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S:\HSF\PJSM24\Timeseries\Excel\Final_Table\62280 Potential Workers\"/>
    </mc:Choice>
  </mc:AlternateContent>
  <xr:revisionPtr revIDLastSave="0" documentId="13_ncr:1_{1F4245D9-7CAE-4345-A7F1-6F4314EF1EAA}" xr6:coauthVersionLast="47" xr6:coauthVersionMax="47" xr10:uidLastSave="{00000000-0000-0000-0000-000000000000}"/>
  <bookViews>
    <workbookView xWindow="-120" yWindow="-120" windowWidth="19440" windowHeight="15000" xr2:uid="{00000000-000D-0000-FFFF-FFFF00000000}"/>
  </bookViews>
  <sheets>
    <sheet name="Contents" sheetId="14" r:id="rId1"/>
    <sheet name="Table 6.1" sheetId="15" r:id="rId2"/>
    <sheet name="Index" sheetId="13" r:id="rId3"/>
    <sheet name="Data1" sheetId="1" r:id="rId4"/>
    <sheet name="Data2" sheetId="2" r:id="rId5"/>
    <sheet name="Data3" sheetId="3" r:id="rId6"/>
    <sheet name="Data4" sheetId="4" r:id="rId7"/>
    <sheet name="Data5" sheetId="5" r:id="rId8"/>
    <sheet name="Data6" sheetId="6" r:id="rId9"/>
    <sheet name="Data7" sheetId="7" r:id="rId10"/>
    <sheet name="Data8" sheetId="8" r:id="rId11"/>
    <sheet name="Data9" sheetId="9" r:id="rId12"/>
    <sheet name="Data10" sheetId="10" r:id="rId13"/>
    <sheet name="Data11" sheetId="11" r:id="rId14"/>
  </sheets>
  <definedNames>
    <definedName name="A125990654K">Data1!$CQ$1:$CQ$10,Data1!$CQ$11:$CQ$20</definedName>
    <definedName name="A125990654K_Data">Data1!$CQ$11:$CQ$20</definedName>
    <definedName name="A125990654K_Latest">Data1!$CQ$20</definedName>
    <definedName name="A125990658V">Data1!$DI$1:$DI$10,Data1!$DI$11:$DI$20</definedName>
    <definedName name="A125990658V_Data">Data1!$DI$11:$DI$20</definedName>
    <definedName name="A125990658V_Latest">Data1!$DI$20</definedName>
    <definedName name="A125990666V">Data1!$FB$1:$FB$10,Data1!$FB$11:$FB$20</definedName>
    <definedName name="A125990666V_Data">Data1!$FB$11:$FB$20</definedName>
    <definedName name="A125990666V_Latest">Data1!$FB$20</definedName>
    <definedName name="A125990670K">Data1!$HY$1:$HY$10,Data1!$HY$11:$HY$20</definedName>
    <definedName name="A125990670K_Data">Data1!$HY$11:$HY$20</definedName>
    <definedName name="A125990670K_Latest">Data1!$HY$20</definedName>
    <definedName name="A125990674V">Data2!$S$1:$S$10,Data2!$S$11:$S$20</definedName>
    <definedName name="A125990674V_Data">Data2!$S$11:$S$20</definedName>
    <definedName name="A125990674V_Latest">Data2!$S$20</definedName>
    <definedName name="A125990678C">Data1!$E$1:$E$10,Data1!$E$11:$E$20</definedName>
    <definedName name="A125990678C_Data">Data1!$E$11:$E$20</definedName>
    <definedName name="A125990678C_Latest">Data1!$E$20</definedName>
    <definedName name="A125990682V">Data1!$BS$1:$BS$10,Data1!$BS$11:$BS$20</definedName>
    <definedName name="A125990682V_Data">Data1!$BS$11:$BS$20</definedName>
    <definedName name="A125990682V_Latest">Data1!$BS$20</definedName>
    <definedName name="A125990686C">Data1!$FK$1:$FK$10,Data1!$FK$11:$FK$20</definedName>
    <definedName name="A125990686C_Data">Data1!$FK$11:$FK$20</definedName>
    <definedName name="A125990686C_Latest">Data1!$FK$20</definedName>
    <definedName name="A125990690V">Data1!$IK$1:$IK$10,Data1!$IK$11:$IK$20</definedName>
    <definedName name="A125990690V_Data">Data1!$IK$11:$IK$20</definedName>
    <definedName name="A125990690V_Latest">Data1!$IK$20</definedName>
    <definedName name="A125990694C">Data1!$EV$1:$EV$10,Data1!$EV$11:$EV$20</definedName>
    <definedName name="A125990694C_Data">Data1!$EV$11:$EV$20</definedName>
    <definedName name="A125990694C_Latest">Data1!$EV$20</definedName>
    <definedName name="A125990698L">Data1!$FW$1:$FW$10,Data1!$FW$11:$FW$20</definedName>
    <definedName name="A125990698L_Data">Data1!$FW$11:$FW$20</definedName>
    <definedName name="A125990698L_Latest">Data1!$FW$20</definedName>
    <definedName name="A125990702T">Data1!$GU$1:$GU$10,Data1!$GU$11:$GU$20</definedName>
    <definedName name="A125990702T_Data">Data1!$GU$11:$GU$20</definedName>
    <definedName name="A125990702T_Latest">Data1!$GU$20</definedName>
    <definedName name="A125990706A">Data2!$M$1:$M$10,Data2!$M$11:$M$20</definedName>
    <definedName name="A125990706A_Data">Data2!$M$11:$M$20</definedName>
    <definedName name="A125990706A_Latest">Data2!$M$20</definedName>
    <definedName name="A125990710T">Data1!$BA$1:$BA$10,Data1!$BA$11:$BA$20</definedName>
    <definedName name="A125990710T_Data">Data1!$BA$11:$BA$20</definedName>
    <definedName name="A125990710T_Latest">Data1!$BA$20</definedName>
    <definedName name="A125990714A">Data1!$DO$1:$DO$10,Data1!$DO$11:$DO$20</definedName>
    <definedName name="A125990714A_Data">Data1!$DO$11:$DO$20</definedName>
    <definedName name="A125990714A_Latest">Data1!$DO$20</definedName>
    <definedName name="A125990718K">Data1!$FE$1:$FE$10,Data1!$FE$11:$FE$20</definedName>
    <definedName name="A125990718K_Data">Data1!$FE$11:$FE$20</definedName>
    <definedName name="A125990718K_Latest">Data1!$FE$20</definedName>
    <definedName name="A125990722A">Data1!$FQ$1:$FQ$10,Data1!$FQ$11:$FQ$20</definedName>
    <definedName name="A125990722A_Data">Data1!$FQ$11:$FQ$20</definedName>
    <definedName name="A125990722A_Latest">Data1!$FQ$20</definedName>
    <definedName name="A125990726K">Data1!$GC$1:$GC$10,Data1!$GC$11:$GC$20</definedName>
    <definedName name="A125990726K_Data">Data1!$GC$11:$GC$20</definedName>
    <definedName name="A125990726K_Latest">Data1!$GC$20</definedName>
    <definedName name="A125990730A">Data1!$GO$1:$GO$10,Data1!$GO$11:$GO$20</definedName>
    <definedName name="A125990730A_Data">Data1!$GO$11:$GO$20</definedName>
    <definedName name="A125990730A_Latest">Data1!$GO$20</definedName>
    <definedName name="A125990734K">Data1!$IE$1:$IE$10,Data1!$IE$11:$IE$20</definedName>
    <definedName name="A125990734K_Data">Data1!$IE$11:$IE$20</definedName>
    <definedName name="A125990734K_Latest">Data1!$IE$20</definedName>
    <definedName name="A125990738V">Data2!$AE$1:$AE$10,Data2!$AE$11:$AE$20</definedName>
    <definedName name="A125990738V_Data">Data2!$AE$11:$AE$20</definedName>
    <definedName name="A125990738V_Latest">Data2!$AE$20</definedName>
    <definedName name="A125990742K">Data1!$Q$1:$Q$10,Data1!$Q$11:$Q$20</definedName>
    <definedName name="A125990742K_Data">Data1!$Q$11:$Q$20</definedName>
    <definedName name="A125990742K_Latest">Data1!$Q$20</definedName>
    <definedName name="A125990746V">Data1!$AI$1:$AI$10,Data1!$AI$11:$AI$20</definedName>
    <definedName name="A125990746V_Data">Data1!$AI$11:$AI$20</definedName>
    <definedName name="A125990746V_Latest">Data1!$AI$20</definedName>
    <definedName name="A125990750K">Data1!$AO$1:$AO$10,Data1!$AO$11:$AO$20</definedName>
    <definedName name="A125990750K_Data">Data1!$AO$11:$AO$20</definedName>
    <definedName name="A125990750K_Latest">Data1!$AO$20</definedName>
    <definedName name="A125990754V">Data1!$BM$1:$BM$10,Data1!$BM$11:$BM$20</definedName>
    <definedName name="A125990754V_Data">Data1!$BM$11:$BM$20</definedName>
    <definedName name="A125990754V_Latest">Data1!$BM$20</definedName>
    <definedName name="A125990758C">Data1!$BY$1:$BY$10,Data1!$BY$11:$BY$20</definedName>
    <definedName name="A125990758C_Data">Data1!$BY$11:$BY$20</definedName>
    <definedName name="A125990758C_Latest">Data1!$BY$20</definedName>
    <definedName name="A125990762V">Data1!$CE$1:$CE$10,Data1!$CE$11:$CE$20</definedName>
    <definedName name="A125990762V_Data">Data1!$CE$11:$CE$20</definedName>
    <definedName name="A125990762V_Latest">Data1!$CE$20</definedName>
    <definedName name="A125990766C">Data1!$DU$1:$DU$10,Data1!$DU$11:$DU$20</definedName>
    <definedName name="A125990766C_Data">Data1!$DU$11:$DU$20</definedName>
    <definedName name="A125990766C_Latest">Data1!$DU$20</definedName>
    <definedName name="A125990770V">Data1!$GI$1:$GI$10,Data1!$GI$11:$GI$20</definedName>
    <definedName name="A125990770V_Data">Data1!$GI$11:$GI$20</definedName>
    <definedName name="A125990770V_Latest">Data1!$GI$20</definedName>
    <definedName name="A125990774C">Data1!$HG$1:$HG$10,Data1!$HG$11:$HG$20</definedName>
    <definedName name="A125990774C_Data">Data1!$HG$11:$HG$20</definedName>
    <definedName name="A125990774C_Latest">Data1!$HG$20</definedName>
    <definedName name="A125990778L">Data1!$HM$1:$HM$10,Data1!$HM$11:$HM$20</definedName>
    <definedName name="A125990778L_Data">Data1!$HM$11:$HM$20</definedName>
    <definedName name="A125990778L_Latest">Data1!$HM$20</definedName>
    <definedName name="A125990782C">Data1!$IQ$1:$IQ$10,Data1!$IQ$11:$IQ$20</definedName>
    <definedName name="A125990782C_Data">Data1!$IQ$11:$IQ$20</definedName>
    <definedName name="A125990782C_Latest">Data1!$IQ$20</definedName>
    <definedName name="A125990786L">Data2!$G$1:$G$10,Data2!$G$11:$G$20</definedName>
    <definedName name="A125990786L_Data">Data2!$G$11:$G$20</definedName>
    <definedName name="A125990786L_Latest">Data2!$G$20</definedName>
    <definedName name="A125990790C">Data1!$AU$1:$AU$10,Data1!$AU$11:$AU$20</definedName>
    <definedName name="A125990790C_Data">Data1!$AU$11:$AU$20</definedName>
    <definedName name="A125990790C_Latest">Data1!$AU$20</definedName>
    <definedName name="A125990794L">Data1!$EJ$1:$EJ$10,Data1!$EJ$11:$EJ$20</definedName>
    <definedName name="A125990794L_Data">Data1!$EJ$11:$EJ$20</definedName>
    <definedName name="A125990794L_Latest">Data1!$EJ$20</definedName>
    <definedName name="A125990798W">Data1!$EP$1:$EP$10,Data1!$EP$11:$EP$20</definedName>
    <definedName name="A125990798W_Data">Data1!$EP$11:$EP$20</definedName>
    <definedName name="A125990798W_Latest">Data1!$EP$20</definedName>
    <definedName name="A125990802A">Data1!$HA$1:$HA$10,Data1!$HA$11:$HA$20</definedName>
    <definedName name="A125990802A_Data">Data1!$HA$11:$HA$20</definedName>
    <definedName name="A125990802A_Latest">Data1!$HA$20</definedName>
    <definedName name="A125990806K">Data2!$AK$1:$AK$10,Data2!$AK$11:$AK$20</definedName>
    <definedName name="A125990806K_Data">Data2!$AK$11:$AK$20</definedName>
    <definedName name="A125990806K_Latest">Data2!$AK$20</definedName>
    <definedName name="A125990810A">Data1!$K$1:$K$10,Data1!$K$11:$K$20</definedName>
    <definedName name="A125990810A_Data">Data1!$K$11:$K$20</definedName>
    <definedName name="A125990810A_Latest">Data1!$K$20</definedName>
    <definedName name="A125990814K">Data1!$W$1:$W$10,Data1!$W$11:$W$20</definedName>
    <definedName name="A125990814K_Data">Data1!$W$11:$W$20</definedName>
    <definedName name="A125990814K_Latest">Data1!$W$20</definedName>
    <definedName name="A125990818V">Data1!$AC$1:$AC$10,Data1!$AC$11:$AC$20</definedName>
    <definedName name="A125990818V_Data">Data1!$AC$11:$AC$20</definedName>
    <definedName name="A125990818V_Latest">Data1!$AC$20</definedName>
    <definedName name="A125990822K">Data1!$BG$1:$BG$10,Data1!$BG$11:$BG$20</definedName>
    <definedName name="A125990822K_Data">Data1!$BG$11:$BG$20</definedName>
    <definedName name="A125990822K_Latest">Data1!$BG$20</definedName>
    <definedName name="A125990826V">Data1!$CW$1:$CW$10,Data1!$CW$11:$CW$20</definedName>
    <definedName name="A125990826V_Data">Data1!$CW$11:$CW$20</definedName>
    <definedName name="A125990826V_Latest">Data1!$CW$20</definedName>
    <definedName name="A125990830K">Data1!$DC$1:$DC$10,Data1!$DC$11:$DC$20</definedName>
    <definedName name="A125990830K_Data">Data1!$DC$11:$DC$20</definedName>
    <definedName name="A125990830K_Latest">Data1!$DC$20</definedName>
    <definedName name="A125990834V">Data1!$CK$1:$CK$10,Data1!$CK$11:$CK$20</definedName>
    <definedName name="A125990834V_Data">Data1!$CK$11:$CK$20</definedName>
    <definedName name="A125990834V_Latest">Data1!$CK$20</definedName>
    <definedName name="A125990838C">Data1!$EA$1:$EA$10,Data1!$EA$11:$EA$20</definedName>
    <definedName name="A125990838C_Data">Data1!$EA$11:$EA$20</definedName>
    <definedName name="A125990838C_Latest">Data1!$EA$20</definedName>
    <definedName name="A125990842V">Data1!$HS$1:$HS$10,Data1!$HS$11:$HS$20</definedName>
    <definedName name="A125990842V_Data">Data1!$HS$11:$HS$20</definedName>
    <definedName name="A125990842V_Latest">Data1!$HS$20</definedName>
    <definedName name="A125990846C">Data2!$Y$1:$Y$10,Data2!$Y$11:$Y$20</definedName>
    <definedName name="A125990846C_Data">Data2!$Y$11:$Y$20</definedName>
    <definedName name="A125990846C_Latest">Data2!$Y$20</definedName>
    <definedName name="A125990850V">Data2!$AQ$1:$AQ$10,Data2!$AQ$11:$AQ$20</definedName>
    <definedName name="A125990850V_Data">Data2!$AQ$11:$AQ$20</definedName>
    <definedName name="A125990850V_Latest">Data2!$AQ$20</definedName>
    <definedName name="A125990854C">Data10!$GO$1:$GO$10,Data10!$GO$11:$GO$20</definedName>
    <definedName name="A125990854C_Data">Data10!$GO$11:$GO$20</definedName>
    <definedName name="A125990854C_Latest">Data10!$GO$20</definedName>
    <definedName name="A125990858L">Data10!$HG$1:$HG$10,Data10!$HG$11:$HG$20</definedName>
    <definedName name="A125990858L_Data">Data10!$HG$11:$HG$20</definedName>
    <definedName name="A125990858L_Latest">Data10!$HG$20</definedName>
    <definedName name="A125990866L">Data11!$J$1:$J$10,Data11!$J$11:$J$20</definedName>
    <definedName name="A125990866L_Data">Data11!$J$11:$J$20</definedName>
    <definedName name="A125990866L_Latest">Data11!$J$20</definedName>
    <definedName name="A125990870C">Data11!$CG$1:$CG$10,Data11!$CG$11:$CG$20</definedName>
    <definedName name="A125990870C_Data">Data11!$CG$11:$CG$20</definedName>
    <definedName name="A125990870C_Latest">Data11!$CG$20</definedName>
    <definedName name="A125990874L">Data11!$DQ$1:$DQ$10,Data11!$DQ$11:$DQ$20</definedName>
    <definedName name="A125990874L_Data">Data11!$DQ$11:$DQ$20</definedName>
    <definedName name="A125990874L_Latest">Data11!$DQ$20</definedName>
    <definedName name="A125990878W">Data10!$DC$1:$DC$10,Data10!$DC$11:$DC$20</definedName>
    <definedName name="A125990878W_Data">Data10!$DC$11:$DC$20</definedName>
    <definedName name="A125990878W_Latest">Data10!$DC$20</definedName>
    <definedName name="A125990882L">Data10!$FQ$1:$FQ$10,Data10!$FQ$11:$FQ$20</definedName>
    <definedName name="A125990882L_Data">Data10!$FQ$11:$FQ$20</definedName>
    <definedName name="A125990882L_Latest">Data10!$FQ$20</definedName>
    <definedName name="A125990886W">Data11!$S$1:$S$10,Data11!$S$11:$S$20</definedName>
    <definedName name="A125990886W_Data">Data11!$S$11:$S$20</definedName>
    <definedName name="A125990886W_Latest">Data11!$S$20</definedName>
    <definedName name="A125990890L">Data11!$CS$1:$CS$10,Data11!$CS$11:$CS$20</definedName>
    <definedName name="A125990890L_Data">Data11!$CS$11:$CS$20</definedName>
    <definedName name="A125990890L_Latest">Data11!$CS$20</definedName>
    <definedName name="A125990894W">Data11!$D$1:$D$10,Data11!$D$11:$D$20</definedName>
    <definedName name="A125990894W_Data">Data11!$D$11:$D$20</definedName>
    <definedName name="A125990894W_Latest">Data11!$D$20</definedName>
    <definedName name="A125990898F">Data11!$AE$1:$AE$10,Data11!$AE$11:$AE$20</definedName>
    <definedName name="A125990898F_Data">Data11!$AE$11:$AE$20</definedName>
    <definedName name="A125990898F_Latest">Data11!$AE$20</definedName>
    <definedName name="A125990902K">Data11!$BC$1:$BC$10,Data11!$BC$11:$BC$20</definedName>
    <definedName name="A125990902K_Data">Data11!$BC$11:$BC$20</definedName>
    <definedName name="A125990902K_Latest">Data11!$BC$20</definedName>
    <definedName name="A125990906V">Data11!$DK$1:$DK$10,Data11!$DK$11:$DK$20</definedName>
    <definedName name="A125990906V_Data">Data11!$DK$11:$DK$20</definedName>
    <definedName name="A125990906V_Latest">Data11!$DK$20</definedName>
    <definedName name="A125990910K">Data10!$EY$1:$EY$10,Data10!$EY$11:$EY$20</definedName>
    <definedName name="A125990910K_Data">Data10!$EY$11:$EY$20</definedName>
    <definedName name="A125990910K_Latest">Data10!$EY$20</definedName>
    <definedName name="A125990914V">Data10!$HM$1:$HM$10,Data10!$HM$11:$HM$20</definedName>
    <definedName name="A125990914V_Data">Data10!$HM$11:$HM$20</definedName>
    <definedName name="A125990914V_Latest">Data10!$HM$20</definedName>
    <definedName name="A125990918C">Data11!$M$1:$M$10,Data11!$M$11:$M$20</definedName>
    <definedName name="A125990918C_Data">Data11!$M$11:$M$20</definedName>
    <definedName name="A125990918C_Latest">Data11!$M$20</definedName>
    <definedName name="A125990922V">Data11!$Y$1:$Y$10,Data11!$Y$11:$Y$20</definedName>
    <definedName name="A125990922V_Data">Data11!$Y$11:$Y$20</definedName>
    <definedName name="A125990922V_Latest">Data11!$Y$20</definedName>
    <definedName name="A125990926C">Data11!$AK$1:$AK$10,Data11!$AK$11:$AK$20</definedName>
    <definedName name="A125990926C_Data">Data11!$AK$11:$AK$20</definedName>
    <definedName name="A125990926C_Latest">Data11!$AK$20</definedName>
    <definedName name="A125990930V">Data11!$AW$1:$AW$10,Data11!$AW$11:$AW$20</definedName>
    <definedName name="A125990930V_Data">Data11!$AW$11:$AW$20</definedName>
    <definedName name="A125990930V_Latest">Data11!$AW$20</definedName>
    <definedName name="A125990934C">Data11!$CM$1:$CM$10,Data11!$CM$11:$CM$20</definedName>
    <definedName name="A125990934C_Data">Data11!$CM$11:$CM$20</definedName>
    <definedName name="A125990934C_Latest">Data11!$CM$20</definedName>
    <definedName name="A125990938L">Data11!$EC$1:$EC$10,Data11!$EC$11:$EC$20</definedName>
    <definedName name="A125990938L_Data">Data11!$EC$11:$EC$20</definedName>
    <definedName name="A125990938L_Latest">Data11!$EC$20</definedName>
    <definedName name="A125990942C">Data10!$DO$1:$DO$10,Data10!$DO$11:$DO$20</definedName>
    <definedName name="A125990942C_Data">Data10!$DO$11:$DO$20</definedName>
    <definedName name="A125990942C_Latest">Data10!$DO$20</definedName>
    <definedName name="A125990946L">Data10!$EG$1:$EG$10,Data10!$EG$11:$EG$20</definedName>
    <definedName name="A125990946L_Data">Data10!$EG$11:$EG$20</definedName>
    <definedName name="A125990946L_Latest">Data10!$EG$20</definedName>
    <definedName name="A125990950C">Data10!$EM$1:$EM$10,Data10!$EM$11:$EM$20</definedName>
    <definedName name="A125990950C_Data">Data10!$EM$11:$EM$20</definedName>
    <definedName name="A125990950C_Latest">Data10!$EM$20</definedName>
    <definedName name="A125990954L">Data10!$FK$1:$FK$10,Data10!$FK$11:$FK$20</definedName>
    <definedName name="A125990954L_Data">Data10!$FK$11:$FK$20</definedName>
    <definedName name="A125990954L_Latest">Data10!$FK$20</definedName>
    <definedName name="A125990958W">Data10!$FW$1:$FW$10,Data10!$FW$11:$FW$20</definedName>
    <definedName name="A125990958W_Data">Data10!$FW$11:$FW$20</definedName>
    <definedName name="A125990958W_Latest">Data10!$FW$20</definedName>
    <definedName name="A125990962L">Data10!$GC$1:$GC$10,Data10!$GC$11:$GC$20</definedName>
    <definedName name="A125990962L_Data">Data10!$GC$11:$GC$20</definedName>
    <definedName name="A125990962L_Latest">Data10!$GC$20</definedName>
    <definedName name="A125990966W">Data10!$HS$1:$HS$10,Data10!$HS$11:$HS$20</definedName>
    <definedName name="A125990966W_Data">Data10!$HS$11:$HS$20</definedName>
    <definedName name="A125990966W_Latest">Data10!$HS$20</definedName>
    <definedName name="A125990970L">Data11!$AQ$1:$AQ$10,Data11!$AQ$11:$AQ$20</definedName>
    <definedName name="A125990970L_Data">Data11!$AQ$11:$AQ$20</definedName>
    <definedName name="A125990970L_Latest">Data11!$AQ$20</definedName>
    <definedName name="A125990974W">Data11!$BO$1:$BO$10,Data11!$BO$11:$BO$20</definedName>
    <definedName name="A125990974W_Data">Data11!$BO$11:$BO$20</definedName>
    <definedName name="A125990974W_Latest">Data11!$BO$20</definedName>
    <definedName name="A125990978F">Data11!$BU$1:$BU$10,Data11!$BU$11:$BU$20</definedName>
    <definedName name="A125990978F_Data">Data11!$BU$11:$BU$20</definedName>
    <definedName name="A125990978F_Latest">Data11!$BU$20</definedName>
    <definedName name="A125990982W">Data11!$CY$1:$CY$10,Data11!$CY$11:$CY$20</definedName>
    <definedName name="A125990982W_Data">Data11!$CY$11:$CY$20</definedName>
    <definedName name="A125990982W_Latest">Data11!$CY$20</definedName>
    <definedName name="A125990986F">Data11!$DE$1:$DE$10,Data11!$DE$11:$DE$20</definedName>
    <definedName name="A125990986F_Data">Data11!$DE$11:$DE$20</definedName>
    <definedName name="A125990986F_Latest">Data11!$DE$20</definedName>
    <definedName name="A125990990W">Data10!$ES$1:$ES$10,Data10!$ES$11:$ES$20</definedName>
    <definedName name="A125990990W_Data">Data10!$ES$11:$ES$20</definedName>
    <definedName name="A125990990W_Latest">Data10!$ES$20</definedName>
    <definedName name="A125990994F">Data10!$IH$1:$IH$10,Data10!$IH$11:$IH$20</definedName>
    <definedName name="A125990994F_Data">Data10!$IH$11:$IH$20</definedName>
    <definedName name="A125990994F_Latest">Data10!$IH$20</definedName>
    <definedName name="A125990998R">Data10!$IN$1:$IN$10,Data10!$IN$11:$IN$20</definedName>
    <definedName name="A125990998R_Data">Data10!$IN$11:$IN$20</definedName>
    <definedName name="A125990998R_Latest">Data10!$IN$20</definedName>
    <definedName name="A125991002W">Data11!$BI$1:$BI$10,Data11!$BI$11:$BI$20</definedName>
    <definedName name="A125991002W_Data">Data11!$BI$11:$BI$20</definedName>
    <definedName name="A125991002W_Latest">Data11!$BI$20</definedName>
    <definedName name="A125991006F">Data11!$EI$1:$EI$10,Data11!$EI$11:$EI$20</definedName>
    <definedName name="A125991006F_Data">Data11!$EI$11:$EI$20</definedName>
    <definedName name="A125991006F_Latest">Data11!$EI$20</definedName>
    <definedName name="A125991010W">Data10!$DI$1:$DI$10,Data10!$DI$11:$DI$20</definedName>
    <definedName name="A125991010W_Data">Data10!$DI$11:$DI$20</definedName>
    <definedName name="A125991010W_Latest">Data10!$DI$20</definedName>
    <definedName name="A125991014F">Data10!$DU$1:$DU$10,Data10!$DU$11:$DU$20</definedName>
    <definedName name="A125991014F_Data">Data10!$DU$11:$DU$20</definedName>
    <definedName name="A125991014F_Latest">Data10!$DU$20</definedName>
    <definedName name="A125991018R">Data10!$EA$1:$EA$10,Data10!$EA$11:$EA$20</definedName>
    <definedName name="A125991018R_Data">Data10!$EA$11:$EA$20</definedName>
    <definedName name="A125991018R_Latest">Data10!$EA$20</definedName>
    <definedName name="A125991022F">Data10!$FE$1:$FE$10,Data10!$FE$11:$FE$20</definedName>
    <definedName name="A125991022F_Data">Data10!$FE$11:$FE$20</definedName>
    <definedName name="A125991022F_Latest">Data10!$FE$20</definedName>
    <definedName name="A125991026R">Data10!$GU$1:$GU$10,Data10!$GU$11:$GU$20</definedName>
    <definedName name="A125991026R_Data">Data10!$GU$11:$GU$20</definedName>
    <definedName name="A125991026R_Latest">Data10!$GU$20</definedName>
    <definedName name="A125991030F">Data10!$HA$1:$HA$10,Data10!$HA$11:$HA$20</definedName>
    <definedName name="A125991030F_Data">Data10!$HA$11:$HA$20</definedName>
    <definedName name="A125991030F_Latest">Data10!$HA$20</definedName>
    <definedName name="A125991034R">Data10!$GI$1:$GI$10,Data10!$GI$11:$GI$20</definedName>
    <definedName name="A125991034R_Data">Data10!$GI$11:$GI$20</definedName>
    <definedName name="A125991034R_Latest">Data10!$GI$20</definedName>
    <definedName name="A125991038X">Data10!$HY$1:$HY$10,Data10!$HY$11:$HY$20</definedName>
    <definedName name="A125991038X_Data">Data10!$HY$11:$HY$20</definedName>
    <definedName name="A125991038X_Latest">Data10!$HY$20</definedName>
    <definedName name="A125991042R">Data11!$CA$1:$CA$10,Data11!$CA$11:$CA$20</definedName>
    <definedName name="A125991042R_Data">Data11!$CA$11:$CA$20</definedName>
    <definedName name="A125991042R_Latest">Data11!$CA$20</definedName>
    <definedName name="A125991046X">Data11!$DW$1:$DW$10,Data11!$DW$11:$DW$20</definedName>
    <definedName name="A125991046X_Data">Data11!$DW$11:$DW$20</definedName>
    <definedName name="A125991046X_Latest">Data11!$DW$20</definedName>
    <definedName name="A125991050R">Data11!$EO$1:$EO$10,Data11!$EO$11:$EO$20</definedName>
    <definedName name="A125991050R_Data">Data11!$EO$11:$EO$20</definedName>
    <definedName name="A125991050R_Latest">Data11!$EO$20</definedName>
    <definedName name="A125991054X">Data3!$GA$1:$GA$10,Data3!$GA$11:$GA$20</definedName>
    <definedName name="A125991054X_Data">Data3!$GA$11:$GA$20</definedName>
    <definedName name="A125991054X_Latest">Data3!$GA$20</definedName>
    <definedName name="A125991058J">Data3!$GS$1:$GS$10,Data3!$GS$11:$GS$20</definedName>
    <definedName name="A125991058J_Data">Data3!$GS$11:$GS$20</definedName>
    <definedName name="A125991058J_Latest">Data3!$GS$20</definedName>
    <definedName name="A125991066J">Data3!$IL$1:$IL$10,Data3!$IL$11:$IL$20</definedName>
    <definedName name="A125991066J_Data">Data3!$IL$11:$IL$20</definedName>
    <definedName name="A125991066J_Latest">Data3!$IL$20</definedName>
    <definedName name="A125991070X">Data4!$BS$1:$BS$10,Data4!$BS$11:$BS$20</definedName>
    <definedName name="A125991070X_Data">Data4!$BS$11:$BS$20</definedName>
    <definedName name="A125991070X_Latest">Data4!$BS$20</definedName>
    <definedName name="A125991074J">Data4!$DC$1:$DC$10,Data4!$DC$11:$DC$20</definedName>
    <definedName name="A125991074J_Data">Data4!$DC$11:$DC$20</definedName>
    <definedName name="A125991074J_Latest">Data4!$DC$20</definedName>
    <definedName name="A125991078T">Data3!$CO$1:$CO$10,Data3!$CO$11:$CO$20</definedName>
    <definedName name="A125991078T_Data">Data3!$CO$11:$CO$20</definedName>
    <definedName name="A125991078T_Latest">Data3!$CO$20</definedName>
    <definedName name="A125991082J">Data3!$FC$1:$FC$10,Data3!$FC$11:$FC$20</definedName>
    <definedName name="A125991082J_Data">Data3!$FC$11:$FC$20</definedName>
    <definedName name="A125991082J_Latest">Data3!$FC$20</definedName>
    <definedName name="A125991086T">Data4!$E$1:$E$10,Data4!$E$11:$E$20</definedName>
    <definedName name="A125991086T_Data">Data4!$E$11:$E$20</definedName>
    <definedName name="A125991086T_Latest">Data4!$E$20</definedName>
    <definedName name="A125991090J">Data4!$CE$1:$CE$10,Data4!$CE$11:$CE$20</definedName>
    <definedName name="A125991090J_Data">Data4!$CE$11:$CE$20</definedName>
    <definedName name="A125991090J_Latest">Data4!$CE$20</definedName>
    <definedName name="A125991094T">Data3!$IF$1:$IF$10,Data3!$IF$11:$IF$20</definedName>
    <definedName name="A125991094T_Data">Data3!$IF$11:$IF$20</definedName>
    <definedName name="A125991094T_Latest">Data3!$IF$20</definedName>
    <definedName name="A125991098A">Data4!$Q$1:$Q$10,Data4!$Q$11:$Q$20</definedName>
    <definedName name="A125991098A_Data">Data4!$Q$11:$Q$20</definedName>
    <definedName name="A125991098A_Latest">Data4!$Q$20</definedName>
    <definedName name="A125991102F">Data4!$AO$1:$AO$10,Data4!$AO$11:$AO$20</definedName>
    <definedName name="A125991102F_Data">Data4!$AO$11:$AO$20</definedName>
    <definedName name="A125991102F_Latest">Data4!$AO$20</definedName>
    <definedName name="A125991106R">Data4!$CW$1:$CW$10,Data4!$CW$11:$CW$20</definedName>
    <definedName name="A125991106R_Data">Data4!$CW$11:$CW$20</definedName>
    <definedName name="A125991106R_Latest">Data4!$CW$20</definedName>
    <definedName name="A125991110F">Data3!$EK$1:$EK$10,Data3!$EK$11:$EK$20</definedName>
    <definedName name="A125991110F_Data">Data3!$EK$11:$EK$20</definedName>
    <definedName name="A125991110F_Latest">Data3!$EK$20</definedName>
    <definedName name="A125991114R">Data3!$GY$1:$GY$10,Data3!$GY$11:$GY$20</definedName>
    <definedName name="A125991114R_Data">Data3!$GY$11:$GY$20</definedName>
    <definedName name="A125991114R_Latest">Data3!$GY$20</definedName>
    <definedName name="A125991118X">Data3!$IO$1:$IO$10,Data3!$IO$11:$IO$20</definedName>
    <definedName name="A125991118X_Data">Data3!$IO$11:$IO$20</definedName>
    <definedName name="A125991118X_Latest">Data3!$IO$20</definedName>
    <definedName name="A125991122R">Data4!$K$1:$K$10,Data4!$K$11:$K$20</definedName>
    <definedName name="A125991122R_Data">Data4!$K$11:$K$20</definedName>
    <definedName name="A125991122R_Latest">Data4!$K$20</definedName>
    <definedName name="A125991126X">Data4!$W$1:$W$10,Data4!$W$11:$W$20</definedName>
    <definedName name="A125991126X_Data">Data4!$W$11:$W$20</definedName>
    <definedName name="A125991126X_Latest">Data4!$W$20</definedName>
    <definedName name="A125991130R">Data4!$AI$1:$AI$10,Data4!$AI$11:$AI$20</definedName>
    <definedName name="A125991130R_Data">Data4!$AI$11:$AI$20</definedName>
    <definedName name="A125991130R_Latest">Data4!$AI$20</definedName>
    <definedName name="A125991134X">Data4!$BY$1:$BY$10,Data4!$BY$11:$BY$20</definedName>
    <definedName name="A125991134X_Data">Data4!$BY$11:$BY$20</definedName>
    <definedName name="A125991134X_Latest">Data4!$BY$20</definedName>
    <definedName name="A125991138J">Data4!$DO$1:$DO$10,Data4!$DO$11:$DO$20</definedName>
    <definedName name="A125991138J_Data">Data4!$DO$11:$DO$20</definedName>
    <definedName name="A125991138J_Latest">Data4!$DO$20</definedName>
    <definedName name="A125991142X">Data3!$DA$1:$DA$10,Data3!$DA$11:$DA$20</definedName>
    <definedName name="A125991142X_Data">Data3!$DA$11:$DA$20</definedName>
    <definedName name="A125991142X_Latest">Data3!$DA$20</definedName>
    <definedName name="A125991146J">Data3!$DS$1:$DS$10,Data3!$DS$11:$DS$20</definedName>
    <definedName name="A125991146J_Data">Data3!$DS$11:$DS$20</definedName>
    <definedName name="A125991146J_Latest">Data3!$DS$20</definedName>
    <definedName name="A125991150X">Data3!$DY$1:$DY$10,Data3!$DY$11:$DY$20</definedName>
    <definedName name="A125991150X_Data">Data3!$DY$11:$DY$20</definedName>
    <definedName name="A125991150X_Latest">Data3!$DY$20</definedName>
    <definedName name="A125991154J">Data3!$EW$1:$EW$10,Data3!$EW$11:$EW$20</definedName>
    <definedName name="A125991154J_Data">Data3!$EW$11:$EW$20</definedName>
    <definedName name="A125991154J_Latest">Data3!$EW$20</definedName>
    <definedName name="A125991158T">Data3!$FI$1:$FI$10,Data3!$FI$11:$FI$20</definedName>
    <definedName name="A125991158T_Data">Data3!$FI$11:$FI$20</definedName>
    <definedName name="A125991158T_Latest">Data3!$FI$20</definedName>
    <definedName name="A125991162J">Data3!$FO$1:$FO$10,Data3!$FO$11:$FO$20</definedName>
    <definedName name="A125991162J_Data">Data3!$FO$11:$FO$20</definedName>
    <definedName name="A125991162J_Latest">Data3!$FO$20</definedName>
    <definedName name="A125991166T">Data3!$HE$1:$HE$10,Data3!$HE$11:$HE$20</definedName>
    <definedName name="A125991166T_Data">Data3!$HE$11:$HE$20</definedName>
    <definedName name="A125991166T_Latest">Data3!$HE$20</definedName>
    <definedName name="A125991170J">Data4!$AC$1:$AC$10,Data4!$AC$11:$AC$20</definedName>
    <definedName name="A125991170J_Data">Data4!$AC$11:$AC$20</definedName>
    <definedName name="A125991170J_Latest">Data4!$AC$20</definedName>
    <definedName name="A125991174T">Data4!$BA$1:$BA$10,Data4!$BA$11:$BA$20</definedName>
    <definedName name="A125991174T_Data">Data4!$BA$11:$BA$20</definedName>
    <definedName name="A125991174T_Latest">Data4!$BA$20</definedName>
    <definedName name="A125991178A">Data4!$BG$1:$BG$10,Data4!$BG$11:$BG$20</definedName>
    <definedName name="A125991178A_Data">Data4!$BG$11:$BG$20</definedName>
    <definedName name="A125991178A_Latest">Data4!$BG$20</definedName>
    <definedName name="A125991182T">Data4!$CK$1:$CK$10,Data4!$CK$11:$CK$20</definedName>
    <definedName name="A125991182T_Data">Data4!$CK$11:$CK$20</definedName>
    <definedName name="A125991182T_Latest">Data4!$CK$20</definedName>
    <definedName name="A125991186A">Data4!$CQ$1:$CQ$10,Data4!$CQ$11:$CQ$20</definedName>
    <definedName name="A125991186A_Data">Data4!$CQ$11:$CQ$20</definedName>
    <definedName name="A125991186A_Latest">Data4!$CQ$20</definedName>
    <definedName name="A125991190T">Data3!$EE$1:$EE$10,Data3!$EE$11:$EE$20</definedName>
    <definedName name="A125991190T_Data">Data3!$EE$11:$EE$20</definedName>
    <definedName name="A125991190T_Latest">Data3!$EE$20</definedName>
    <definedName name="A125991194A">Data3!$HT$1:$HT$10,Data3!$HT$11:$HT$20</definedName>
    <definedName name="A125991194A_Data">Data3!$HT$11:$HT$20</definedName>
    <definedName name="A125991194A_Latest">Data3!$HT$20</definedName>
    <definedName name="A125991198K">Data3!$HZ$1:$HZ$10,Data3!$HZ$11:$HZ$20</definedName>
    <definedName name="A125991198K_Data">Data3!$HZ$11:$HZ$20</definedName>
    <definedName name="A125991198K_Latest">Data3!$HZ$20</definedName>
    <definedName name="A125991202R">Data4!$AU$1:$AU$10,Data4!$AU$11:$AU$20</definedName>
    <definedName name="A125991202R_Data">Data4!$AU$11:$AU$20</definedName>
    <definedName name="A125991202R_Latest">Data4!$AU$20</definedName>
    <definedName name="A125991206X">Data4!$DU$1:$DU$10,Data4!$DU$11:$DU$20</definedName>
    <definedName name="A125991206X_Data">Data4!$DU$11:$DU$20</definedName>
    <definedName name="A125991206X_Latest">Data4!$DU$20</definedName>
    <definedName name="A125991210R">Data3!$CU$1:$CU$10,Data3!$CU$11:$CU$20</definedName>
    <definedName name="A125991210R_Data">Data3!$CU$11:$CU$20</definedName>
    <definedName name="A125991210R_Latest">Data3!$CU$20</definedName>
    <definedName name="A125991214X">Data3!$DG$1:$DG$10,Data3!$DG$11:$DG$20</definedName>
    <definedName name="A125991214X_Data">Data3!$DG$11:$DG$20</definedName>
    <definedName name="A125991214X_Latest">Data3!$DG$20</definedName>
    <definedName name="A125991218J">Data3!$DM$1:$DM$10,Data3!$DM$11:$DM$20</definedName>
    <definedName name="A125991218J_Data">Data3!$DM$11:$DM$20</definedName>
    <definedName name="A125991218J_Latest">Data3!$DM$20</definedName>
    <definedName name="A125991222X">Data3!$EQ$1:$EQ$10,Data3!$EQ$11:$EQ$20</definedName>
    <definedName name="A125991222X_Data">Data3!$EQ$11:$EQ$20</definedName>
    <definedName name="A125991222X_Latest">Data3!$EQ$20</definedName>
    <definedName name="A125991226J">Data3!$GG$1:$GG$10,Data3!$GG$11:$GG$20</definedName>
    <definedName name="A125991226J_Data">Data3!$GG$11:$GG$20</definedName>
    <definedName name="A125991226J_Latest">Data3!$GG$20</definedName>
    <definedName name="A125991230X">Data3!$GM$1:$GM$10,Data3!$GM$11:$GM$20</definedName>
    <definedName name="A125991230X_Data">Data3!$GM$11:$GM$20</definedName>
    <definedName name="A125991230X_Latest">Data3!$GM$20</definedName>
    <definedName name="A125991234J">Data3!$FU$1:$FU$10,Data3!$FU$11:$FU$20</definedName>
    <definedName name="A125991234J_Data">Data3!$FU$11:$FU$20</definedName>
    <definedName name="A125991234J_Latest">Data3!$FU$20</definedName>
    <definedName name="A125991238T">Data3!$HK$1:$HK$10,Data3!$HK$11:$HK$20</definedName>
    <definedName name="A125991238T_Data">Data3!$HK$11:$HK$20</definedName>
    <definedName name="A125991238T_Latest">Data3!$HK$20</definedName>
    <definedName name="A125991242J">Data4!$BM$1:$BM$10,Data4!$BM$11:$BM$20</definedName>
    <definedName name="A125991242J_Data">Data4!$BM$11:$BM$20</definedName>
    <definedName name="A125991242J_Latest">Data4!$BM$20</definedName>
    <definedName name="A125991246T">Data4!$DI$1:$DI$10,Data4!$DI$11:$DI$20</definedName>
    <definedName name="A125991246T_Data">Data4!$DI$11:$DI$20</definedName>
    <definedName name="A125991246T_Latest">Data4!$DI$20</definedName>
    <definedName name="A125991250J">Data4!$EA$1:$EA$10,Data4!$EA$11:$EA$20</definedName>
    <definedName name="A125991250J_Data">Data4!$EA$11:$EA$20</definedName>
    <definedName name="A125991250J_Latest">Data4!$EA$20</definedName>
    <definedName name="A125991254T">Data7!$BM$1:$BM$10,Data7!$BM$11:$BM$20</definedName>
    <definedName name="A125991254T_Data">Data7!$BM$11:$BM$20</definedName>
    <definedName name="A125991254T_Latest">Data7!$BM$20</definedName>
    <definedName name="A125991258A">Data7!$CE$1:$CE$10,Data7!$CE$11:$CE$20</definedName>
    <definedName name="A125991258A_Data">Data7!$CE$11:$CE$20</definedName>
    <definedName name="A125991258A_Latest">Data7!$CE$20</definedName>
    <definedName name="A125991266A">Data7!$DX$1:$DX$10,Data7!$DX$11:$DX$20</definedName>
    <definedName name="A125991266A_Data">Data7!$DX$11:$DX$20</definedName>
    <definedName name="A125991266A_Latest">Data7!$DX$20</definedName>
    <definedName name="A125991270T">Data7!$GU$1:$GU$10,Data7!$GU$11:$GU$20</definedName>
    <definedName name="A125991270T_Data">Data7!$GU$11:$GU$20</definedName>
    <definedName name="A125991270T_Latest">Data7!$GU$20</definedName>
    <definedName name="A125991274A">Data7!$IE$1:$IE$10,Data7!$IE$11:$IE$20</definedName>
    <definedName name="A125991274A_Data">Data7!$IE$11:$IE$20</definedName>
    <definedName name="A125991274A_Latest">Data7!$IE$20</definedName>
    <definedName name="A125991278K">Data6!$HQ$1:$HQ$10,Data6!$HQ$11:$HQ$20</definedName>
    <definedName name="A125991278K_Data">Data6!$HQ$11:$HQ$20</definedName>
    <definedName name="A125991278K_Latest">Data6!$HQ$20</definedName>
    <definedName name="A125991282A">Data7!$AO$1:$AO$10,Data7!$AO$11:$AO$20</definedName>
    <definedName name="A125991282A_Data">Data7!$AO$11:$AO$20</definedName>
    <definedName name="A125991282A_Latest">Data7!$AO$20</definedName>
    <definedName name="A125991286K">Data7!$EG$1:$EG$10,Data7!$EG$11:$EG$20</definedName>
    <definedName name="A125991286K_Data">Data7!$EG$11:$EG$20</definedName>
    <definedName name="A125991286K_Latest">Data7!$EG$20</definedName>
    <definedName name="A125991290A">Data7!$HG$1:$HG$10,Data7!$HG$11:$HG$20</definedName>
    <definedName name="A125991290A_Data">Data7!$HG$11:$HG$20</definedName>
    <definedName name="A125991290A_Latest">Data7!$HG$20</definedName>
    <definedName name="A125991294K">Data7!$DR$1:$DR$10,Data7!$DR$11:$DR$20</definedName>
    <definedName name="A125991294K_Data">Data7!$DR$11:$DR$20</definedName>
    <definedName name="A125991294K_Latest">Data7!$DR$20</definedName>
    <definedName name="A125991298V">Data7!$ES$1:$ES$10,Data7!$ES$11:$ES$20</definedName>
    <definedName name="A125991298V_Data">Data7!$ES$11:$ES$20</definedName>
    <definedName name="A125991298V_Latest">Data7!$ES$20</definedName>
    <definedName name="A125991302X">Data7!$FQ$1:$FQ$10,Data7!$FQ$11:$FQ$20</definedName>
    <definedName name="A125991302X_Data">Data7!$FQ$11:$FQ$20</definedName>
    <definedName name="A125991302X_Latest">Data7!$FQ$20</definedName>
    <definedName name="A125991306J">Data7!$HY$1:$HY$10,Data7!$HY$11:$HY$20</definedName>
    <definedName name="A125991306J_Data">Data7!$HY$11:$HY$20</definedName>
    <definedName name="A125991306J_Latest">Data7!$HY$20</definedName>
    <definedName name="A125991310X">Data7!$W$1:$W$10,Data7!$W$11:$W$20</definedName>
    <definedName name="A125991310X_Data">Data7!$W$11:$W$20</definedName>
    <definedName name="A125991310X_Latest">Data7!$W$20</definedName>
    <definedName name="A125991314J">Data7!$CK$1:$CK$10,Data7!$CK$11:$CK$20</definedName>
    <definedName name="A125991314J_Data">Data7!$CK$11:$CK$20</definedName>
    <definedName name="A125991314J_Latest">Data7!$CK$20</definedName>
    <definedName name="A125991318T">Data7!$EA$1:$EA$10,Data7!$EA$11:$EA$20</definedName>
    <definedName name="A125991318T_Data">Data7!$EA$11:$EA$20</definedName>
    <definedName name="A125991318T_Latest">Data7!$EA$20</definedName>
    <definedName name="A125991322J">Data7!$EM$1:$EM$10,Data7!$EM$11:$EM$20</definedName>
    <definedName name="A125991322J_Data">Data7!$EM$11:$EM$20</definedName>
    <definedName name="A125991322J_Latest">Data7!$EM$20</definedName>
    <definedName name="A125991326T">Data7!$EY$1:$EY$10,Data7!$EY$11:$EY$20</definedName>
    <definedName name="A125991326T_Data">Data7!$EY$11:$EY$20</definedName>
    <definedName name="A125991326T_Latest">Data7!$EY$20</definedName>
    <definedName name="A125991330J">Data7!$FK$1:$FK$10,Data7!$FK$11:$FK$20</definedName>
    <definedName name="A125991330J_Data">Data7!$FK$11:$FK$20</definedName>
    <definedName name="A125991330J_Latest">Data7!$FK$20</definedName>
    <definedName name="A125991334T">Data7!$HA$1:$HA$10,Data7!$HA$11:$HA$20</definedName>
    <definedName name="A125991334T_Data">Data7!$HA$11:$HA$20</definedName>
    <definedName name="A125991334T_Latest">Data7!$HA$20</definedName>
    <definedName name="A125991338A">Data7!$IQ$1:$IQ$10,Data7!$IQ$11:$IQ$20</definedName>
    <definedName name="A125991338A_Data">Data7!$IQ$11:$IQ$20</definedName>
    <definedName name="A125991338A_Latest">Data7!$IQ$20</definedName>
    <definedName name="A125991342T">Data6!$IC$1:$IC$10,Data6!$IC$11:$IC$20</definedName>
    <definedName name="A125991342T_Data">Data6!$IC$11:$IC$20</definedName>
    <definedName name="A125991342T_Latest">Data6!$IC$20</definedName>
    <definedName name="A125991346A">Data7!$E$1:$E$10,Data7!$E$11:$E$20</definedName>
    <definedName name="A125991346A_Data">Data7!$E$11:$E$20</definedName>
    <definedName name="A125991346A_Latest">Data7!$E$20</definedName>
    <definedName name="A125991350T">Data7!$K$1:$K$10,Data7!$K$11:$K$20</definedName>
    <definedName name="A125991350T_Data">Data7!$K$11:$K$20</definedName>
    <definedName name="A125991350T_Latest">Data7!$K$20</definedName>
    <definedName name="A125991354A">Data7!$AI$1:$AI$10,Data7!$AI$11:$AI$20</definedName>
    <definedName name="A125991354A_Data">Data7!$AI$11:$AI$20</definedName>
    <definedName name="A125991354A_Latest">Data7!$AI$20</definedName>
    <definedName name="A125991358K">Data7!$AU$1:$AU$10,Data7!$AU$11:$AU$20</definedName>
    <definedName name="A125991358K_Data">Data7!$AU$11:$AU$20</definedName>
    <definedName name="A125991358K_Latest">Data7!$AU$20</definedName>
    <definedName name="A125991362A">Data7!$BA$1:$BA$10,Data7!$BA$11:$BA$20</definedName>
    <definedName name="A125991362A_Data">Data7!$BA$11:$BA$20</definedName>
    <definedName name="A125991362A_Latest">Data7!$BA$20</definedName>
    <definedName name="A125991366K">Data7!$CQ$1:$CQ$10,Data7!$CQ$11:$CQ$20</definedName>
    <definedName name="A125991366K_Data">Data7!$CQ$11:$CQ$20</definedName>
    <definedName name="A125991366K_Latest">Data7!$CQ$20</definedName>
    <definedName name="A125991370A">Data7!$FE$1:$FE$10,Data7!$FE$11:$FE$20</definedName>
    <definedName name="A125991370A_Data">Data7!$FE$11:$FE$20</definedName>
    <definedName name="A125991370A_Latest">Data7!$FE$20</definedName>
    <definedName name="A125991374K">Data7!$GC$1:$GC$10,Data7!$GC$11:$GC$20</definedName>
    <definedName name="A125991374K_Data">Data7!$GC$11:$GC$20</definedName>
    <definedName name="A125991374K_Latest">Data7!$GC$20</definedName>
    <definedName name="A125991378V">Data7!$GI$1:$GI$10,Data7!$GI$11:$GI$20</definedName>
    <definedName name="A125991378V_Data">Data7!$GI$11:$GI$20</definedName>
    <definedName name="A125991378V_Latest">Data7!$GI$20</definedName>
    <definedName name="A125991382K">Data7!$HM$1:$HM$10,Data7!$HM$11:$HM$20</definedName>
    <definedName name="A125991382K_Data">Data7!$HM$11:$HM$20</definedName>
    <definedName name="A125991382K_Latest">Data7!$HM$20</definedName>
    <definedName name="A125991386V">Data7!$HS$1:$HS$10,Data7!$HS$11:$HS$20</definedName>
    <definedName name="A125991386V_Data">Data7!$HS$11:$HS$20</definedName>
    <definedName name="A125991386V_Latest">Data7!$HS$20</definedName>
    <definedName name="A125991390K">Data7!$Q$1:$Q$10,Data7!$Q$11:$Q$20</definedName>
    <definedName name="A125991390K_Data">Data7!$Q$11:$Q$20</definedName>
    <definedName name="A125991390K_Latest">Data7!$Q$20</definedName>
    <definedName name="A125991394V">Data7!$DF$1:$DF$10,Data7!$DF$11:$DF$20</definedName>
    <definedName name="A125991394V_Data">Data7!$DF$11:$DF$20</definedName>
    <definedName name="A125991394V_Latest">Data7!$DF$20</definedName>
    <definedName name="A125991398C">Data7!$DL$1:$DL$10,Data7!$DL$11:$DL$20</definedName>
    <definedName name="A125991398C_Data">Data7!$DL$11:$DL$20</definedName>
    <definedName name="A125991398C_Latest">Data7!$DL$20</definedName>
    <definedName name="A125991402J">Data7!$FW$1:$FW$10,Data7!$FW$11:$FW$20</definedName>
    <definedName name="A125991402J_Data">Data7!$FW$11:$FW$20</definedName>
    <definedName name="A125991402J_Latest">Data7!$FW$20</definedName>
    <definedName name="A125991406T">Data8!$G$1:$G$10,Data8!$G$11:$G$20</definedName>
    <definedName name="A125991406T_Data">Data8!$G$11:$G$20</definedName>
    <definedName name="A125991406T_Latest">Data8!$G$20</definedName>
    <definedName name="A125991410J">Data6!$HW$1:$HW$10,Data6!$HW$11:$HW$20</definedName>
    <definedName name="A125991410J_Data">Data6!$HW$11:$HW$20</definedName>
    <definedName name="A125991410J_Latest">Data6!$HW$20</definedName>
    <definedName name="A125991414T">Data6!$II$1:$II$10,Data6!$II$11:$II$20</definedName>
    <definedName name="A125991414T_Data">Data6!$II$11:$II$20</definedName>
    <definedName name="A125991414T_Latest">Data6!$II$20</definedName>
    <definedName name="A125991418A">Data6!$IO$1:$IO$10,Data6!$IO$11:$IO$20</definedName>
    <definedName name="A125991418A_Data">Data6!$IO$11:$IO$20</definedName>
    <definedName name="A125991418A_Latest">Data6!$IO$20</definedName>
    <definedName name="A125991422T">Data7!$AC$1:$AC$10,Data7!$AC$11:$AC$20</definedName>
    <definedName name="A125991422T_Data">Data7!$AC$11:$AC$20</definedName>
    <definedName name="A125991422T_Latest">Data7!$AC$20</definedName>
    <definedName name="A125991426A">Data7!$BS$1:$BS$10,Data7!$BS$11:$BS$20</definedName>
    <definedName name="A125991426A_Data">Data7!$BS$11:$BS$20</definedName>
    <definedName name="A125991426A_Latest">Data7!$BS$20</definedName>
    <definedName name="A125991430T">Data7!$BY$1:$BY$10,Data7!$BY$11:$BY$20</definedName>
    <definedName name="A125991430T_Data">Data7!$BY$11:$BY$20</definedName>
    <definedName name="A125991430T_Latest">Data7!$BY$20</definedName>
    <definedName name="A125991434A">Data7!$BG$1:$BG$10,Data7!$BG$11:$BG$20</definedName>
    <definedName name="A125991434A_Data">Data7!$BG$11:$BG$20</definedName>
    <definedName name="A125991434A_Latest">Data7!$BG$20</definedName>
    <definedName name="A125991438K">Data7!$CW$1:$CW$10,Data7!$CW$11:$CW$20</definedName>
    <definedName name="A125991438K_Data">Data7!$CW$11:$CW$20</definedName>
    <definedName name="A125991438K_Latest">Data7!$CW$20</definedName>
    <definedName name="A125991442A">Data7!$GO$1:$GO$10,Data7!$GO$11:$GO$20</definedName>
    <definedName name="A125991442A_Data">Data7!$GO$11:$GO$20</definedName>
    <definedName name="A125991442A_Latest">Data7!$GO$20</definedName>
    <definedName name="A125991446K">Data7!$IK$1:$IK$10,Data7!$IK$11:$IK$20</definedName>
    <definedName name="A125991446K_Data">Data7!$IK$11:$IK$20</definedName>
    <definedName name="A125991446K_Latest">Data7!$IK$20</definedName>
    <definedName name="A125991450A">Data8!$M$1:$M$10,Data8!$M$11:$M$20</definedName>
    <definedName name="A125991450A_Data">Data8!$M$11:$M$20</definedName>
    <definedName name="A125991450A_Latest">Data8!$M$20</definedName>
    <definedName name="A125991454K">Data8!$DE$1:$DE$10,Data8!$DE$11:$DE$20</definedName>
    <definedName name="A125991454K_Data">Data8!$DE$11:$DE$20</definedName>
    <definedName name="A125991454K_Latest">Data8!$DE$20</definedName>
    <definedName name="A125991458V">Data8!$DW$1:$DW$10,Data8!$DW$11:$DW$20</definedName>
    <definedName name="A125991458V_Data">Data8!$DW$11:$DW$20</definedName>
    <definedName name="A125991458V_Latest">Data8!$DW$20</definedName>
    <definedName name="A125991466V">Data8!$FP$1:$FP$10,Data8!$FP$11:$FP$20</definedName>
    <definedName name="A125991466V_Data">Data8!$FP$11:$FP$20</definedName>
    <definedName name="A125991466V_Latest">Data8!$FP$20</definedName>
    <definedName name="A125991470K">Data8!$IM$1:$IM$10,Data8!$IM$11:$IM$20</definedName>
    <definedName name="A125991470K_Data">Data8!$IM$11:$IM$20</definedName>
    <definedName name="A125991470K_Latest">Data8!$IM$20</definedName>
    <definedName name="A125991474V">Data9!$AG$1:$AG$10,Data9!$AG$11:$AG$20</definedName>
    <definedName name="A125991474V_Data">Data9!$AG$11:$AG$20</definedName>
    <definedName name="A125991474V_Latest">Data9!$AG$20</definedName>
    <definedName name="A125991478C">Data8!$S$1:$S$10,Data8!$S$11:$S$20</definedName>
    <definedName name="A125991478C_Data">Data8!$S$11:$S$20</definedName>
    <definedName name="A125991478C_Latest">Data8!$S$20</definedName>
    <definedName name="A125991482V">Data8!$CG$1:$CG$10,Data8!$CG$11:$CG$20</definedName>
    <definedName name="A125991482V_Data">Data8!$CG$11:$CG$20</definedName>
    <definedName name="A125991482V_Latest">Data8!$CG$20</definedName>
    <definedName name="A125991486C">Data8!$FY$1:$FY$10,Data8!$FY$11:$FY$20</definedName>
    <definedName name="A125991486C_Data">Data8!$FY$11:$FY$20</definedName>
    <definedName name="A125991486C_Latest">Data8!$FY$20</definedName>
    <definedName name="A125991490V">Data9!$I$1:$I$10,Data9!$I$11:$I$20</definedName>
    <definedName name="A125991490V_Data">Data9!$I$11:$I$20</definedName>
    <definedName name="A125991490V_Latest">Data9!$I$20</definedName>
    <definedName name="A125991494C">Data8!$FJ$1:$FJ$10,Data8!$FJ$11:$FJ$20</definedName>
    <definedName name="A125991494C_Data">Data8!$FJ$11:$FJ$20</definedName>
    <definedName name="A125991494C_Latest">Data8!$FJ$20</definedName>
    <definedName name="A125991498L">Data8!$GK$1:$GK$10,Data8!$GK$11:$GK$20</definedName>
    <definedName name="A125991498L_Data">Data8!$GK$11:$GK$20</definedName>
    <definedName name="A125991498L_Latest">Data8!$GK$20</definedName>
    <definedName name="A125991502T">Data8!$HI$1:$HI$10,Data8!$HI$11:$HI$20</definedName>
    <definedName name="A125991502T_Data">Data8!$HI$11:$HI$20</definedName>
    <definedName name="A125991502T_Latest">Data8!$HI$20</definedName>
    <definedName name="A125991506A">Data9!$AA$1:$AA$10,Data9!$AA$11:$AA$20</definedName>
    <definedName name="A125991506A_Data">Data9!$AA$11:$AA$20</definedName>
    <definedName name="A125991506A_Latest">Data9!$AA$20</definedName>
    <definedName name="A125991510T">Data8!$BO$1:$BO$10,Data8!$BO$11:$BO$20</definedName>
    <definedName name="A125991510T_Data">Data8!$BO$11:$BO$20</definedName>
    <definedName name="A125991510T_Latest">Data8!$BO$20</definedName>
    <definedName name="A125991514A">Data8!$EC$1:$EC$10,Data8!$EC$11:$EC$20</definedName>
    <definedName name="A125991514A_Data">Data8!$EC$11:$EC$20</definedName>
    <definedName name="A125991514A_Latest">Data8!$EC$20</definedName>
    <definedName name="A125991518K">Data8!$FS$1:$FS$10,Data8!$FS$11:$FS$20</definedName>
    <definedName name="A125991518K_Data">Data8!$FS$11:$FS$20</definedName>
    <definedName name="A125991518K_Latest">Data8!$FS$20</definedName>
    <definedName name="A125991522A">Data8!$GE$1:$GE$10,Data8!$GE$11:$GE$20</definedName>
    <definedName name="A125991522A_Data">Data8!$GE$11:$GE$20</definedName>
    <definedName name="A125991522A_Latest">Data8!$GE$20</definedName>
    <definedName name="A125991526K">Data8!$GQ$1:$GQ$10,Data8!$GQ$11:$GQ$20</definedName>
    <definedName name="A125991526K_Data">Data8!$GQ$11:$GQ$20</definedName>
    <definedName name="A125991526K_Latest">Data8!$GQ$20</definedName>
    <definedName name="A125991530A">Data8!$HC$1:$HC$10,Data8!$HC$11:$HC$20</definedName>
    <definedName name="A125991530A_Data">Data8!$HC$11:$HC$20</definedName>
    <definedName name="A125991530A_Latest">Data8!$HC$20</definedName>
    <definedName name="A125991534K">Data9!$C$1:$C$10,Data9!$C$11:$C$20</definedName>
    <definedName name="A125991534K_Data">Data9!$C$11:$C$20</definedName>
    <definedName name="A125991534K_Latest">Data9!$C$20</definedName>
    <definedName name="A125991538V">Data9!$AS$1:$AS$10,Data9!$AS$11:$AS$20</definedName>
    <definedName name="A125991538V_Data">Data9!$AS$11:$AS$20</definedName>
    <definedName name="A125991538V_Latest">Data9!$AS$20</definedName>
    <definedName name="A125991542K">Data8!$AE$1:$AE$10,Data8!$AE$11:$AE$20</definedName>
    <definedName name="A125991542K_Data">Data8!$AE$11:$AE$20</definedName>
    <definedName name="A125991542K_Latest">Data8!$AE$20</definedName>
    <definedName name="A125991546V">Data8!$AW$1:$AW$10,Data8!$AW$11:$AW$20</definedName>
    <definedName name="A125991546V_Data">Data8!$AW$11:$AW$20</definedName>
    <definedName name="A125991546V_Latest">Data8!$AW$20</definedName>
    <definedName name="A125991550K">Data8!$BC$1:$BC$10,Data8!$BC$11:$BC$20</definedName>
    <definedName name="A125991550K_Data">Data8!$BC$11:$BC$20</definedName>
    <definedName name="A125991550K_Latest">Data8!$BC$20</definedName>
    <definedName name="A125991554V">Data8!$CA$1:$CA$10,Data8!$CA$11:$CA$20</definedName>
    <definedName name="A125991554V_Data">Data8!$CA$11:$CA$20</definedName>
    <definedName name="A125991554V_Latest">Data8!$CA$20</definedName>
    <definedName name="A125991558C">Data8!$CM$1:$CM$10,Data8!$CM$11:$CM$20</definedName>
    <definedName name="A125991558C_Data">Data8!$CM$11:$CM$20</definedName>
    <definedName name="A125991558C_Latest">Data8!$CM$20</definedName>
    <definedName name="A125991562V">Data8!$CS$1:$CS$10,Data8!$CS$11:$CS$20</definedName>
    <definedName name="A125991562V_Data">Data8!$CS$11:$CS$20</definedName>
    <definedName name="A125991562V_Latest">Data8!$CS$20</definedName>
    <definedName name="A125991566C">Data8!$EI$1:$EI$10,Data8!$EI$11:$EI$20</definedName>
    <definedName name="A125991566C_Data">Data8!$EI$11:$EI$20</definedName>
    <definedName name="A125991566C_Latest">Data8!$EI$20</definedName>
    <definedName name="A125991570V">Data8!$GW$1:$GW$10,Data8!$GW$11:$GW$20</definedName>
    <definedName name="A125991570V_Data">Data8!$GW$11:$GW$20</definedName>
    <definedName name="A125991570V_Latest">Data8!$GW$20</definedName>
    <definedName name="A125991574C">Data8!$HU$1:$HU$10,Data8!$HU$11:$HU$20</definedName>
    <definedName name="A125991574C_Data">Data8!$HU$11:$HU$20</definedName>
    <definedName name="A125991574C_Latest">Data8!$HU$20</definedName>
    <definedName name="A125991578L">Data8!$IA$1:$IA$10,Data8!$IA$11:$IA$20</definedName>
    <definedName name="A125991578L_Data">Data8!$IA$11:$IA$20</definedName>
    <definedName name="A125991578L_Latest">Data8!$IA$20</definedName>
    <definedName name="A125991582C">Data9!$O$1:$O$10,Data9!$O$11:$O$20</definedName>
    <definedName name="A125991582C_Data">Data9!$O$11:$O$20</definedName>
    <definedName name="A125991582C_Latest">Data9!$O$20</definedName>
    <definedName name="A125991586L">Data9!$U$1:$U$10,Data9!$U$11:$U$20</definedName>
    <definedName name="A125991586L_Data">Data9!$U$11:$U$20</definedName>
    <definedName name="A125991586L_Latest">Data9!$U$20</definedName>
    <definedName name="A125991590C">Data8!$BI$1:$BI$10,Data8!$BI$11:$BI$20</definedName>
    <definedName name="A125991590C_Data">Data8!$BI$11:$BI$20</definedName>
    <definedName name="A125991590C_Latest">Data8!$BI$20</definedName>
    <definedName name="A125991594L">Data8!$EX$1:$EX$10,Data8!$EX$11:$EX$20</definedName>
    <definedName name="A125991594L_Data">Data8!$EX$11:$EX$20</definedName>
    <definedName name="A125991594L_Latest">Data8!$EX$20</definedName>
    <definedName name="A125991598W">Data8!$FD$1:$FD$10,Data8!$FD$11:$FD$20</definedName>
    <definedName name="A125991598W_Data">Data8!$FD$11:$FD$20</definedName>
    <definedName name="A125991598W_Latest">Data8!$FD$20</definedName>
    <definedName name="A125991602A">Data8!$HO$1:$HO$10,Data8!$HO$11:$HO$20</definedName>
    <definedName name="A125991602A_Data">Data8!$HO$11:$HO$20</definedName>
    <definedName name="A125991602A_Latest">Data8!$HO$20</definedName>
    <definedName name="A125991606K">Data9!$AY$1:$AY$10,Data9!$AY$11:$AY$20</definedName>
    <definedName name="A125991606K_Data">Data9!$AY$11:$AY$20</definedName>
    <definedName name="A125991606K_Latest">Data9!$AY$20</definedName>
    <definedName name="A125991610A">Data8!$Y$1:$Y$10,Data8!$Y$11:$Y$20</definedName>
    <definedName name="A125991610A_Data">Data8!$Y$11:$Y$20</definedName>
    <definedName name="A125991610A_Latest">Data8!$Y$20</definedName>
    <definedName name="A125991614K">Data8!$AK$1:$AK$10,Data8!$AK$11:$AK$20</definedName>
    <definedName name="A125991614K_Data">Data8!$AK$11:$AK$20</definedName>
    <definedName name="A125991614K_Latest">Data8!$AK$20</definedName>
    <definedName name="A125991618V">Data8!$AQ$1:$AQ$10,Data8!$AQ$11:$AQ$20</definedName>
    <definedName name="A125991618V_Data">Data8!$AQ$11:$AQ$20</definedName>
    <definedName name="A125991618V_Latest">Data8!$AQ$20</definedName>
    <definedName name="A125991622K">Data8!$BU$1:$BU$10,Data8!$BU$11:$BU$20</definedName>
    <definedName name="A125991622K_Data">Data8!$BU$11:$BU$20</definedName>
    <definedName name="A125991622K_Latest">Data8!$BU$20</definedName>
    <definedName name="A125991626V">Data8!$DK$1:$DK$10,Data8!$DK$11:$DK$20</definedName>
    <definedName name="A125991626V_Data">Data8!$DK$11:$DK$20</definedName>
    <definedName name="A125991626V_Latest">Data8!$DK$20</definedName>
    <definedName name="A125991630K">Data8!$DQ$1:$DQ$10,Data8!$DQ$11:$DQ$20</definedName>
    <definedName name="A125991630K_Data">Data8!$DQ$11:$DQ$20</definedName>
    <definedName name="A125991630K_Latest">Data8!$DQ$20</definedName>
    <definedName name="A125991634V">Data8!$CY$1:$CY$10,Data8!$CY$11:$CY$20</definedName>
    <definedName name="A125991634V_Data">Data8!$CY$11:$CY$20</definedName>
    <definedName name="A125991634V_Latest">Data8!$CY$20</definedName>
    <definedName name="A125991638C">Data8!$EO$1:$EO$10,Data8!$EO$11:$EO$20</definedName>
    <definedName name="A125991638C_Data">Data8!$EO$11:$EO$20</definedName>
    <definedName name="A125991638C_Latest">Data8!$EO$20</definedName>
    <definedName name="A125991642V">Data8!$IG$1:$IG$10,Data8!$IG$11:$IG$20</definedName>
    <definedName name="A125991642V_Data">Data8!$IG$11:$IG$20</definedName>
    <definedName name="A125991642V_Latest">Data8!$IG$20</definedName>
    <definedName name="A125991646C">Data9!$AM$1:$AM$10,Data9!$AM$11:$AM$20</definedName>
    <definedName name="A125991646C_Data">Data9!$AM$11:$AM$20</definedName>
    <definedName name="A125991646C_Latest">Data9!$AM$20</definedName>
    <definedName name="A125991650V">Data9!$BE$1:$BE$10,Data9!$BE$11:$BE$20</definedName>
    <definedName name="A125991650V_Data">Data9!$BE$11:$BE$20</definedName>
    <definedName name="A125991650V_Latest">Data9!$BE$20</definedName>
    <definedName name="A125991654C">Data9!$EW$1:$EW$10,Data9!$EW$11:$EW$20</definedName>
    <definedName name="A125991654C_Data">Data9!$EW$11:$EW$20</definedName>
    <definedName name="A125991654C_Latest">Data9!$EW$20</definedName>
    <definedName name="A125991658L">Data9!$FO$1:$FO$10,Data9!$FO$11:$FO$20</definedName>
    <definedName name="A125991658L_Data">Data9!$FO$11:$FO$20</definedName>
    <definedName name="A125991658L_Latest">Data9!$FO$20</definedName>
    <definedName name="A125991666L">Data9!$HH$1:$HH$10,Data9!$HH$11:$HH$20</definedName>
    <definedName name="A125991666L_Data">Data9!$HH$11:$HH$20</definedName>
    <definedName name="A125991666L_Latest">Data9!$HH$20</definedName>
    <definedName name="A125991670C">Data10!$AO$1:$AO$10,Data10!$AO$11:$AO$20</definedName>
    <definedName name="A125991670C_Data">Data10!$AO$11:$AO$20</definedName>
    <definedName name="A125991670C_Latest">Data10!$AO$20</definedName>
    <definedName name="A125991674L">Data10!$BY$1:$BY$10,Data10!$BY$11:$BY$20</definedName>
    <definedName name="A125991674L_Data">Data10!$BY$11:$BY$20</definedName>
    <definedName name="A125991674L_Latest">Data10!$BY$20</definedName>
    <definedName name="A125991678W">Data9!$BK$1:$BK$10,Data9!$BK$11:$BK$20</definedName>
    <definedName name="A125991678W_Data">Data9!$BK$11:$BK$20</definedName>
    <definedName name="A125991678W_Latest">Data9!$BK$20</definedName>
    <definedName name="A125991682L">Data9!$DY$1:$DY$10,Data9!$DY$11:$DY$20</definedName>
    <definedName name="A125991682L_Data">Data9!$DY$11:$DY$20</definedName>
    <definedName name="A125991682L_Latest">Data9!$DY$20</definedName>
    <definedName name="A125991686W">Data9!$HQ$1:$HQ$10,Data9!$HQ$11:$HQ$20</definedName>
    <definedName name="A125991686W_Data">Data9!$HQ$11:$HQ$20</definedName>
    <definedName name="A125991686W_Latest">Data9!$HQ$20</definedName>
    <definedName name="A125991690L">Data10!$BA$1:$BA$10,Data10!$BA$11:$BA$20</definedName>
    <definedName name="A125991690L_Data">Data10!$BA$11:$BA$20</definedName>
    <definedName name="A125991690L_Latest">Data10!$BA$20</definedName>
    <definedName name="A125991694W">Data9!$HB$1:$HB$10,Data9!$HB$11:$HB$20</definedName>
    <definedName name="A125991694W_Data">Data9!$HB$11:$HB$20</definedName>
    <definedName name="A125991694W_Latest">Data9!$HB$20</definedName>
    <definedName name="A125991698F">Data9!$IC$1:$IC$10,Data9!$IC$11:$IC$20</definedName>
    <definedName name="A125991698F_Data">Data9!$IC$11:$IC$20</definedName>
    <definedName name="A125991698F_Latest">Data9!$IC$20</definedName>
    <definedName name="A125991702K">Data10!$K$1:$K$10,Data10!$K$11:$K$20</definedName>
    <definedName name="A125991702K_Data">Data10!$K$11:$K$20</definedName>
    <definedName name="A125991702K_Latest">Data10!$K$20</definedName>
    <definedName name="A125991706V">Data10!$BS$1:$BS$10,Data10!$BS$11:$BS$20</definedName>
    <definedName name="A125991706V_Data">Data10!$BS$11:$BS$20</definedName>
    <definedName name="A125991706V_Latest">Data10!$BS$20</definedName>
    <definedName name="A125991710K">Data9!$DG$1:$DG$10,Data9!$DG$11:$DG$20</definedName>
    <definedName name="A125991710K_Data">Data9!$DG$11:$DG$20</definedName>
    <definedName name="A125991710K_Latest">Data9!$DG$20</definedName>
    <definedName name="A125991714V">Data9!$FU$1:$FU$10,Data9!$FU$11:$FU$20</definedName>
    <definedName name="A125991714V_Data">Data9!$FU$11:$FU$20</definedName>
    <definedName name="A125991714V_Latest">Data9!$FU$20</definedName>
    <definedName name="A125991718C">Data9!$HK$1:$HK$10,Data9!$HK$11:$HK$20</definedName>
    <definedName name="A125991718C_Data">Data9!$HK$11:$HK$20</definedName>
    <definedName name="A125991718C_Latest">Data9!$HK$20</definedName>
    <definedName name="A125991722V">Data9!$HW$1:$HW$10,Data9!$HW$11:$HW$20</definedName>
    <definedName name="A125991722V_Data">Data9!$HW$11:$HW$20</definedName>
    <definedName name="A125991722V_Latest">Data9!$HW$20</definedName>
    <definedName name="A125991726C">Data9!$II$1:$II$10,Data9!$II$11:$II$20</definedName>
    <definedName name="A125991726C_Data">Data9!$II$11:$II$20</definedName>
    <definedName name="A125991726C_Latest">Data9!$II$20</definedName>
    <definedName name="A125991730V">Data10!$E$1:$E$10,Data10!$E$11:$E$20</definedName>
    <definedName name="A125991730V_Data">Data10!$E$11:$E$20</definedName>
    <definedName name="A125991730V_Latest">Data10!$E$20</definedName>
    <definedName name="A125991734C">Data10!$AU$1:$AU$10,Data10!$AU$11:$AU$20</definedName>
    <definedName name="A125991734C_Data">Data10!$AU$11:$AU$20</definedName>
    <definedName name="A125991734C_Latest">Data10!$AU$20</definedName>
    <definedName name="A125991738L">Data10!$CK$1:$CK$10,Data10!$CK$11:$CK$20</definedName>
    <definedName name="A125991738L_Data">Data10!$CK$11:$CK$20</definedName>
    <definedName name="A125991738L_Latest">Data10!$CK$20</definedName>
    <definedName name="A125991742C">Data9!$BW$1:$BW$10,Data9!$BW$11:$BW$20</definedName>
    <definedName name="A125991742C_Data">Data9!$BW$11:$BW$20</definedName>
    <definedName name="A125991742C_Latest">Data9!$BW$20</definedName>
    <definedName name="A125991746L">Data9!$CO$1:$CO$10,Data9!$CO$11:$CO$20</definedName>
    <definedName name="A125991746L_Data">Data9!$CO$11:$CO$20</definedName>
    <definedName name="A125991746L_Latest">Data9!$CO$20</definedName>
    <definedName name="A125991750C">Data9!$CU$1:$CU$10,Data9!$CU$11:$CU$20</definedName>
    <definedName name="A125991750C_Data">Data9!$CU$11:$CU$20</definedName>
    <definedName name="A125991750C_Latest">Data9!$CU$20</definedName>
    <definedName name="A125991754L">Data9!$DS$1:$DS$10,Data9!$DS$11:$DS$20</definedName>
    <definedName name="A125991754L_Data">Data9!$DS$11:$DS$20</definedName>
    <definedName name="A125991754L_Latest">Data9!$DS$20</definedName>
    <definedName name="A125991758W">Data9!$EE$1:$EE$10,Data9!$EE$11:$EE$20</definedName>
    <definedName name="A125991758W_Data">Data9!$EE$11:$EE$20</definedName>
    <definedName name="A125991758W_Latest">Data9!$EE$20</definedName>
    <definedName name="A125991762L">Data9!$EK$1:$EK$10,Data9!$EK$11:$EK$20</definedName>
    <definedName name="A125991762L_Data">Data9!$EK$11:$EK$20</definedName>
    <definedName name="A125991762L_Latest">Data9!$EK$20</definedName>
    <definedName name="A125991766W">Data9!$GA$1:$GA$10,Data9!$GA$11:$GA$20</definedName>
    <definedName name="A125991766W_Data">Data9!$GA$11:$GA$20</definedName>
    <definedName name="A125991766W_Latest">Data9!$GA$20</definedName>
    <definedName name="A125991770L">Data9!$IO$1:$IO$10,Data9!$IO$11:$IO$20</definedName>
    <definedName name="A125991770L_Data">Data9!$IO$11:$IO$20</definedName>
    <definedName name="A125991770L_Latest">Data9!$IO$20</definedName>
    <definedName name="A125991774W">Data10!$W$1:$W$10,Data10!$W$11:$W$20</definedName>
    <definedName name="A125991774W_Data">Data10!$W$11:$W$20</definedName>
    <definedName name="A125991774W_Latest">Data10!$W$20</definedName>
    <definedName name="A125991778F">Data10!$AC$1:$AC$10,Data10!$AC$11:$AC$20</definedName>
    <definedName name="A125991778F_Data">Data10!$AC$11:$AC$20</definedName>
    <definedName name="A125991778F_Latest">Data10!$AC$20</definedName>
    <definedName name="A125991782W">Data10!$BG$1:$BG$10,Data10!$BG$11:$BG$20</definedName>
    <definedName name="A125991782W_Data">Data10!$BG$11:$BG$20</definedName>
    <definedName name="A125991782W_Latest">Data10!$BG$20</definedName>
    <definedName name="A125991786F">Data10!$BM$1:$BM$10,Data10!$BM$11:$BM$20</definedName>
    <definedName name="A125991786F_Data">Data10!$BM$11:$BM$20</definedName>
    <definedName name="A125991786F_Latest">Data10!$BM$20</definedName>
    <definedName name="A125991790W">Data9!$DA$1:$DA$10,Data9!$DA$11:$DA$20</definedName>
    <definedName name="A125991790W_Data">Data9!$DA$11:$DA$20</definedName>
    <definedName name="A125991790W_Latest">Data9!$DA$20</definedName>
    <definedName name="A125991794F">Data9!$GP$1:$GP$10,Data9!$GP$11:$GP$20</definedName>
    <definedName name="A125991794F_Data">Data9!$GP$11:$GP$20</definedName>
    <definedName name="A125991794F_Latest">Data9!$GP$20</definedName>
    <definedName name="A125991798R">Data9!$GV$1:$GV$10,Data9!$GV$11:$GV$20</definedName>
    <definedName name="A125991798R_Data">Data9!$GV$11:$GV$20</definedName>
    <definedName name="A125991798R_Latest">Data9!$GV$20</definedName>
    <definedName name="A125991802V">Data10!$Q$1:$Q$10,Data10!$Q$11:$Q$20</definedName>
    <definedName name="A125991802V_Data">Data10!$Q$11:$Q$20</definedName>
    <definedName name="A125991802V_Latest">Data10!$Q$20</definedName>
    <definedName name="A125991806C">Data10!$CQ$1:$CQ$10,Data10!$CQ$11:$CQ$20</definedName>
    <definedName name="A125991806C_Data">Data10!$CQ$11:$CQ$20</definedName>
    <definedName name="A125991806C_Latest">Data10!$CQ$20</definedName>
    <definedName name="A125991810V">Data9!$BQ$1:$BQ$10,Data9!$BQ$11:$BQ$20</definedName>
    <definedName name="A125991810V_Data">Data9!$BQ$11:$BQ$20</definedName>
    <definedName name="A125991810V_Latest">Data9!$BQ$20</definedName>
    <definedName name="A125991814C">Data9!$CC$1:$CC$10,Data9!$CC$11:$CC$20</definedName>
    <definedName name="A125991814C_Data">Data9!$CC$11:$CC$20</definedName>
    <definedName name="A125991814C_Latest">Data9!$CC$20</definedName>
    <definedName name="A125991818L">Data9!$CI$1:$CI$10,Data9!$CI$11:$CI$20</definedName>
    <definedName name="A125991818L_Data">Data9!$CI$11:$CI$20</definedName>
    <definedName name="A125991818L_Latest">Data9!$CI$20</definedName>
    <definedName name="A125991822C">Data9!$DM$1:$DM$10,Data9!$DM$11:$DM$20</definedName>
    <definedName name="A125991822C_Data">Data9!$DM$11:$DM$20</definedName>
    <definedName name="A125991822C_Latest">Data9!$DM$20</definedName>
    <definedName name="A125991826L">Data9!$FC$1:$FC$10,Data9!$FC$11:$FC$20</definedName>
    <definedName name="A125991826L_Data">Data9!$FC$11:$FC$20</definedName>
    <definedName name="A125991826L_Latest">Data9!$FC$20</definedName>
    <definedName name="A125991830C">Data9!$FI$1:$FI$10,Data9!$FI$11:$FI$20</definedName>
    <definedName name="A125991830C_Data">Data9!$FI$11:$FI$20</definedName>
    <definedName name="A125991830C_Latest">Data9!$FI$20</definedName>
    <definedName name="A125991834L">Data9!$EQ$1:$EQ$10,Data9!$EQ$11:$EQ$20</definedName>
    <definedName name="A125991834L_Data">Data9!$EQ$11:$EQ$20</definedName>
    <definedName name="A125991834L_Latest">Data9!$EQ$20</definedName>
    <definedName name="A125991838W">Data9!$GG$1:$GG$10,Data9!$GG$11:$GG$20</definedName>
    <definedName name="A125991838W_Data">Data9!$GG$11:$GG$20</definedName>
    <definedName name="A125991838W_Latest">Data9!$GG$20</definedName>
    <definedName name="A125991842L">Data10!$AI$1:$AI$10,Data10!$AI$11:$AI$20</definedName>
    <definedName name="A125991842L_Data">Data10!$AI$11:$AI$20</definedName>
    <definedName name="A125991842L_Latest">Data10!$AI$20</definedName>
    <definedName name="A125991846W">Data10!$CE$1:$CE$10,Data10!$CE$11:$CE$20</definedName>
    <definedName name="A125991846W_Data">Data10!$CE$11:$CE$20</definedName>
    <definedName name="A125991846W_Latest">Data10!$CE$20</definedName>
    <definedName name="A125991850L">Data10!$CW$1:$CW$10,Data10!$CW$11:$CW$20</definedName>
    <definedName name="A125991850L_Data">Data10!$CW$11:$CW$20</definedName>
    <definedName name="A125991850L_Latest">Data10!$CW$20</definedName>
    <definedName name="A125991854W">Data2!$EI$1:$EI$10,Data2!$EI$11:$EI$20</definedName>
    <definedName name="A125991854W_Data">Data2!$EI$11:$EI$20</definedName>
    <definedName name="A125991854W_Latest">Data2!$EI$20</definedName>
    <definedName name="A125991858F">Data2!$FA$1:$FA$10,Data2!$FA$11:$FA$20</definedName>
    <definedName name="A125991858F_Data">Data2!$FA$11:$FA$20</definedName>
    <definedName name="A125991858F_Latest">Data2!$FA$20</definedName>
    <definedName name="A125991866F">Data2!$GT$1:$GT$10,Data2!$GT$11:$GT$20</definedName>
    <definedName name="A125991866F_Data">Data2!$GT$11:$GT$20</definedName>
    <definedName name="A125991866F_Latest">Data2!$GT$20</definedName>
    <definedName name="A125991870W">Data3!$AA$1:$AA$10,Data3!$AA$11:$AA$20</definedName>
    <definedName name="A125991870W_Data">Data3!$AA$11:$AA$20</definedName>
    <definedName name="A125991870W_Latest">Data3!$AA$20</definedName>
    <definedName name="A125991874F">Data3!$BK$1:$BK$10,Data3!$BK$11:$BK$20</definedName>
    <definedName name="A125991874F_Data">Data3!$BK$11:$BK$20</definedName>
    <definedName name="A125991874F_Latest">Data3!$BK$20</definedName>
    <definedName name="A125991878R">Data2!$AW$1:$AW$10,Data2!$AW$11:$AW$20</definedName>
    <definedName name="A125991878R_Data">Data2!$AW$11:$AW$20</definedName>
    <definedName name="A125991878R_Latest">Data2!$AW$20</definedName>
    <definedName name="A125991882F">Data2!$DK$1:$DK$10,Data2!$DK$11:$DK$20</definedName>
    <definedName name="A125991882F_Data">Data2!$DK$11:$DK$20</definedName>
    <definedName name="A125991882F_Latest">Data2!$DK$20</definedName>
    <definedName name="A125991886R">Data2!$HC$1:$HC$10,Data2!$HC$11:$HC$20</definedName>
    <definedName name="A125991886R_Data">Data2!$HC$11:$HC$20</definedName>
    <definedName name="A125991886R_Latest">Data2!$HC$20</definedName>
    <definedName name="A125991890F">Data3!$AM$1:$AM$10,Data3!$AM$11:$AM$20</definedName>
    <definedName name="A125991890F_Data">Data3!$AM$11:$AM$20</definedName>
    <definedName name="A125991890F_Latest">Data3!$AM$20</definedName>
    <definedName name="A125991894R">Data2!$GN$1:$GN$10,Data2!$GN$11:$GN$20</definedName>
    <definedName name="A125991894R_Data">Data2!$GN$11:$GN$20</definedName>
    <definedName name="A125991894R_Latest">Data2!$GN$20</definedName>
    <definedName name="A125991898X">Data2!$HO$1:$HO$10,Data2!$HO$11:$HO$20</definedName>
    <definedName name="A125991898X_Data">Data2!$HO$11:$HO$20</definedName>
    <definedName name="A125991898X_Latest">Data2!$HO$20</definedName>
    <definedName name="A125991902C">Data2!$IM$1:$IM$10,Data2!$IM$11:$IM$20</definedName>
    <definedName name="A125991902C_Data">Data2!$IM$11:$IM$20</definedName>
    <definedName name="A125991902C_Latest">Data2!$IM$20</definedName>
    <definedName name="A125991906L">Data3!$BE$1:$BE$10,Data3!$BE$11:$BE$20</definedName>
    <definedName name="A125991906L_Data">Data3!$BE$11:$BE$20</definedName>
    <definedName name="A125991906L_Latest">Data3!$BE$20</definedName>
    <definedName name="A125991910C">Data2!$CS$1:$CS$10,Data2!$CS$11:$CS$20</definedName>
    <definedName name="A125991910C_Data">Data2!$CS$11:$CS$20</definedName>
    <definedName name="A125991910C_Latest">Data2!$CS$20</definedName>
    <definedName name="A125991914L">Data2!$FG$1:$FG$10,Data2!$FG$11:$FG$20</definedName>
    <definedName name="A125991914L_Data">Data2!$FG$11:$FG$20</definedName>
    <definedName name="A125991914L_Latest">Data2!$FG$20</definedName>
    <definedName name="A125991918W">Data2!$GW$1:$GW$10,Data2!$GW$11:$GW$20</definedName>
    <definedName name="A125991918W_Data">Data2!$GW$11:$GW$20</definedName>
    <definedName name="A125991918W_Latest">Data2!$GW$20</definedName>
    <definedName name="A125991922L">Data2!$HI$1:$HI$10,Data2!$HI$11:$HI$20</definedName>
    <definedName name="A125991922L_Data">Data2!$HI$11:$HI$20</definedName>
    <definedName name="A125991922L_Latest">Data2!$HI$20</definedName>
    <definedName name="A125991926W">Data2!$HU$1:$HU$10,Data2!$HU$11:$HU$20</definedName>
    <definedName name="A125991926W_Data">Data2!$HU$11:$HU$20</definedName>
    <definedName name="A125991926W_Latest">Data2!$HU$20</definedName>
    <definedName name="A125991930L">Data2!$IG$1:$IG$10,Data2!$IG$11:$IG$20</definedName>
    <definedName name="A125991930L_Data">Data2!$IG$11:$IG$20</definedName>
    <definedName name="A125991930L_Latest">Data2!$IG$20</definedName>
    <definedName name="A125991934W">Data3!$AG$1:$AG$10,Data3!$AG$11:$AG$20</definedName>
    <definedName name="A125991934W_Data">Data3!$AG$11:$AG$20</definedName>
    <definedName name="A125991934W_Latest">Data3!$AG$20</definedName>
    <definedName name="A125991938F">Data3!$BW$1:$BW$10,Data3!$BW$11:$BW$20</definedName>
    <definedName name="A125991938F_Data">Data3!$BW$11:$BW$20</definedName>
    <definedName name="A125991938F_Latest">Data3!$BW$20</definedName>
    <definedName name="A125991942W">Data2!$BI$1:$BI$10,Data2!$BI$11:$BI$20</definedName>
    <definedName name="A125991942W_Data">Data2!$BI$11:$BI$20</definedName>
    <definedName name="A125991942W_Latest">Data2!$BI$20</definedName>
    <definedName name="A125991946F">Data2!$CA$1:$CA$10,Data2!$CA$11:$CA$20</definedName>
    <definedName name="A125991946F_Data">Data2!$CA$11:$CA$20</definedName>
    <definedName name="A125991946F_Latest">Data2!$CA$20</definedName>
    <definedName name="A125991950W">Data2!$CG$1:$CG$10,Data2!$CG$11:$CG$20</definedName>
    <definedName name="A125991950W_Data">Data2!$CG$11:$CG$20</definedName>
    <definedName name="A125991950W_Latest">Data2!$CG$20</definedName>
    <definedName name="A125991954F">Data2!$DE$1:$DE$10,Data2!$DE$11:$DE$20</definedName>
    <definedName name="A125991954F_Data">Data2!$DE$11:$DE$20</definedName>
    <definedName name="A125991954F_Latest">Data2!$DE$20</definedName>
    <definedName name="A125991958R">Data2!$DQ$1:$DQ$10,Data2!$DQ$11:$DQ$20</definedName>
    <definedName name="A125991958R_Data">Data2!$DQ$11:$DQ$20</definedName>
    <definedName name="A125991958R_Latest">Data2!$DQ$20</definedName>
    <definedName name="A125991962F">Data2!$DW$1:$DW$10,Data2!$DW$11:$DW$20</definedName>
    <definedName name="A125991962F_Data">Data2!$DW$11:$DW$20</definedName>
    <definedName name="A125991962F_Latest">Data2!$DW$20</definedName>
    <definedName name="A125991966R">Data2!$FM$1:$FM$10,Data2!$FM$11:$FM$20</definedName>
    <definedName name="A125991966R_Data">Data2!$FM$11:$FM$20</definedName>
    <definedName name="A125991966R_Latest">Data2!$FM$20</definedName>
    <definedName name="A125991970F">Data2!$IA$1:$IA$10,Data2!$IA$11:$IA$20</definedName>
    <definedName name="A125991970F_Data">Data2!$IA$11:$IA$20</definedName>
    <definedName name="A125991970F_Latest">Data2!$IA$20</definedName>
    <definedName name="A125991974R">Data3!$I$1:$I$10,Data3!$I$11:$I$20</definedName>
    <definedName name="A125991974R_Data">Data3!$I$11:$I$20</definedName>
    <definedName name="A125991974R_Latest">Data3!$I$20</definedName>
    <definedName name="A125991978X">Data3!$O$1:$O$10,Data3!$O$11:$O$20</definedName>
    <definedName name="A125991978X_Data">Data3!$O$11:$O$20</definedName>
    <definedName name="A125991978X_Latest">Data3!$O$20</definedName>
    <definedName name="A125991982R">Data3!$AS$1:$AS$10,Data3!$AS$11:$AS$20</definedName>
    <definedName name="A125991982R_Data">Data3!$AS$11:$AS$20</definedName>
    <definedName name="A125991982R_Latest">Data3!$AS$20</definedName>
    <definedName name="A125991986X">Data3!$AY$1:$AY$10,Data3!$AY$11:$AY$20</definedName>
    <definedName name="A125991986X_Data">Data3!$AY$11:$AY$20</definedName>
    <definedName name="A125991986X_Latest">Data3!$AY$20</definedName>
    <definedName name="A125991990R">Data2!$CM$1:$CM$10,Data2!$CM$11:$CM$20</definedName>
    <definedName name="A125991990R_Data">Data2!$CM$11:$CM$20</definedName>
    <definedName name="A125991990R_Latest">Data2!$CM$20</definedName>
    <definedName name="A125991994X">Data2!$GB$1:$GB$10,Data2!$GB$11:$GB$20</definedName>
    <definedName name="A125991994X_Data">Data2!$GB$11:$GB$20</definedName>
    <definedName name="A125991994X_Latest">Data2!$GB$20</definedName>
    <definedName name="A125991998J">Data2!$GH$1:$GH$10,Data2!$GH$11:$GH$20</definedName>
    <definedName name="A125991998J_Data">Data2!$GH$11:$GH$20</definedName>
    <definedName name="A125991998J_Latest">Data2!$GH$20</definedName>
    <definedName name="A125992002R">Data3!$C$1:$C$10,Data3!$C$11:$C$20</definedName>
    <definedName name="A125992002R_Data">Data3!$C$11:$C$20</definedName>
    <definedName name="A125992002R_Latest">Data3!$C$20</definedName>
    <definedName name="A125992006X">Data3!$CC$1:$CC$10,Data3!$CC$11:$CC$20</definedName>
    <definedName name="A125992006X_Data">Data3!$CC$11:$CC$20</definedName>
    <definedName name="A125992006X_Latest">Data3!$CC$20</definedName>
    <definedName name="A125992010R">Data2!$BC$1:$BC$10,Data2!$BC$11:$BC$20</definedName>
    <definedName name="A125992010R_Data">Data2!$BC$11:$BC$20</definedName>
    <definedName name="A125992010R_Latest">Data2!$BC$20</definedName>
    <definedName name="A125992014X">Data2!$BO$1:$BO$10,Data2!$BO$11:$BO$20</definedName>
    <definedName name="A125992014X_Data">Data2!$BO$11:$BO$20</definedName>
    <definedName name="A125992014X_Latest">Data2!$BO$20</definedName>
    <definedName name="A125992018J">Data2!$BU$1:$BU$10,Data2!$BU$11:$BU$20</definedName>
    <definedName name="A125992018J_Data">Data2!$BU$11:$BU$20</definedName>
    <definedName name="A125992018J_Latest">Data2!$BU$20</definedName>
    <definedName name="A125992022X">Data2!$CY$1:$CY$10,Data2!$CY$11:$CY$20</definedName>
    <definedName name="A125992022X_Data">Data2!$CY$11:$CY$20</definedName>
    <definedName name="A125992022X_Latest">Data2!$CY$20</definedName>
    <definedName name="A125992026J">Data2!$EO$1:$EO$10,Data2!$EO$11:$EO$20</definedName>
    <definedName name="A125992026J_Data">Data2!$EO$11:$EO$20</definedName>
    <definedName name="A125992026J_Latest">Data2!$EO$20</definedName>
    <definedName name="A125992030X">Data2!$EU$1:$EU$10,Data2!$EU$11:$EU$20</definedName>
    <definedName name="A125992030X_Data">Data2!$EU$11:$EU$20</definedName>
    <definedName name="A125992030X_Latest">Data2!$EU$20</definedName>
    <definedName name="A125992034J">Data2!$EC$1:$EC$10,Data2!$EC$11:$EC$20</definedName>
    <definedName name="A125992034J_Data">Data2!$EC$11:$EC$20</definedName>
    <definedName name="A125992034J_Latest">Data2!$EC$20</definedName>
    <definedName name="A125992038T">Data2!$FS$1:$FS$10,Data2!$FS$11:$FS$20</definedName>
    <definedName name="A125992038T_Data">Data2!$FS$11:$FS$20</definedName>
    <definedName name="A125992038T_Latest">Data2!$FS$20</definedName>
    <definedName name="A125992042J">Data3!$U$1:$U$10,Data3!$U$11:$U$20</definedName>
    <definedName name="A125992042J_Data">Data3!$U$11:$U$20</definedName>
    <definedName name="A125992042J_Latest">Data3!$U$20</definedName>
    <definedName name="A125992046T">Data3!$BQ$1:$BQ$10,Data3!$BQ$11:$BQ$20</definedName>
    <definedName name="A125992046T_Data">Data3!$BQ$11:$BQ$20</definedName>
    <definedName name="A125992046T_Latest">Data3!$BQ$20</definedName>
    <definedName name="A125992050J">Data3!$CI$1:$CI$10,Data3!$CI$11:$CI$20</definedName>
    <definedName name="A125992050J_Data">Data3!$CI$11:$CI$20</definedName>
    <definedName name="A125992050J_Latest">Data3!$CI$20</definedName>
    <definedName name="A125992054T">Data4!$HS$1:$HS$10,Data4!$HS$11:$HS$20</definedName>
    <definedName name="A125992054T_Data">Data4!$HS$11:$HS$20</definedName>
    <definedName name="A125992054T_Latest">Data4!$HS$20</definedName>
    <definedName name="A125992058A">Data4!$IK$1:$IK$10,Data4!$IK$11:$IK$20</definedName>
    <definedName name="A125992058A_Data">Data4!$IK$11:$IK$20</definedName>
    <definedName name="A125992058A_Latest">Data4!$IK$20</definedName>
    <definedName name="A125992066A">Data5!$AN$1:$AN$10,Data5!$AN$11:$AN$20</definedName>
    <definedName name="A125992066A_Data">Data5!$AN$11:$AN$20</definedName>
    <definedName name="A125992066A_Latest">Data5!$AN$20</definedName>
    <definedName name="A125992070T">Data5!$DK$1:$DK$10,Data5!$DK$11:$DK$20</definedName>
    <definedName name="A125992070T_Data">Data5!$DK$11:$DK$20</definedName>
    <definedName name="A125992070T_Latest">Data5!$DK$20</definedName>
    <definedName name="A125992074A">Data5!$EU$1:$EU$10,Data5!$EU$11:$EU$20</definedName>
    <definedName name="A125992074A_Data">Data5!$EU$11:$EU$20</definedName>
    <definedName name="A125992074A_Latest">Data5!$EU$20</definedName>
    <definedName name="A125992078K">Data4!$EG$1:$EG$10,Data4!$EG$11:$EG$20</definedName>
    <definedName name="A125992078K_Data">Data4!$EG$11:$EG$20</definedName>
    <definedName name="A125992078K_Latest">Data4!$EG$20</definedName>
    <definedName name="A125992082A">Data4!$GU$1:$GU$10,Data4!$GU$11:$GU$20</definedName>
    <definedName name="A125992082A_Data">Data4!$GU$11:$GU$20</definedName>
    <definedName name="A125992082A_Latest">Data4!$GU$20</definedName>
    <definedName name="A125992086K">Data5!$AW$1:$AW$10,Data5!$AW$11:$AW$20</definedName>
    <definedName name="A125992086K_Data">Data5!$AW$11:$AW$20</definedName>
    <definedName name="A125992086K_Latest">Data5!$AW$20</definedName>
    <definedName name="A125992090A">Data5!$DW$1:$DW$10,Data5!$DW$11:$DW$20</definedName>
    <definedName name="A125992090A_Data">Data5!$DW$11:$DW$20</definedName>
    <definedName name="A125992090A_Latest">Data5!$DW$20</definedName>
    <definedName name="A125992094K">Data5!$AH$1:$AH$10,Data5!$AH$11:$AH$20</definedName>
    <definedName name="A125992094K_Data">Data5!$AH$11:$AH$20</definedName>
    <definedName name="A125992094K_Latest">Data5!$AH$20</definedName>
    <definedName name="A125992098V">Data5!$BI$1:$BI$10,Data5!$BI$11:$BI$20</definedName>
    <definedName name="A125992098V_Data">Data5!$BI$11:$BI$20</definedName>
    <definedName name="A125992098V_Latest">Data5!$BI$20</definedName>
    <definedName name="A125992102X">Data5!$CG$1:$CG$10,Data5!$CG$11:$CG$20</definedName>
    <definedName name="A125992102X_Data">Data5!$CG$11:$CG$20</definedName>
    <definedName name="A125992102X_Latest">Data5!$CG$20</definedName>
    <definedName name="A125992106J">Data5!$EO$1:$EO$10,Data5!$EO$11:$EO$20</definedName>
    <definedName name="A125992106J_Data">Data5!$EO$11:$EO$20</definedName>
    <definedName name="A125992106J_Latest">Data5!$EO$20</definedName>
    <definedName name="A125992110X">Data4!$GC$1:$GC$10,Data4!$GC$11:$GC$20</definedName>
    <definedName name="A125992110X_Data">Data4!$GC$11:$GC$20</definedName>
    <definedName name="A125992110X_Latest">Data4!$GC$20</definedName>
    <definedName name="A125992114J">Data4!$IQ$1:$IQ$10,Data4!$IQ$11:$IQ$20</definedName>
    <definedName name="A125992114J_Data">Data4!$IQ$11:$IQ$20</definedName>
    <definedName name="A125992114J_Latest">Data4!$IQ$20</definedName>
    <definedName name="A125992118T">Data5!$AQ$1:$AQ$10,Data5!$AQ$11:$AQ$20</definedName>
    <definedName name="A125992118T_Data">Data5!$AQ$11:$AQ$20</definedName>
    <definedName name="A125992118T_Latest">Data5!$AQ$20</definedName>
    <definedName name="A125992122J">Data5!$BC$1:$BC$10,Data5!$BC$11:$BC$20</definedName>
    <definedName name="A125992122J_Data">Data5!$BC$11:$BC$20</definedName>
    <definedName name="A125992122J_Latest">Data5!$BC$20</definedName>
    <definedName name="A125992126T">Data5!$BO$1:$BO$10,Data5!$BO$11:$BO$20</definedName>
    <definedName name="A125992126T_Data">Data5!$BO$11:$BO$20</definedName>
    <definedName name="A125992126T_Latest">Data5!$BO$20</definedName>
    <definedName name="A125992130J">Data5!$CA$1:$CA$10,Data5!$CA$11:$CA$20</definedName>
    <definedName name="A125992130J_Data">Data5!$CA$11:$CA$20</definedName>
    <definedName name="A125992130J_Latest">Data5!$CA$20</definedName>
    <definedName name="A125992134T">Data5!$DQ$1:$DQ$10,Data5!$DQ$11:$DQ$20</definedName>
    <definedName name="A125992134T_Data">Data5!$DQ$11:$DQ$20</definedName>
    <definedName name="A125992134T_Latest">Data5!$DQ$20</definedName>
    <definedName name="A125992138A">Data5!$FG$1:$FG$10,Data5!$FG$11:$FG$20</definedName>
    <definedName name="A125992138A_Data">Data5!$FG$11:$FG$20</definedName>
    <definedName name="A125992138A_Latest">Data5!$FG$20</definedName>
    <definedName name="A125992142T">Data4!$ES$1:$ES$10,Data4!$ES$11:$ES$20</definedName>
    <definedName name="A125992142T_Data">Data4!$ES$11:$ES$20</definedName>
    <definedName name="A125992142T_Latest">Data4!$ES$20</definedName>
    <definedName name="A125992146A">Data4!$FK$1:$FK$10,Data4!$FK$11:$FK$20</definedName>
    <definedName name="A125992146A_Data">Data4!$FK$11:$FK$20</definedName>
    <definedName name="A125992146A_Latest">Data4!$FK$20</definedName>
    <definedName name="A125992150T">Data4!$FQ$1:$FQ$10,Data4!$FQ$11:$FQ$20</definedName>
    <definedName name="A125992150T_Data">Data4!$FQ$11:$FQ$20</definedName>
    <definedName name="A125992150T_Latest">Data4!$FQ$20</definedName>
    <definedName name="A125992154A">Data4!$GO$1:$GO$10,Data4!$GO$11:$GO$20</definedName>
    <definedName name="A125992154A_Data">Data4!$GO$11:$GO$20</definedName>
    <definedName name="A125992154A_Latest">Data4!$GO$20</definedName>
    <definedName name="A125992158K">Data4!$HA$1:$HA$10,Data4!$HA$11:$HA$20</definedName>
    <definedName name="A125992158K_Data">Data4!$HA$11:$HA$20</definedName>
    <definedName name="A125992158K_Latest">Data4!$HA$20</definedName>
    <definedName name="A125992162A">Data4!$HG$1:$HG$10,Data4!$HG$11:$HG$20</definedName>
    <definedName name="A125992162A_Data">Data4!$HG$11:$HG$20</definedName>
    <definedName name="A125992162A_Latest">Data4!$HG$20</definedName>
    <definedName name="A125992166K">Data5!$G$1:$G$10,Data5!$G$11:$G$20</definedName>
    <definedName name="A125992166K_Data">Data5!$G$11:$G$20</definedName>
    <definedName name="A125992166K_Latest">Data5!$G$20</definedName>
    <definedName name="A125992170A">Data5!$BU$1:$BU$10,Data5!$BU$11:$BU$20</definedName>
    <definedName name="A125992170A_Data">Data5!$BU$11:$BU$20</definedName>
    <definedName name="A125992170A_Latest">Data5!$BU$20</definedName>
    <definedName name="A125992174K">Data5!$CS$1:$CS$10,Data5!$CS$11:$CS$20</definedName>
    <definedName name="A125992174K_Data">Data5!$CS$11:$CS$20</definedName>
    <definedName name="A125992174K_Latest">Data5!$CS$20</definedName>
    <definedName name="A125992178V">Data5!$CY$1:$CY$10,Data5!$CY$11:$CY$20</definedName>
    <definedName name="A125992178V_Data">Data5!$CY$11:$CY$20</definedName>
    <definedName name="A125992178V_Latest">Data5!$CY$20</definedName>
    <definedName name="A125992182K">Data5!$EC$1:$EC$10,Data5!$EC$11:$EC$20</definedName>
    <definedName name="A125992182K_Data">Data5!$EC$11:$EC$20</definedName>
    <definedName name="A125992182K_Latest">Data5!$EC$20</definedName>
    <definedName name="A125992186V">Data5!$EI$1:$EI$10,Data5!$EI$11:$EI$20</definedName>
    <definedName name="A125992186V_Data">Data5!$EI$11:$EI$20</definedName>
    <definedName name="A125992186V_Latest">Data5!$EI$20</definedName>
    <definedName name="A125992190K">Data4!$FW$1:$FW$10,Data4!$FW$11:$FW$20</definedName>
    <definedName name="A125992190K_Data">Data4!$FW$11:$FW$20</definedName>
    <definedName name="A125992190K_Latest">Data4!$FW$20</definedName>
    <definedName name="A125992194V">Data5!$V$1:$V$10,Data5!$V$11:$V$20</definedName>
    <definedName name="A125992194V_Data">Data5!$V$11:$V$20</definedName>
    <definedName name="A125992194V_Latest">Data5!$V$20</definedName>
    <definedName name="A125992198C">Data5!$AB$1:$AB$10,Data5!$AB$11:$AB$20</definedName>
    <definedName name="A125992198C_Data">Data5!$AB$11:$AB$20</definedName>
    <definedName name="A125992198C_Latest">Data5!$AB$20</definedName>
    <definedName name="A125992202J">Data5!$CM$1:$CM$10,Data5!$CM$11:$CM$20</definedName>
    <definedName name="A125992202J_Data">Data5!$CM$11:$CM$20</definedName>
    <definedName name="A125992202J_Latest">Data5!$CM$20</definedName>
    <definedName name="A125992206T">Data5!$FM$1:$FM$10,Data5!$FM$11:$FM$20</definedName>
    <definedName name="A125992206T_Data">Data5!$FM$11:$FM$20</definedName>
    <definedName name="A125992206T_Latest">Data5!$FM$20</definedName>
    <definedName name="A125992210J">Data4!$EM$1:$EM$10,Data4!$EM$11:$EM$20</definedName>
    <definedName name="A125992210J_Data">Data4!$EM$11:$EM$20</definedName>
    <definedName name="A125992210J_Latest">Data4!$EM$20</definedName>
    <definedName name="A125992214T">Data4!$EY$1:$EY$10,Data4!$EY$11:$EY$20</definedName>
    <definedName name="A125992214T_Data">Data4!$EY$11:$EY$20</definedName>
    <definedName name="A125992214T_Latest">Data4!$EY$20</definedName>
    <definedName name="A125992218A">Data4!$FE$1:$FE$10,Data4!$FE$11:$FE$20</definedName>
    <definedName name="A125992218A_Data">Data4!$FE$11:$FE$20</definedName>
    <definedName name="A125992218A_Latest">Data4!$FE$20</definedName>
    <definedName name="A125992222T">Data4!$GI$1:$GI$10,Data4!$GI$11:$GI$20</definedName>
    <definedName name="A125992222T_Data">Data4!$GI$11:$GI$20</definedName>
    <definedName name="A125992222T_Latest">Data4!$GI$20</definedName>
    <definedName name="A125992226A">Data4!$HY$1:$HY$10,Data4!$HY$11:$HY$20</definedName>
    <definedName name="A125992226A_Data">Data4!$HY$11:$HY$20</definedName>
    <definedName name="A125992226A_Latest">Data4!$HY$20</definedName>
    <definedName name="A125992230T">Data4!$IE$1:$IE$10,Data4!$IE$11:$IE$20</definedName>
    <definedName name="A125992230T_Data">Data4!$IE$11:$IE$20</definedName>
    <definedName name="A125992230T_Latest">Data4!$IE$20</definedName>
    <definedName name="A125992234A">Data4!$HM$1:$HM$10,Data4!$HM$11:$HM$20</definedName>
    <definedName name="A125992234A_Data">Data4!$HM$11:$HM$20</definedName>
    <definedName name="A125992234A_Latest">Data4!$HM$20</definedName>
    <definedName name="A125992238K">Data5!$M$1:$M$10,Data5!$M$11:$M$20</definedName>
    <definedName name="A125992238K_Data">Data5!$M$11:$M$20</definedName>
    <definedName name="A125992238K_Latest">Data5!$M$20</definedName>
    <definedName name="A125992242A">Data5!$DE$1:$DE$10,Data5!$DE$11:$DE$20</definedName>
    <definedName name="A125992242A_Data">Data5!$DE$11:$DE$20</definedName>
    <definedName name="A125992242A_Latest">Data5!$DE$20</definedName>
    <definedName name="A125992246K">Data5!$FA$1:$FA$10,Data5!$FA$11:$FA$20</definedName>
    <definedName name="A125992246K_Data">Data5!$FA$11:$FA$20</definedName>
    <definedName name="A125992246K_Latest">Data5!$FA$20</definedName>
    <definedName name="A125992250A">Data5!$FS$1:$FS$10,Data5!$FS$11:$FS$20</definedName>
    <definedName name="A125992250A_Data">Data5!$FS$11:$FS$20</definedName>
    <definedName name="A125992250A_Latest">Data5!$FS$20</definedName>
    <definedName name="A125992254K">Data6!$U$1:$U$10,Data6!$U$11:$U$20</definedName>
    <definedName name="A125992254K_Data">Data6!$U$11:$U$20</definedName>
    <definedName name="A125992254K_Latest">Data6!$U$20</definedName>
    <definedName name="A125992258V">Data6!$AM$1:$AM$10,Data6!$AM$11:$AM$20</definedName>
    <definedName name="A125992258V_Data">Data6!$AM$11:$AM$20</definedName>
    <definedName name="A125992258V_Latest">Data6!$AM$20</definedName>
    <definedName name="A125992266V">Data6!$CF$1:$CF$10,Data6!$CF$11:$CF$20</definedName>
    <definedName name="A125992266V_Data">Data6!$CF$11:$CF$20</definedName>
    <definedName name="A125992266V_Latest">Data6!$CF$20</definedName>
    <definedName name="A125992270K">Data6!$FC$1:$FC$10,Data6!$FC$11:$FC$20</definedName>
    <definedName name="A125992270K_Data">Data6!$FC$11:$FC$20</definedName>
    <definedName name="A125992270K_Latest">Data6!$FC$20</definedName>
    <definedName name="A125992274V">Data6!$GM$1:$GM$10,Data6!$GM$11:$GM$20</definedName>
    <definedName name="A125992274V_Data">Data6!$GM$11:$GM$20</definedName>
    <definedName name="A125992274V_Latest">Data6!$GM$20</definedName>
    <definedName name="A125992278C">Data5!$FY$1:$FY$10,Data5!$FY$11:$FY$20</definedName>
    <definedName name="A125992278C_Data">Data5!$FY$11:$FY$20</definedName>
    <definedName name="A125992278C_Latest">Data5!$FY$20</definedName>
    <definedName name="A125992282V">Data5!$IM$1:$IM$10,Data5!$IM$11:$IM$20</definedName>
    <definedName name="A125992282V_Data">Data5!$IM$11:$IM$20</definedName>
    <definedName name="A125992282V_Latest">Data5!$IM$20</definedName>
    <definedName name="A125992286C">Data6!$CO$1:$CO$10,Data6!$CO$11:$CO$20</definedName>
    <definedName name="A125992286C_Data">Data6!$CO$11:$CO$20</definedName>
    <definedName name="A125992286C_Latest">Data6!$CO$20</definedName>
    <definedName name="A125992290V">Data6!$FO$1:$FO$10,Data6!$FO$11:$FO$20</definedName>
    <definedName name="A125992290V_Data">Data6!$FO$11:$FO$20</definedName>
    <definedName name="A125992290V_Latest">Data6!$FO$20</definedName>
    <definedName name="A125992294C">Data6!$BZ$1:$BZ$10,Data6!$BZ$11:$BZ$20</definedName>
    <definedName name="A125992294C_Data">Data6!$BZ$11:$BZ$20</definedName>
    <definedName name="A125992294C_Latest">Data6!$BZ$20</definedName>
    <definedName name="A125992298L">Data6!$DA$1:$DA$10,Data6!$DA$11:$DA$20</definedName>
    <definedName name="A125992298L_Data">Data6!$DA$11:$DA$20</definedName>
    <definedName name="A125992298L_Latest">Data6!$DA$20</definedName>
    <definedName name="A125992302T">Data6!$DY$1:$DY$10,Data6!$DY$11:$DY$20</definedName>
    <definedName name="A125992302T_Data">Data6!$DY$11:$DY$20</definedName>
    <definedName name="A125992302T_Latest">Data6!$DY$20</definedName>
    <definedName name="A125992306A">Data6!$GG$1:$GG$10,Data6!$GG$11:$GG$20</definedName>
    <definedName name="A125992306A_Data">Data6!$GG$11:$GG$20</definedName>
    <definedName name="A125992306A_Latest">Data6!$GG$20</definedName>
    <definedName name="A125992310T">Data5!$HU$1:$HU$10,Data5!$HU$11:$HU$20</definedName>
    <definedName name="A125992310T_Data">Data5!$HU$11:$HU$20</definedName>
    <definedName name="A125992310T_Latest">Data5!$HU$20</definedName>
    <definedName name="A125992314A">Data6!$AS$1:$AS$10,Data6!$AS$11:$AS$20</definedName>
    <definedName name="A125992314A_Data">Data6!$AS$11:$AS$20</definedName>
    <definedName name="A125992314A_Latest">Data6!$AS$20</definedName>
    <definedName name="A125992318K">Data6!$CI$1:$CI$10,Data6!$CI$11:$CI$20</definedName>
    <definedName name="A125992318K_Data">Data6!$CI$11:$CI$20</definedName>
    <definedName name="A125992318K_Latest">Data6!$CI$20</definedName>
    <definedName name="A125992322A">Data6!$CU$1:$CU$10,Data6!$CU$11:$CU$20</definedName>
    <definedName name="A125992322A_Data">Data6!$CU$11:$CU$20</definedName>
    <definedName name="A125992322A_Latest">Data6!$CU$20</definedName>
    <definedName name="A125992326K">Data6!$DG$1:$DG$10,Data6!$DG$11:$DG$20</definedName>
    <definedName name="A125992326K_Data">Data6!$DG$11:$DG$20</definedName>
    <definedName name="A125992326K_Latest">Data6!$DG$20</definedName>
    <definedName name="A125992330A">Data6!$DS$1:$DS$10,Data6!$DS$11:$DS$20</definedName>
    <definedName name="A125992330A_Data">Data6!$DS$11:$DS$20</definedName>
    <definedName name="A125992330A_Latest">Data6!$DS$20</definedName>
    <definedName name="A125992334K">Data6!$FI$1:$FI$10,Data6!$FI$11:$FI$20</definedName>
    <definedName name="A125992334K_Data">Data6!$FI$11:$FI$20</definedName>
    <definedName name="A125992334K_Latest">Data6!$FI$20</definedName>
    <definedName name="A125992338V">Data6!$GY$1:$GY$10,Data6!$GY$11:$GY$20</definedName>
    <definedName name="A125992338V_Data">Data6!$GY$11:$GY$20</definedName>
    <definedName name="A125992338V_Latest">Data6!$GY$20</definedName>
    <definedName name="A125992342K">Data5!$GK$1:$GK$10,Data5!$GK$11:$GK$20</definedName>
    <definedName name="A125992342K_Data">Data5!$GK$11:$GK$20</definedName>
    <definedName name="A125992342K_Latest">Data5!$GK$20</definedName>
    <definedName name="A125992346V">Data5!$HC$1:$HC$10,Data5!$HC$11:$HC$20</definedName>
    <definedName name="A125992346V_Data">Data5!$HC$11:$HC$20</definedName>
    <definedName name="A125992346V_Latest">Data5!$HC$20</definedName>
    <definedName name="A125992350K">Data5!$HI$1:$HI$10,Data5!$HI$11:$HI$20</definedName>
    <definedName name="A125992350K_Data">Data5!$HI$11:$HI$20</definedName>
    <definedName name="A125992350K_Latest">Data5!$HI$20</definedName>
    <definedName name="A125992354V">Data5!$IG$1:$IG$10,Data5!$IG$11:$IG$20</definedName>
    <definedName name="A125992354V_Data">Data5!$IG$11:$IG$20</definedName>
    <definedName name="A125992354V_Latest">Data5!$IG$20</definedName>
    <definedName name="A125992358C">Data6!$C$1:$C$10,Data6!$C$11:$C$20</definedName>
    <definedName name="A125992358C_Data">Data6!$C$11:$C$20</definedName>
    <definedName name="A125992358C_Latest">Data6!$C$20</definedName>
    <definedName name="A125992362V">Data6!$I$1:$I$10,Data6!$I$11:$I$20</definedName>
    <definedName name="A125992362V_Data">Data6!$I$11:$I$20</definedName>
    <definedName name="A125992362V_Latest">Data6!$I$20</definedName>
    <definedName name="A125992366C">Data6!$AY$1:$AY$10,Data6!$AY$11:$AY$20</definedName>
    <definedName name="A125992366C_Data">Data6!$AY$11:$AY$20</definedName>
    <definedName name="A125992366C_Latest">Data6!$AY$20</definedName>
    <definedName name="A125992370V">Data6!$DM$1:$DM$10,Data6!$DM$11:$DM$20</definedName>
    <definedName name="A125992370V_Data">Data6!$DM$11:$DM$20</definedName>
    <definedName name="A125992370V_Latest">Data6!$DM$20</definedName>
    <definedName name="A125992374C">Data6!$EK$1:$EK$10,Data6!$EK$11:$EK$20</definedName>
    <definedName name="A125992374C_Data">Data6!$EK$11:$EK$20</definedName>
    <definedName name="A125992374C_Latest">Data6!$EK$20</definedName>
    <definedName name="A125992378L">Data6!$EQ$1:$EQ$10,Data6!$EQ$11:$EQ$20</definedName>
    <definedName name="A125992378L_Data">Data6!$EQ$11:$EQ$20</definedName>
    <definedName name="A125992378L_Latest">Data6!$EQ$20</definedName>
    <definedName name="A125992382C">Data6!$FU$1:$FU$10,Data6!$FU$11:$FU$20</definedName>
    <definedName name="A125992382C_Data">Data6!$FU$11:$FU$20</definedName>
    <definedName name="A125992382C_Latest">Data6!$FU$20</definedName>
    <definedName name="A125992386L">Data6!$GA$1:$GA$10,Data6!$GA$11:$GA$20</definedName>
    <definedName name="A125992386L_Data">Data6!$GA$11:$GA$20</definedName>
    <definedName name="A125992386L_Latest">Data6!$GA$20</definedName>
    <definedName name="A125992390C">Data5!$HO$1:$HO$10,Data5!$HO$11:$HO$20</definedName>
    <definedName name="A125992390C_Data">Data5!$HO$11:$HO$20</definedName>
    <definedName name="A125992390C_Latest">Data5!$HO$20</definedName>
    <definedName name="A125992394L">Data6!$BN$1:$BN$10,Data6!$BN$11:$BN$20</definedName>
    <definedName name="A125992394L_Data">Data6!$BN$11:$BN$20</definedName>
    <definedName name="A125992394L_Latest">Data6!$BN$20</definedName>
    <definedName name="A125992398W">Data6!$BT$1:$BT$10,Data6!$BT$11:$BT$20</definedName>
    <definedName name="A125992398W_Data">Data6!$BT$11:$BT$20</definedName>
    <definedName name="A125992398W_Latest">Data6!$BT$20</definedName>
    <definedName name="A125992402A">Data6!$EE$1:$EE$10,Data6!$EE$11:$EE$20</definedName>
    <definedName name="A125992402A_Data">Data6!$EE$11:$EE$20</definedName>
    <definedName name="A125992402A_Latest">Data6!$EE$20</definedName>
    <definedName name="A125992406K">Data6!$HE$1:$HE$10,Data6!$HE$11:$HE$20</definedName>
    <definedName name="A125992406K_Data">Data6!$HE$11:$HE$20</definedName>
    <definedName name="A125992406K_Latest">Data6!$HE$20</definedName>
    <definedName name="A125992410A">Data5!$GE$1:$GE$10,Data5!$GE$11:$GE$20</definedName>
    <definedName name="A125992410A_Data">Data5!$GE$11:$GE$20</definedName>
    <definedName name="A125992410A_Latest">Data5!$GE$20</definedName>
    <definedName name="A125992414K">Data5!$GQ$1:$GQ$10,Data5!$GQ$11:$GQ$20</definedName>
    <definedName name="A125992414K_Data">Data5!$GQ$11:$GQ$20</definedName>
    <definedName name="A125992414K_Latest">Data5!$GQ$20</definedName>
    <definedName name="A125992418V">Data5!$GW$1:$GW$10,Data5!$GW$11:$GW$20</definedName>
    <definedName name="A125992418V_Data">Data5!$GW$11:$GW$20</definedName>
    <definedName name="A125992418V_Latest">Data5!$GW$20</definedName>
    <definedName name="A125992422K">Data5!$IA$1:$IA$10,Data5!$IA$11:$IA$20</definedName>
    <definedName name="A125992422K_Data">Data5!$IA$11:$IA$20</definedName>
    <definedName name="A125992422K_Latest">Data5!$IA$20</definedName>
    <definedName name="A125992426V">Data6!$AA$1:$AA$10,Data6!$AA$11:$AA$20</definedName>
    <definedName name="A125992426V_Data">Data6!$AA$11:$AA$20</definedName>
    <definedName name="A125992426V_Latest">Data6!$AA$20</definedName>
    <definedName name="A125992430K">Data6!$AG$1:$AG$10,Data6!$AG$11:$AG$20</definedName>
    <definedName name="A125992430K_Data">Data6!$AG$11:$AG$20</definedName>
    <definedName name="A125992430K_Latest">Data6!$AG$20</definedName>
    <definedName name="A125992434V">Data6!$O$1:$O$10,Data6!$O$11:$O$20</definedName>
    <definedName name="A125992434V_Data">Data6!$O$11:$O$20</definedName>
    <definedName name="A125992434V_Latest">Data6!$O$20</definedName>
    <definedName name="A125992438C">Data6!$BE$1:$BE$10,Data6!$BE$11:$BE$20</definedName>
    <definedName name="A125992438C_Data">Data6!$BE$11:$BE$20</definedName>
    <definedName name="A125992438C_Latest">Data6!$BE$20</definedName>
    <definedName name="A125992442V">Data6!$EW$1:$EW$10,Data6!$EW$11:$EW$20</definedName>
    <definedName name="A125992442V_Data">Data6!$EW$11:$EW$20</definedName>
    <definedName name="A125992442V_Latest">Data6!$EW$20</definedName>
    <definedName name="A125992446C">Data6!$GS$1:$GS$10,Data6!$GS$11:$GS$20</definedName>
    <definedName name="A125992446C_Data">Data6!$GS$11:$GS$20</definedName>
    <definedName name="A125992446C_Latest">Data6!$GS$20</definedName>
    <definedName name="A125992450V">Data6!$HK$1:$HK$10,Data6!$HK$11:$HK$20</definedName>
    <definedName name="A125992450V_Data">Data6!$HK$11:$HK$20</definedName>
    <definedName name="A125992450V_Latest">Data6!$HK$20</definedName>
    <definedName name="A125992454C">Data1!$CS$1:$CS$10,Data1!$CS$11:$CS$20</definedName>
    <definedName name="A125992454C_Data">Data1!$CS$11:$CS$20</definedName>
    <definedName name="A125992454C_Latest">Data1!$CS$20</definedName>
    <definedName name="A125992458L">Data1!$DK$1:$DK$10,Data1!$DK$11:$DK$20</definedName>
    <definedName name="A125992458L_Data">Data1!$DK$11:$DK$20</definedName>
    <definedName name="A125992458L_Latest">Data1!$DK$20</definedName>
    <definedName name="A125992466L">Data1!$FD$1:$FD$10,Data1!$FD$11:$FD$20</definedName>
    <definedName name="A125992466L_Data">Data1!$FD$11:$FD$20</definedName>
    <definedName name="A125992466L_Latest">Data1!$FD$20</definedName>
    <definedName name="A125992470C">Data1!$IA$1:$IA$10,Data1!$IA$11:$IA$20</definedName>
    <definedName name="A125992470C_Data">Data1!$IA$11:$IA$20</definedName>
    <definedName name="A125992470C_Latest">Data1!$IA$20</definedName>
    <definedName name="A125992474L">Data2!$U$1:$U$10,Data2!$U$11:$U$20</definedName>
    <definedName name="A125992474L_Data">Data2!$U$11:$U$20</definedName>
    <definedName name="A125992474L_Latest">Data2!$U$20</definedName>
    <definedName name="A125992478W">Data1!$G$1:$G$10,Data1!$G$11:$G$20</definedName>
    <definedName name="A125992478W_Data">Data1!$G$11:$G$20</definedName>
    <definedName name="A125992478W_Latest">Data1!$G$20</definedName>
    <definedName name="A125992482L">Data1!$BU$1:$BU$10,Data1!$BU$11:$BU$20</definedName>
    <definedName name="A125992482L_Data">Data1!$BU$11:$BU$20</definedName>
    <definedName name="A125992482L_Latest">Data1!$BU$20</definedName>
    <definedName name="A125992486W">Data1!$FM$1:$FM$10,Data1!$FM$11:$FM$20</definedName>
    <definedName name="A125992486W_Data">Data1!$FM$11:$FM$20</definedName>
    <definedName name="A125992486W_Latest">Data1!$FM$20</definedName>
    <definedName name="A125992490L">Data1!$IM$1:$IM$10,Data1!$IM$11:$IM$20</definedName>
    <definedName name="A125992490L_Data">Data1!$IM$11:$IM$20</definedName>
    <definedName name="A125992490L_Latest">Data1!$IM$20</definedName>
    <definedName name="A125992494W">Data1!$EX$1:$EX$10,Data1!$EX$11:$EX$20</definedName>
    <definedName name="A125992494W_Data">Data1!$EX$11:$EX$20</definedName>
    <definedName name="A125992494W_Latest">Data1!$EX$20</definedName>
    <definedName name="A125992498F">Data1!$FY$1:$FY$10,Data1!$FY$11:$FY$20</definedName>
    <definedName name="A125992498F_Data">Data1!$FY$11:$FY$20</definedName>
    <definedName name="A125992498F_Latest">Data1!$FY$20</definedName>
    <definedName name="A125992502K">Data1!$GW$1:$GW$10,Data1!$GW$11:$GW$20</definedName>
    <definedName name="A125992502K_Data">Data1!$GW$11:$GW$20</definedName>
    <definedName name="A125992502K_Latest">Data1!$GW$20</definedName>
    <definedName name="A125992506V">Data2!$O$1:$O$10,Data2!$O$11:$O$20</definedName>
    <definedName name="A125992506V_Data">Data2!$O$11:$O$20</definedName>
    <definedName name="A125992506V_Latest">Data2!$O$20</definedName>
    <definedName name="A125992510K">Data1!$BC$1:$BC$10,Data1!$BC$11:$BC$20</definedName>
    <definedName name="A125992510K_Data">Data1!$BC$11:$BC$20</definedName>
    <definedName name="A125992510K_Latest">Data1!$BC$20</definedName>
    <definedName name="A125992514V">Data1!$DQ$1:$DQ$10,Data1!$DQ$11:$DQ$20</definedName>
    <definedName name="A125992514V_Data">Data1!$DQ$11:$DQ$20</definedName>
    <definedName name="A125992514V_Latest">Data1!$DQ$20</definedName>
    <definedName name="A125992518C">Data1!$FG$1:$FG$10,Data1!$FG$11:$FG$20</definedName>
    <definedName name="A125992518C_Data">Data1!$FG$11:$FG$20</definedName>
    <definedName name="A125992518C_Latest">Data1!$FG$20</definedName>
    <definedName name="A125992522V">Data1!$FS$1:$FS$10,Data1!$FS$11:$FS$20</definedName>
    <definedName name="A125992522V_Data">Data1!$FS$11:$FS$20</definedName>
    <definedName name="A125992522V_Latest">Data1!$FS$20</definedName>
    <definedName name="A125992526C">Data1!$GE$1:$GE$10,Data1!$GE$11:$GE$20</definedName>
    <definedName name="A125992526C_Data">Data1!$GE$11:$GE$20</definedName>
    <definedName name="A125992526C_Latest">Data1!$GE$20</definedName>
    <definedName name="A125992530V">Data1!$GQ$1:$GQ$10,Data1!$GQ$11:$GQ$20</definedName>
    <definedName name="A125992530V_Data">Data1!$GQ$11:$GQ$20</definedName>
    <definedName name="A125992530V_Latest">Data1!$GQ$20</definedName>
    <definedName name="A125992534C">Data1!$IG$1:$IG$10,Data1!$IG$11:$IG$20</definedName>
    <definedName name="A125992534C_Data">Data1!$IG$11:$IG$20</definedName>
    <definedName name="A125992534C_Latest">Data1!$IG$20</definedName>
    <definedName name="A125992538L">Data2!$AG$1:$AG$10,Data2!$AG$11:$AG$20</definedName>
    <definedName name="A125992538L_Data">Data2!$AG$11:$AG$20</definedName>
    <definedName name="A125992538L_Latest">Data2!$AG$20</definedName>
    <definedName name="A125992542C">Data1!$S$1:$S$10,Data1!$S$11:$S$20</definedName>
    <definedName name="A125992542C_Data">Data1!$S$11:$S$20</definedName>
    <definedName name="A125992542C_Latest">Data1!$S$20</definedName>
    <definedName name="A125992546L">Data1!$AK$1:$AK$10,Data1!$AK$11:$AK$20</definedName>
    <definedName name="A125992546L_Data">Data1!$AK$11:$AK$20</definedName>
    <definedName name="A125992546L_Latest">Data1!$AK$20</definedName>
    <definedName name="A125992550C">Data1!$AQ$1:$AQ$10,Data1!$AQ$11:$AQ$20</definedName>
    <definedName name="A125992550C_Data">Data1!$AQ$11:$AQ$20</definedName>
    <definedName name="A125992550C_Latest">Data1!$AQ$20</definedName>
    <definedName name="A125992554L">Data1!$BO$1:$BO$10,Data1!$BO$11:$BO$20</definedName>
    <definedName name="A125992554L_Data">Data1!$BO$11:$BO$20</definedName>
    <definedName name="A125992554L_Latest">Data1!$BO$20</definedName>
    <definedName name="A125992558W">Data1!$CA$1:$CA$10,Data1!$CA$11:$CA$20</definedName>
    <definedName name="A125992558W_Data">Data1!$CA$11:$CA$20</definedName>
    <definedName name="A125992558W_Latest">Data1!$CA$20</definedName>
    <definedName name="A125992562L">Data1!$CG$1:$CG$10,Data1!$CG$11:$CG$20</definedName>
    <definedName name="A125992562L_Data">Data1!$CG$11:$CG$20</definedName>
    <definedName name="A125992562L_Latest">Data1!$CG$20</definedName>
    <definedName name="A125992566W">Data1!$DW$1:$DW$10,Data1!$DW$11:$DW$20</definedName>
    <definedName name="A125992566W_Data">Data1!$DW$11:$DW$20</definedName>
    <definedName name="A125992566W_Latest">Data1!$DW$20</definedName>
    <definedName name="A125992570L">Data1!$GK$1:$GK$10,Data1!$GK$11:$GK$20</definedName>
    <definedName name="A125992570L_Data">Data1!$GK$11:$GK$20</definedName>
    <definedName name="A125992570L_Latest">Data1!$GK$20</definedName>
    <definedName name="A125992574W">Data1!$HI$1:$HI$10,Data1!$HI$11:$HI$20</definedName>
    <definedName name="A125992574W_Data">Data1!$HI$11:$HI$20</definedName>
    <definedName name="A125992574W_Latest">Data1!$HI$20</definedName>
    <definedName name="A125992578F">Data1!$HO$1:$HO$10,Data1!$HO$11:$HO$20</definedName>
    <definedName name="A125992578F_Data">Data1!$HO$11:$HO$20</definedName>
    <definedName name="A125992578F_Latest">Data1!$HO$20</definedName>
    <definedName name="A125992582W">Data2!$C$1:$C$10,Data2!$C$11:$C$20</definedName>
    <definedName name="A125992582W_Data">Data2!$C$11:$C$20</definedName>
    <definedName name="A125992582W_Latest">Data2!$C$20</definedName>
    <definedName name="A125992586F">Data2!$I$1:$I$10,Data2!$I$11:$I$20</definedName>
    <definedName name="A125992586F_Data">Data2!$I$11:$I$20</definedName>
    <definedName name="A125992586F_Latest">Data2!$I$20</definedName>
    <definedName name="A125992590W">Data1!$AW$1:$AW$10,Data1!$AW$11:$AW$20</definedName>
    <definedName name="A125992590W_Data">Data1!$AW$11:$AW$20</definedName>
    <definedName name="A125992590W_Latest">Data1!$AW$20</definedName>
    <definedName name="A125992594F">Data1!$EL$1:$EL$10,Data1!$EL$11:$EL$20</definedName>
    <definedName name="A125992594F_Data">Data1!$EL$11:$EL$20</definedName>
    <definedName name="A125992594F_Latest">Data1!$EL$20</definedName>
    <definedName name="A125992598R">Data1!$ER$1:$ER$10,Data1!$ER$11:$ER$20</definedName>
    <definedName name="A125992598R_Data">Data1!$ER$11:$ER$20</definedName>
    <definedName name="A125992598R_Latest">Data1!$ER$20</definedName>
    <definedName name="A125992602V">Data1!$HC$1:$HC$10,Data1!$HC$11:$HC$20</definedName>
    <definedName name="A125992602V_Data">Data1!$HC$11:$HC$20</definedName>
    <definedName name="A125992602V_Latest">Data1!$HC$20</definedName>
    <definedName name="A125992606C">Data2!$AM$1:$AM$10,Data2!$AM$11:$AM$20</definedName>
    <definedName name="A125992606C_Data">Data2!$AM$11:$AM$20</definedName>
    <definedName name="A125992606C_Latest">Data2!$AM$20</definedName>
    <definedName name="A125992610V">Data1!$M$1:$M$10,Data1!$M$11:$M$20</definedName>
    <definedName name="A125992610V_Data">Data1!$M$11:$M$20</definedName>
    <definedName name="A125992610V_Latest">Data1!$M$20</definedName>
    <definedName name="A125992614C">Data1!$Y$1:$Y$10,Data1!$Y$11:$Y$20</definedName>
    <definedName name="A125992614C_Data">Data1!$Y$11:$Y$20</definedName>
    <definedName name="A125992614C_Latest">Data1!$Y$20</definedName>
    <definedName name="A125992618L">Data1!$AE$1:$AE$10,Data1!$AE$11:$AE$20</definedName>
    <definedName name="A125992618L_Data">Data1!$AE$11:$AE$20</definedName>
    <definedName name="A125992618L_Latest">Data1!$AE$20</definedName>
    <definedName name="A125992622C">Data1!$BI$1:$BI$10,Data1!$BI$11:$BI$20</definedName>
    <definedName name="A125992622C_Data">Data1!$BI$11:$BI$20</definedName>
    <definedName name="A125992622C_Latest">Data1!$BI$20</definedName>
    <definedName name="A125992626L">Data1!$CY$1:$CY$10,Data1!$CY$11:$CY$20</definedName>
    <definedName name="A125992626L_Data">Data1!$CY$11:$CY$20</definedName>
    <definedName name="A125992626L_Latest">Data1!$CY$20</definedName>
    <definedName name="A125992630C">Data1!$DE$1:$DE$10,Data1!$DE$11:$DE$20</definedName>
    <definedName name="A125992630C_Data">Data1!$DE$11:$DE$20</definedName>
    <definedName name="A125992630C_Latest">Data1!$DE$20</definedName>
    <definedName name="A125992634L">Data1!$CM$1:$CM$10,Data1!$CM$11:$CM$20</definedName>
    <definedName name="A125992634L_Data">Data1!$CM$11:$CM$20</definedName>
    <definedName name="A125992634L_Latest">Data1!$CM$20</definedName>
    <definedName name="A125992638W">Data1!$EC$1:$EC$10,Data1!$EC$11:$EC$20</definedName>
    <definedName name="A125992638W_Data">Data1!$EC$11:$EC$20</definedName>
    <definedName name="A125992638W_Latest">Data1!$EC$20</definedName>
    <definedName name="A125992642L">Data1!$HU$1:$HU$10,Data1!$HU$11:$HU$20</definedName>
    <definedName name="A125992642L_Data">Data1!$HU$11:$HU$20</definedName>
    <definedName name="A125992642L_Latest">Data1!$HU$20</definedName>
    <definedName name="A125992646W">Data2!$AA$1:$AA$10,Data2!$AA$11:$AA$20</definedName>
    <definedName name="A125992646W_Data">Data2!$AA$11:$AA$20</definedName>
    <definedName name="A125992646W_Latest">Data2!$AA$20</definedName>
    <definedName name="A125992650L">Data2!$AS$1:$AS$10,Data2!$AS$11:$AS$20</definedName>
    <definedName name="A125992650L_Data">Data2!$AS$11:$AS$20</definedName>
    <definedName name="A125992650L_Latest">Data2!$AS$20</definedName>
    <definedName name="A125992654W">Data10!$GQ$1:$GQ$10,Data10!$GQ$11:$GQ$20</definedName>
    <definedName name="A125992654W_Data">Data10!$GQ$11:$GQ$20</definedName>
    <definedName name="A125992654W_Latest">Data10!$GQ$20</definedName>
    <definedName name="A125992658F">Data10!$HI$1:$HI$10,Data10!$HI$11:$HI$20</definedName>
    <definedName name="A125992658F_Data">Data10!$HI$11:$HI$20</definedName>
    <definedName name="A125992658F_Latest">Data10!$HI$20</definedName>
    <definedName name="A125992666F">Data11!$L$1:$L$10,Data11!$L$11:$L$20</definedName>
    <definedName name="A125992666F_Data">Data11!$L$11:$L$20</definedName>
    <definedName name="A125992666F_Latest">Data11!$L$20</definedName>
    <definedName name="A125992670W">Data11!$CI$1:$CI$10,Data11!$CI$11:$CI$20</definedName>
    <definedName name="A125992670W_Data">Data11!$CI$11:$CI$20</definedName>
    <definedName name="A125992670W_Latest">Data11!$CI$20</definedName>
    <definedName name="A125992674F">Data11!$DS$1:$DS$10,Data11!$DS$11:$DS$20</definedName>
    <definedName name="A125992674F_Data">Data11!$DS$11:$DS$20</definedName>
    <definedName name="A125992674F_Latest">Data11!$DS$20</definedName>
    <definedName name="A125992678R">Data10!$DE$1:$DE$10,Data10!$DE$11:$DE$20</definedName>
    <definedName name="A125992678R_Data">Data10!$DE$11:$DE$20</definedName>
    <definedName name="A125992678R_Latest">Data10!$DE$20</definedName>
    <definedName name="A125992682F">Data10!$FS$1:$FS$10,Data10!$FS$11:$FS$20</definedName>
    <definedName name="A125992682F_Data">Data10!$FS$11:$FS$20</definedName>
    <definedName name="A125992682F_Latest">Data10!$FS$20</definedName>
    <definedName name="A125992686R">Data11!$U$1:$U$10,Data11!$U$11:$U$20</definedName>
    <definedName name="A125992686R_Data">Data11!$U$11:$U$20</definedName>
    <definedName name="A125992686R_Latest">Data11!$U$20</definedName>
    <definedName name="A125992690F">Data11!$CU$1:$CU$10,Data11!$CU$11:$CU$20</definedName>
    <definedName name="A125992690F_Data">Data11!$CU$11:$CU$20</definedName>
    <definedName name="A125992690F_Latest">Data11!$CU$20</definedName>
    <definedName name="A125992694R">Data11!$F$1:$F$10,Data11!$F$11:$F$20</definedName>
    <definedName name="A125992694R_Data">Data11!$F$11:$F$20</definedName>
    <definedName name="A125992694R_Latest">Data11!$F$20</definedName>
    <definedName name="A125992698X">Data11!$AG$1:$AG$10,Data11!$AG$11:$AG$20</definedName>
    <definedName name="A125992698X_Data">Data11!$AG$11:$AG$20</definedName>
    <definedName name="A125992698X_Latest">Data11!$AG$20</definedName>
    <definedName name="A125992702C">Data11!$BE$1:$BE$10,Data11!$BE$11:$BE$20</definedName>
    <definedName name="A125992702C_Data">Data11!$BE$11:$BE$20</definedName>
    <definedName name="A125992702C_Latest">Data11!$BE$20</definedName>
    <definedName name="A125992706L">Data11!$DM$1:$DM$10,Data11!$DM$11:$DM$20</definedName>
    <definedName name="A125992706L_Data">Data11!$DM$11:$DM$20</definedName>
    <definedName name="A125992706L_Latest">Data11!$DM$20</definedName>
    <definedName name="A125992710C">Data10!$FA$1:$FA$10,Data10!$FA$11:$FA$20</definedName>
    <definedName name="A125992710C_Data">Data10!$FA$11:$FA$20</definedName>
    <definedName name="A125992710C_Latest">Data10!$FA$20</definedName>
    <definedName name="A125992714L">Data10!$HO$1:$HO$10,Data10!$HO$11:$HO$20</definedName>
    <definedName name="A125992714L_Data">Data10!$HO$11:$HO$20</definedName>
    <definedName name="A125992714L_Latest">Data10!$HO$20</definedName>
    <definedName name="A125992718W">Data11!$O$1:$O$10,Data11!$O$11:$O$20</definedName>
    <definedName name="A125992718W_Data">Data11!$O$11:$O$20</definedName>
    <definedName name="A125992718W_Latest">Data11!$O$20</definedName>
    <definedName name="A125992722L">Data11!$AA$1:$AA$10,Data11!$AA$11:$AA$20</definedName>
    <definedName name="A125992722L_Data">Data11!$AA$11:$AA$20</definedName>
    <definedName name="A125992722L_Latest">Data11!$AA$20</definedName>
    <definedName name="A125992726W">Data11!$AM$1:$AM$10,Data11!$AM$11:$AM$20</definedName>
    <definedName name="A125992726W_Data">Data11!$AM$11:$AM$20</definedName>
    <definedName name="A125992726W_Latest">Data11!$AM$20</definedName>
    <definedName name="A125992730L">Data11!$AY$1:$AY$10,Data11!$AY$11:$AY$20</definedName>
    <definedName name="A125992730L_Data">Data11!$AY$11:$AY$20</definedName>
    <definedName name="A125992730L_Latest">Data11!$AY$20</definedName>
    <definedName name="A125992734W">Data11!$CO$1:$CO$10,Data11!$CO$11:$CO$20</definedName>
    <definedName name="A125992734W_Data">Data11!$CO$11:$CO$20</definedName>
    <definedName name="A125992734W_Latest">Data11!$CO$20</definedName>
    <definedName name="A125992738F">Data11!$EE$1:$EE$10,Data11!$EE$11:$EE$20</definedName>
    <definedName name="A125992738F_Data">Data11!$EE$11:$EE$20</definedName>
    <definedName name="A125992738F_Latest">Data11!$EE$20</definedName>
    <definedName name="A125992742W">Data10!$DQ$1:$DQ$10,Data10!$DQ$11:$DQ$20</definedName>
    <definedName name="A125992742W_Data">Data10!$DQ$11:$DQ$20</definedName>
    <definedName name="A125992742W_Latest">Data10!$DQ$20</definedName>
    <definedName name="A125992746F">Data10!$EI$1:$EI$10,Data10!$EI$11:$EI$20</definedName>
    <definedName name="A125992746F_Data">Data10!$EI$11:$EI$20</definedName>
    <definedName name="A125992746F_Latest">Data10!$EI$20</definedName>
    <definedName name="A125992750W">Data10!$EO$1:$EO$10,Data10!$EO$11:$EO$20</definedName>
    <definedName name="A125992750W_Data">Data10!$EO$11:$EO$20</definedName>
    <definedName name="A125992750W_Latest">Data10!$EO$20</definedName>
    <definedName name="A125992754F">Data10!$FM$1:$FM$10,Data10!$FM$11:$FM$20</definedName>
    <definedName name="A125992754F_Data">Data10!$FM$11:$FM$20</definedName>
    <definedName name="A125992754F_Latest">Data10!$FM$20</definedName>
    <definedName name="A125992758R">Data10!$FY$1:$FY$10,Data10!$FY$11:$FY$20</definedName>
    <definedName name="A125992758R_Data">Data10!$FY$11:$FY$20</definedName>
    <definedName name="A125992758R_Latest">Data10!$FY$20</definedName>
    <definedName name="A125992762F">Data10!$GE$1:$GE$10,Data10!$GE$11:$GE$20</definedName>
    <definedName name="A125992762F_Data">Data10!$GE$11:$GE$20</definedName>
    <definedName name="A125992762F_Latest">Data10!$GE$20</definedName>
    <definedName name="A125992766R">Data10!$HU$1:$HU$10,Data10!$HU$11:$HU$20</definedName>
    <definedName name="A125992766R_Data">Data10!$HU$11:$HU$20</definedName>
    <definedName name="A125992766R_Latest">Data10!$HU$20</definedName>
    <definedName name="A125992770F">Data11!$AS$1:$AS$10,Data11!$AS$11:$AS$20</definedName>
    <definedName name="A125992770F_Data">Data11!$AS$11:$AS$20</definedName>
    <definedName name="A125992770F_Latest">Data11!$AS$20</definedName>
    <definedName name="A125992774R">Data11!$BQ$1:$BQ$10,Data11!$BQ$11:$BQ$20</definedName>
    <definedName name="A125992774R_Data">Data11!$BQ$11:$BQ$20</definedName>
    <definedName name="A125992774R_Latest">Data11!$BQ$20</definedName>
    <definedName name="A125992778X">Data11!$BW$1:$BW$10,Data11!$BW$11:$BW$20</definedName>
    <definedName name="A125992778X_Data">Data11!$BW$11:$BW$20</definedName>
    <definedName name="A125992778X_Latest">Data11!$BW$20</definedName>
    <definedName name="A125992782R">Data11!$DA$1:$DA$10,Data11!$DA$11:$DA$20</definedName>
    <definedName name="A125992782R_Data">Data11!$DA$11:$DA$20</definedName>
    <definedName name="A125992782R_Latest">Data11!$DA$20</definedName>
    <definedName name="A125992786X">Data11!$DG$1:$DG$10,Data11!$DG$11:$DG$20</definedName>
    <definedName name="A125992786X_Data">Data11!$DG$11:$DG$20</definedName>
    <definedName name="A125992786X_Latest">Data11!$DG$20</definedName>
    <definedName name="A125992790R">Data10!$EU$1:$EU$10,Data10!$EU$11:$EU$20</definedName>
    <definedName name="A125992790R_Data">Data10!$EU$11:$EU$20</definedName>
    <definedName name="A125992790R_Latest">Data10!$EU$20</definedName>
    <definedName name="A125992794X">Data10!$IJ$1:$IJ$10,Data10!$IJ$11:$IJ$20</definedName>
    <definedName name="A125992794X_Data">Data10!$IJ$11:$IJ$20</definedName>
    <definedName name="A125992794X_Latest">Data10!$IJ$20</definedName>
    <definedName name="A125992798J">Data10!$IP$1:$IP$10,Data10!$IP$11:$IP$20</definedName>
    <definedName name="A125992798J_Data">Data10!$IP$11:$IP$20</definedName>
    <definedName name="A125992798J_Latest">Data10!$IP$20</definedName>
    <definedName name="A125992802L">Data11!$BK$1:$BK$10,Data11!$BK$11:$BK$20</definedName>
    <definedName name="A125992802L_Data">Data11!$BK$11:$BK$20</definedName>
    <definedName name="A125992802L_Latest">Data11!$BK$20</definedName>
    <definedName name="A125992806W">Data11!$EK$1:$EK$10,Data11!$EK$11:$EK$20</definedName>
    <definedName name="A125992806W_Data">Data11!$EK$11:$EK$20</definedName>
    <definedName name="A125992806W_Latest">Data11!$EK$20</definedName>
    <definedName name="A125992810L">Data10!$DK$1:$DK$10,Data10!$DK$11:$DK$20</definedName>
    <definedName name="A125992810L_Data">Data10!$DK$11:$DK$20</definedName>
    <definedName name="A125992810L_Latest">Data10!$DK$20</definedName>
    <definedName name="A125992814W">Data10!$DW$1:$DW$10,Data10!$DW$11:$DW$20</definedName>
    <definedName name="A125992814W_Data">Data10!$DW$11:$DW$20</definedName>
    <definedName name="A125992814W_Latest">Data10!$DW$20</definedName>
    <definedName name="A125992818F">Data10!$EC$1:$EC$10,Data10!$EC$11:$EC$20</definedName>
    <definedName name="A125992818F_Data">Data10!$EC$11:$EC$20</definedName>
    <definedName name="A125992818F_Latest">Data10!$EC$20</definedName>
    <definedName name="A125992822W">Data10!$FG$1:$FG$10,Data10!$FG$11:$FG$20</definedName>
    <definedName name="A125992822W_Data">Data10!$FG$11:$FG$20</definedName>
    <definedName name="A125992822W_Latest">Data10!$FG$20</definedName>
    <definedName name="A125992826F">Data10!$GW$1:$GW$10,Data10!$GW$11:$GW$20</definedName>
    <definedName name="A125992826F_Data">Data10!$GW$11:$GW$20</definedName>
    <definedName name="A125992826F_Latest">Data10!$GW$20</definedName>
    <definedName name="A125992830W">Data10!$HC$1:$HC$10,Data10!$HC$11:$HC$20</definedName>
    <definedName name="A125992830W_Data">Data10!$HC$11:$HC$20</definedName>
    <definedName name="A125992830W_Latest">Data10!$HC$20</definedName>
    <definedName name="A125992834F">Data10!$GK$1:$GK$10,Data10!$GK$11:$GK$20</definedName>
    <definedName name="A125992834F_Data">Data10!$GK$11:$GK$20</definedName>
    <definedName name="A125992834F_Latest">Data10!$GK$20</definedName>
    <definedName name="A125992838R">Data10!$IA$1:$IA$10,Data10!$IA$11:$IA$20</definedName>
    <definedName name="A125992838R_Data">Data10!$IA$11:$IA$20</definedName>
    <definedName name="A125992838R_Latest">Data10!$IA$20</definedName>
    <definedName name="A125992842F">Data11!$CC$1:$CC$10,Data11!$CC$11:$CC$20</definedName>
    <definedName name="A125992842F_Data">Data11!$CC$11:$CC$20</definedName>
    <definedName name="A125992842F_Latest">Data11!$CC$20</definedName>
    <definedName name="A125992846R">Data11!$DY$1:$DY$10,Data11!$DY$11:$DY$20</definedName>
    <definedName name="A125992846R_Data">Data11!$DY$11:$DY$20</definedName>
    <definedName name="A125992846R_Latest">Data11!$DY$20</definedName>
    <definedName name="A125992850F">Data11!$EQ$1:$EQ$10,Data11!$EQ$11:$EQ$20</definedName>
    <definedName name="A125992850F_Data">Data11!$EQ$11:$EQ$20</definedName>
    <definedName name="A125992850F_Latest">Data11!$EQ$20</definedName>
    <definedName name="A125992854R">Data3!$GC$1:$GC$10,Data3!$GC$11:$GC$20</definedName>
    <definedName name="A125992854R_Data">Data3!$GC$11:$GC$20</definedName>
    <definedName name="A125992854R_Latest">Data3!$GC$20</definedName>
    <definedName name="A125992858X">Data3!$GU$1:$GU$10,Data3!$GU$11:$GU$20</definedName>
    <definedName name="A125992858X_Data">Data3!$GU$11:$GU$20</definedName>
    <definedName name="A125992858X_Latest">Data3!$GU$20</definedName>
    <definedName name="A125992866X">Data3!$IN$1:$IN$10,Data3!$IN$11:$IN$20</definedName>
    <definedName name="A125992866X_Data">Data3!$IN$11:$IN$20</definedName>
    <definedName name="A125992866X_Latest">Data3!$IN$20</definedName>
    <definedName name="A125992870R">Data4!$BU$1:$BU$10,Data4!$BU$11:$BU$20</definedName>
    <definedName name="A125992870R_Data">Data4!$BU$11:$BU$20</definedName>
    <definedName name="A125992870R_Latest">Data4!$BU$20</definedName>
    <definedName name="A125992874X">Data4!$DE$1:$DE$10,Data4!$DE$11:$DE$20</definedName>
    <definedName name="A125992874X_Data">Data4!$DE$11:$DE$20</definedName>
    <definedName name="A125992874X_Latest">Data4!$DE$20</definedName>
    <definedName name="A125992878J">Data3!$CQ$1:$CQ$10,Data3!$CQ$11:$CQ$20</definedName>
    <definedName name="A125992878J_Data">Data3!$CQ$11:$CQ$20</definedName>
    <definedName name="A125992878J_Latest">Data3!$CQ$20</definedName>
    <definedName name="A125992882X">Data3!$FE$1:$FE$10,Data3!$FE$11:$FE$20</definedName>
    <definedName name="A125992882X_Data">Data3!$FE$11:$FE$20</definedName>
    <definedName name="A125992882X_Latest">Data3!$FE$20</definedName>
    <definedName name="A125992886J">Data4!$G$1:$G$10,Data4!$G$11:$G$20</definedName>
    <definedName name="A125992886J_Data">Data4!$G$11:$G$20</definedName>
    <definedName name="A125992886J_Latest">Data4!$G$20</definedName>
    <definedName name="A125992890X">Data4!$CG$1:$CG$10,Data4!$CG$11:$CG$20</definedName>
    <definedName name="A125992890X_Data">Data4!$CG$11:$CG$20</definedName>
    <definedName name="A125992890X_Latest">Data4!$CG$20</definedName>
    <definedName name="A125992894J">Data3!$IH$1:$IH$10,Data3!$IH$11:$IH$20</definedName>
    <definedName name="A125992894J_Data">Data3!$IH$11:$IH$20</definedName>
    <definedName name="A125992894J_Latest">Data3!$IH$20</definedName>
    <definedName name="A125992898T">Data4!$S$1:$S$10,Data4!$S$11:$S$20</definedName>
    <definedName name="A125992898T_Data">Data4!$S$11:$S$20</definedName>
    <definedName name="A125992898T_Latest">Data4!$S$20</definedName>
    <definedName name="A125992902W">Data4!$AQ$1:$AQ$10,Data4!$AQ$11:$AQ$20</definedName>
    <definedName name="A125992902W_Data">Data4!$AQ$11:$AQ$20</definedName>
    <definedName name="A125992902W_Latest">Data4!$AQ$20</definedName>
    <definedName name="A125992906F">Data4!$CY$1:$CY$10,Data4!$CY$11:$CY$20</definedName>
    <definedName name="A125992906F_Data">Data4!$CY$11:$CY$20</definedName>
    <definedName name="A125992906F_Latest">Data4!$CY$20</definedName>
    <definedName name="A125992910W">Data3!$EM$1:$EM$10,Data3!$EM$11:$EM$20</definedName>
    <definedName name="A125992910W_Data">Data3!$EM$11:$EM$20</definedName>
    <definedName name="A125992910W_Latest">Data3!$EM$20</definedName>
    <definedName name="A125992914F">Data3!$HA$1:$HA$10,Data3!$HA$11:$HA$20</definedName>
    <definedName name="A125992914F_Data">Data3!$HA$11:$HA$20</definedName>
    <definedName name="A125992914F_Latest">Data3!$HA$20</definedName>
    <definedName name="A125992918R">Data3!$IQ$1:$IQ$10,Data3!$IQ$11:$IQ$20</definedName>
    <definedName name="A125992918R_Data">Data3!$IQ$11:$IQ$20</definedName>
    <definedName name="A125992918R_Latest">Data3!$IQ$20</definedName>
    <definedName name="A125992922F">Data4!$M$1:$M$10,Data4!$M$11:$M$20</definedName>
    <definedName name="A125992922F_Data">Data4!$M$11:$M$20</definedName>
    <definedName name="A125992922F_Latest">Data4!$M$20</definedName>
    <definedName name="A125992926R">Data4!$Y$1:$Y$10,Data4!$Y$11:$Y$20</definedName>
    <definedName name="A125992926R_Data">Data4!$Y$11:$Y$20</definedName>
    <definedName name="A125992926R_Latest">Data4!$Y$20</definedName>
    <definedName name="A125992930F">Data4!$AK$1:$AK$10,Data4!$AK$11:$AK$20</definedName>
    <definedName name="A125992930F_Data">Data4!$AK$11:$AK$20</definedName>
    <definedName name="A125992930F_Latest">Data4!$AK$20</definedName>
    <definedName name="A125992934R">Data4!$CA$1:$CA$10,Data4!$CA$11:$CA$20</definedName>
    <definedName name="A125992934R_Data">Data4!$CA$11:$CA$20</definedName>
    <definedName name="A125992934R_Latest">Data4!$CA$20</definedName>
    <definedName name="A125992938X">Data4!$DQ$1:$DQ$10,Data4!$DQ$11:$DQ$20</definedName>
    <definedName name="A125992938X_Data">Data4!$DQ$11:$DQ$20</definedName>
    <definedName name="A125992938X_Latest">Data4!$DQ$20</definedName>
    <definedName name="A125992942R">Data3!$DC$1:$DC$10,Data3!$DC$11:$DC$20</definedName>
    <definedName name="A125992942R_Data">Data3!$DC$11:$DC$20</definedName>
    <definedName name="A125992942R_Latest">Data3!$DC$20</definedName>
    <definedName name="A125992946X">Data3!$DU$1:$DU$10,Data3!$DU$11:$DU$20</definedName>
    <definedName name="A125992946X_Data">Data3!$DU$11:$DU$20</definedName>
    <definedName name="A125992946X_Latest">Data3!$DU$20</definedName>
    <definedName name="A125992950R">Data3!$EA$1:$EA$10,Data3!$EA$11:$EA$20</definedName>
    <definedName name="A125992950R_Data">Data3!$EA$11:$EA$20</definedName>
    <definedName name="A125992950R_Latest">Data3!$EA$20</definedName>
    <definedName name="A125992954X">Data3!$EY$1:$EY$10,Data3!$EY$11:$EY$20</definedName>
    <definedName name="A125992954X_Data">Data3!$EY$11:$EY$20</definedName>
    <definedName name="A125992954X_Latest">Data3!$EY$20</definedName>
    <definedName name="A125992958J">Data3!$FK$1:$FK$10,Data3!$FK$11:$FK$20</definedName>
    <definedName name="A125992958J_Data">Data3!$FK$11:$FK$20</definedName>
    <definedName name="A125992958J_Latest">Data3!$FK$20</definedName>
    <definedName name="A125992962X">Data3!$FQ$1:$FQ$10,Data3!$FQ$11:$FQ$20</definedName>
    <definedName name="A125992962X_Data">Data3!$FQ$11:$FQ$20</definedName>
    <definedName name="A125992962X_Latest">Data3!$FQ$20</definedName>
    <definedName name="A125992966J">Data3!$HG$1:$HG$10,Data3!$HG$11:$HG$20</definedName>
    <definedName name="A125992966J_Data">Data3!$HG$11:$HG$20</definedName>
    <definedName name="A125992966J_Latest">Data3!$HG$20</definedName>
    <definedName name="A125992970X">Data4!$AE$1:$AE$10,Data4!$AE$11:$AE$20</definedName>
    <definedName name="A125992970X_Data">Data4!$AE$11:$AE$20</definedName>
    <definedName name="A125992970X_Latest">Data4!$AE$20</definedName>
    <definedName name="A125992974J">Data4!$BC$1:$BC$10,Data4!$BC$11:$BC$20</definedName>
    <definedName name="A125992974J_Data">Data4!$BC$11:$BC$20</definedName>
    <definedName name="A125992974J_Latest">Data4!$BC$20</definedName>
    <definedName name="A125992978T">Data4!$BI$1:$BI$10,Data4!$BI$11:$BI$20</definedName>
    <definedName name="A125992978T_Data">Data4!$BI$11:$BI$20</definedName>
    <definedName name="A125992978T_Latest">Data4!$BI$20</definedName>
    <definedName name="A125992982J">Data4!$CM$1:$CM$10,Data4!$CM$11:$CM$20</definedName>
    <definedName name="A125992982J_Data">Data4!$CM$11:$CM$20</definedName>
    <definedName name="A125992982J_Latest">Data4!$CM$20</definedName>
    <definedName name="A125992986T">Data4!$CS$1:$CS$10,Data4!$CS$11:$CS$20</definedName>
    <definedName name="A125992986T_Data">Data4!$CS$11:$CS$20</definedName>
    <definedName name="A125992986T_Latest">Data4!$CS$20</definedName>
    <definedName name="A125992990J">Data3!$EG$1:$EG$10,Data3!$EG$11:$EG$20</definedName>
    <definedName name="A125992990J_Data">Data3!$EG$11:$EG$20</definedName>
    <definedName name="A125992990J_Latest">Data3!$EG$20</definedName>
    <definedName name="A125992994T">Data3!$HV$1:$HV$10,Data3!$HV$11:$HV$20</definedName>
    <definedName name="A125992994T_Data">Data3!$HV$11:$HV$20</definedName>
    <definedName name="A125992994T_Latest">Data3!$HV$20</definedName>
    <definedName name="A125992998A">Data3!$IB$1:$IB$10,Data3!$IB$11:$IB$20</definedName>
    <definedName name="A125992998A_Data">Data3!$IB$11:$IB$20</definedName>
    <definedName name="A125992998A_Latest">Data3!$IB$20</definedName>
    <definedName name="A125993002J">Data4!$AW$1:$AW$10,Data4!$AW$11:$AW$20</definedName>
    <definedName name="A125993002J_Data">Data4!$AW$11:$AW$20</definedName>
    <definedName name="A125993002J_Latest">Data4!$AW$20</definedName>
    <definedName name="A125993006T">Data4!$DW$1:$DW$10,Data4!$DW$11:$DW$20</definedName>
    <definedName name="A125993006T_Data">Data4!$DW$11:$DW$20</definedName>
    <definedName name="A125993006T_Latest">Data4!$DW$20</definedName>
    <definedName name="A125993010J">Data3!$CW$1:$CW$10,Data3!$CW$11:$CW$20</definedName>
    <definedName name="A125993010J_Data">Data3!$CW$11:$CW$20</definedName>
    <definedName name="A125993010J_Latest">Data3!$CW$20</definedName>
    <definedName name="A125993014T">Data3!$DI$1:$DI$10,Data3!$DI$11:$DI$20</definedName>
    <definedName name="A125993014T_Data">Data3!$DI$11:$DI$20</definedName>
    <definedName name="A125993014T_Latest">Data3!$DI$20</definedName>
    <definedName name="A125993018A">Data3!$DO$1:$DO$10,Data3!$DO$11:$DO$20</definedName>
    <definedName name="A125993018A_Data">Data3!$DO$11:$DO$20</definedName>
    <definedName name="A125993018A_Latest">Data3!$DO$20</definedName>
    <definedName name="A125993022T">Data3!$ES$1:$ES$10,Data3!$ES$11:$ES$20</definedName>
    <definedName name="A125993022T_Data">Data3!$ES$11:$ES$20</definedName>
    <definedName name="A125993022T_Latest">Data3!$ES$20</definedName>
    <definedName name="A125993026A">Data3!$GI$1:$GI$10,Data3!$GI$11:$GI$20</definedName>
    <definedName name="A125993026A_Data">Data3!$GI$11:$GI$20</definedName>
    <definedName name="A125993026A_Latest">Data3!$GI$20</definedName>
    <definedName name="A125993030T">Data3!$GO$1:$GO$10,Data3!$GO$11:$GO$20</definedName>
    <definedName name="A125993030T_Data">Data3!$GO$11:$GO$20</definedName>
    <definedName name="A125993030T_Latest">Data3!$GO$20</definedName>
    <definedName name="A125993034A">Data3!$FW$1:$FW$10,Data3!$FW$11:$FW$20</definedName>
    <definedName name="A125993034A_Data">Data3!$FW$11:$FW$20</definedName>
    <definedName name="A125993034A_Latest">Data3!$FW$20</definedName>
    <definedName name="A125993038K">Data3!$HM$1:$HM$10,Data3!$HM$11:$HM$20</definedName>
    <definedName name="A125993038K_Data">Data3!$HM$11:$HM$20</definedName>
    <definedName name="A125993038K_Latest">Data3!$HM$20</definedName>
    <definedName name="A125993042A">Data4!$BO$1:$BO$10,Data4!$BO$11:$BO$20</definedName>
    <definedName name="A125993042A_Data">Data4!$BO$11:$BO$20</definedName>
    <definedName name="A125993042A_Latest">Data4!$BO$20</definedName>
    <definedName name="A125993046K">Data4!$DK$1:$DK$10,Data4!$DK$11:$DK$20</definedName>
    <definedName name="A125993046K_Data">Data4!$DK$11:$DK$20</definedName>
    <definedName name="A125993046K_Latest">Data4!$DK$20</definedName>
    <definedName name="A125993050A">Data4!$EC$1:$EC$10,Data4!$EC$11:$EC$20</definedName>
    <definedName name="A125993050A_Data">Data4!$EC$11:$EC$20</definedName>
    <definedName name="A125993050A_Latest">Data4!$EC$20</definedName>
    <definedName name="A125993054K">Data7!$BO$1:$BO$10,Data7!$BO$11:$BO$20</definedName>
    <definedName name="A125993054K_Data">Data7!$BO$11:$BO$20</definedName>
    <definedName name="A125993054K_Latest">Data7!$BO$20</definedName>
    <definedName name="A125993058V">Data7!$CG$1:$CG$10,Data7!$CG$11:$CG$20</definedName>
    <definedName name="A125993058V_Data">Data7!$CG$11:$CG$20</definedName>
    <definedName name="A125993058V_Latest">Data7!$CG$20</definedName>
    <definedName name="A125993066V">Data7!$DZ$1:$DZ$10,Data7!$DZ$11:$DZ$20</definedName>
    <definedName name="A125993066V_Data">Data7!$DZ$11:$DZ$20</definedName>
    <definedName name="A125993066V_Latest">Data7!$DZ$20</definedName>
    <definedName name="A125993070K">Data7!$GW$1:$GW$10,Data7!$GW$11:$GW$20</definedName>
    <definedName name="A125993070K_Data">Data7!$GW$11:$GW$20</definedName>
    <definedName name="A125993070K_Latest">Data7!$GW$20</definedName>
    <definedName name="A125993074V">Data7!$IG$1:$IG$10,Data7!$IG$11:$IG$20</definedName>
    <definedName name="A125993074V_Data">Data7!$IG$11:$IG$20</definedName>
    <definedName name="A125993074V_Latest">Data7!$IG$20</definedName>
    <definedName name="A125993078C">Data6!$HS$1:$HS$10,Data6!$HS$11:$HS$20</definedName>
    <definedName name="A125993078C_Data">Data6!$HS$11:$HS$20</definedName>
    <definedName name="A125993078C_Latest">Data6!$HS$20</definedName>
    <definedName name="A125993082V">Data7!$AQ$1:$AQ$10,Data7!$AQ$11:$AQ$20</definedName>
    <definedName name="A125993082V_Data">Data7!$AQ$11:$AQ$20</definedName>
    <definedName name="A125993082V_Latest">Data7!$AQ$20</definedName>
    <definedName name="A125993086C">Data7!$EI$1:$EI$10,Data7!$EI$11:$EI$20</definedName>
    <definedName name="A125993086C_Data">Data7!$EI$11:$EI$20</definedName>
    <definedName name="A125993086C_Latest">Data7!$EI$20</definedName>
    <definedName name="A125993090V">Data7!$HI$1:$HI$10,Data7!$HI$11:$HI$20</definedName>
    <definedName name="A125993090V_Data">Data7!$HI$11:$HI$20</definedName>
    <definedName name="A125993090V_Latest">Data7!$HI$20</definedName>
    <definedName name="A125993094C">Data7!$DT$1:$DT$10,Data7!$DT$11:$DT$20</definedName>
    <definedName name="A125993094C_Data">Data7!$DT$11:$DT$20</definedName>
    <definedName name="A125993094C_Latest">Data7!$DT$20</definedName>
    <definedName name="A125993098L">Data7!$EU$1:$EU$10,Data7!$EU$11:$EU$20</definedName>
    <definedName name="A125993098L_Data">Data7!$EU$11:$EU$20</definedName>
    <definedName name="A125993098L_Latest">Data7!$EU$20</definedName>
    <definedName name="A125993102T">Data7!$FS$1:$FS$10,Data7!$FS$11:$FS$20</definedName>
    <definedName name="A125993102T_Data">Data7!$FS$11:$FS$20</definedName>
    <definedName name="A125993102T_Latest">Data7!$FS$20</definedName>
    <definedName name="A125993106A">Data7!$IA$1:$IA$10,Data7!$IA$11:$IA$20</definedName>
    <definedName name="A125993106A_Data">Data7!$IA$11:$IA$20</definedName>
    <definedName name="A125993106A_Latest">Data7!$IA$20</definedName>
    <definedName name="A125993110T">Data7!$Y$1:$Y$10,Data7!$Y$11:$Y$20</definedName>
    <definedName name="A125993110T_Data">Data7!$Y$11:$Y$20</definedName>
    <definedName name="A125993110T_Latest">Data7!$Y$20</definedName>
    <definedName name="A125993114A">Data7!$CM$1:$CM$10,Data7!$CM$11:$CM$20</definedName>
    <definedName name="A125993114A_Data">Data7!$CM$11:$CM$20</definedName>
    <definedName name="A125993114A_Latest">Data7!$CM$20</definedName>
    <definedName name="A125993118K">Data7!$EC$1:$EC$10,Data7!$EC$11:$EC$20</definedName>
    <definedName name="A125993118K_Data">Data7!$EC$11:$EC$20</definedName>
    <definedName name="A125993118K_Latest">Data7!$EC$20</definedName>
    <definedName name="A125993122A">Data7!$EO$1:$EO$10,Data7!$EO$11:$EO$20</definedName>
    <definedName name="A125993122A_Data">Data7!$EO$11:$EO$20</definedName>
    <definedName name="A125993122A_Latest">Data7!$EO$20</definedName>
    <definedName name="A125993126K">Data7!$FA$1:$FA$10,Data7!$FA$11:$FA$20</definedName>
    <definedName name="A125993126K_Data">Data7!$FA$11:$FA$20</definedName>
    <definedName name="A125993126K_Latest">Data7!$FA$20</definedName>
    <definedName name="A125993130A">Data7!$FM$1:$FM$10,Data7!$FM$11:$FM$20</definedName>
    <definedName name="A125993130A_Data">Data7!$FM$11:$FM$20</definedName>
    <definedName name="A125993130A_Latest">Data7!$FM$20</definedName>
    <definedName name="A125993134K">Data7!$HC$1:$HC$10,Data7!$HC$11:$HC$20</definedName>
    <definedName name="A125993134K_Data">Data7!$HC$11:$HC$20</definedName>
    <definedName name="A125993134K_Latest">Data7!$HC$20</definedName>
    <definedName name="A125993138V">Data8!$C$1:$C$10,Data8!$C$11:$C$20</definedName>
    <definedName name="A125993138V_Data">Data8!$C$11:$C$20</definedName>
    <definedName name="A125993138V_Latest">Data8!$C$20</definedName>
    <definedName name="A125993142K">Data6!$IE$1:$IE$10,Data6!$IE$11:$IE$20</definedName>
    <definedName name="A125993142K_Data">Data6!$IE$11:$IE$20</definedName>
    <definedName name="A125993142K_Latest">Data6!$IE$20</definedName>
    <definedName name="A125993146V">Data7!$G$1:$G$10,Data7!$G$11:$G$20</definedName>
    <definedName name="A125993146V_Data">Data7!$G$11:$G$20</definedName>
    <definedName name="A125993146V_Latest">Data7!$G$20</definedName>
    <definedName name="A125993150K">Data7!$M$1:$M$10,Data7!$M$11:$M$20</definedName>
    <definedName name="A125993150K_Data">Data7!$M$11:$M$20</definedName>
    <definedName name="A125993150K_Latest">Data7!$M$20</definedName>
    <definedName name="A125993154V">Data7!$AK$1:$AK$10,Data7!$AK$11:$AK$20</definedName>
    <definedName name="A125993154V_Data">Data7!$AK$11:$AK$20</definedName>
    <definedName name="A125993154V_Latest">Data7!$AK$20</definedName>
    <definedName name="A125993158C">Data7!$AW$1:$AW$10,Data7!$AW$11:$AW$20</definedName>
    <definedName name="A125993158C_Data">Data7!$AW$11:$AW$20</definedName>
    <definedName name="A125993158C_Latest">Data7!$AW$20</definedName>
    <definedName name="A125993162V">Data7!$BC$1:$BC$10,Data7!$BC$11:$BC$20</definedName>
    <definedName name="A125993162V_Data">Data7!$BC$11:$BC$20</definedName>
    <definedName name="A125993162V_Latest">Data7!$BC$20</definedName>
    <definedName name="A125993166C">Data7!$CS$1:$CS$10,Data7!$CS$11:$CS$20</definedName>
    <definedName name="A125993166C_Data">Data7!$CS$11:$CS$20</definedName>
    <definedName name="A125993166C_Latest">Data7!$CS$20</definedName>
    <definedName name="A125993170V">Data7!$FG$1:$FG$10,Data7!$FG$11:$FG$20</definedName>
    <definedName name="A125993170V_Data">Data7!$FG$11:$FG$20</definedName>
    <definedName name="A125993170V_Latest">Data7!$FG$20</definedName>
    <definedName name="A125993174C">Data7!$GE$1:$GE$10,Data7!$GE$11:$GE$20</definedName>
    <definedName name="A125993174C_Data">Data7!$GE$11:$GE$20</definedName>
    <definedName name="A125993174C_Latest">Data7!$GE$20</definedName>
    <definedName name="A125993178L">Data7!$GK$1:$GK$10,Data7!$GK$11:$GK$20</definedName>
    <definedName name="A125993178L_Data">Data7!$GK$11:$GK$20</definedName>
    <definedName name="A125993178L_Latest">Data7!$GK$20</definedName>
    <definedName name="A125993182C">Data7!$HO$1:$HO$10,Data7!$HO$11:$HO$20</definedName>
    <definedName name="A125993182C_Data">Data7!$HO$11:$HO$20</definedName>
    <definedName name="A125993182C_Latest">Data7!$HO$20</definedName>
    <definedName name="A125993186L">Data7!$HU$1:$HU$10,Data7!$HU$11:$HU$20</definedName>
    <definedName name="A125993186L_Data">Data7!$HU$11:$HU$20</definedName>
    <definedName name="A125993186L_Latest">Data7!$HU$20</definedName>
    <definedName name="A125993190C">Data7!$S$1:$S$10,Data7!$S$11:$S$20</definedName>
    <definedName name="A125993190C_Data">Data7!$S$11:$S$20</definedName>
    <definedName name="A125993190C_Latest">Data7!$S$20</definedName>
    <definedName name="A125993194L">Data7!$DH$1:$DH$10,Data7!$DH$11:$DH$20</definedName>
    <definedName name="A125993194L_Data">Data7!$DH$11:$DH$20</definedName>
    <definedName name="A125993194L_Latest">Data7!$DH$20</definedName>
    <definedName name="A125993198W">Data7!$DN$1:$DN$10,Data7!$DN$11:$DN$20</definedName>
    <definedName name="A125993198W_Data">Data7!$DN$11:$DN$20</definedName>
    <definedName name="A125993198W_Latest">Data7!$DN$20</definedName>
    <definedName name="A125993202A">Data7!$FY$1:$FY$10,Data7!$FY$11:$FY$20</definedName>
    <definedName name="A125993202A_Data">Data7!$FY$11:$FY$20</definedName>
    <definedName name="A125993202A_Latest">Data7!$FY$20</definedName>
    <definedName name="A125993206K">Data8!$I$1:$I$10,Data8!$I$11:$I$20</definedName>
    <definedName name="A125993206K_Data">Data8!$I$11:$I$20</definedName>
    <definedName name="A125993206K_Latest">Data8!$I$20</definedName>
    <definedName name="A125993210A">Data6!$HY$1:$HY$10,Data6!$HY$11:$HY$20</definedName>
    <definedName name="A125993210A_Data">Data6!$HY$11:$HY$20</definedName>
    <definedName name="A125993210A_Latest">Data6!$HY$20</definedName>
    <definedName name="A125993214K">Data6!$IK$1:$IK$10,Data6!$IK$11:$IK$20</definedName>
    <definedName name="A125993214K_Data">Data6!$IK$11:$IK$20</definedName>
    <definedName name="A125993214K_Latest">Data6!$IK$20</definedName>
    <definedName name="A125993218V">Data6!$IQ$1:$IQ$10,Data6!$IQ$11:$IQ$20</definedName>
    <definedName name="A125993218V_Data">Data6!$IQ$11:$IQ$20</definedName>
    <definedName name="A125993218V_Latest">Data6!$IQ$20</definedName>
    <definedName name="A125993222K">Data7!$AE$1:$AE$10,Data7!$AE$11:$AE$20</definedName>
    <definedName name="A125993222K_Data">Data7!$AE$11:$AE$20</definedName>
    <definedName name="A125993222K_Latest">Data7!$AE$20</definedName>
    <definedName name="A125993226V">Data7!$BU$1:$BU$10,Data7!$BU$11:$BU$20</definedName>
    <definedName name="A125993226V_Data">Data7!$BU$11:$BU$20</definedName>
    <definedName name="A125993226V_Latest">Data7!$BU$20</definedName>
    <definedName name="A125993230K">Data7!$CA$1:$CA$10,Data7!$CA$11:$CA$20</definedName>
    <definedName name="A125993230K_Data">Data7!$CA$11:$CA$20</definedName>
    <definedName name="A125993230K_Latest">Data7!$CA$20</definedName>
    <definedName name="A125993234V">Data7!$BI$1:$BI$10,Data7!$BI$11:$BI$20</definedName>
    <definedName name="A125993234V_Data">Data7!$BI$11:$BI$20</definedName>
    <definedName name="A125993234V_Latest">Data7!$BI$20</definedName>
    <definedName name="A125993238C">Data7!$CY$1:$CY$10,Data7!$CY$11:$CY$20</definedName>
    <definedName name="A125993238C_Data">Data7!$CY$11:$CY$20</definedName>
    <definedName name="A125993238C_Latest">Data7!$CY$20</definedName>
    <definedName name="A125993242V">Data7!$GQ$1:$GQ$10,Data7!$GQ$11:$GQ$20</definedName>
    <definedName name="A125993242V_Data">Data7!$GQ$11:$GQ$20</definedName>
    <definedName name="A125993242V_Latest">Data7!$GQ$20</definedName>
    <definedName name="A125993246C">Data7!$IM$1:$IM$10,Data7!$IM$11:$IM$20</definedName>
    <definedName name="A125993246C_Data">Data7!$IM$11:$IM$20</definedName>
    <definedName name="A125993246C_Latest">Data7!$IM$20</definedName>
    <definedName name="A125993250V">Data8!$O$1:$O$10,Data8!$O$11:$O$20</definedName>
    <definedName name="A125993250V_Data">Data8!$O$11:$O$20</definedName>
    <definedName name="A125993250V_Latest">Data8!$O$20</definedName>
    <definedName name="A125993254C">Data8!$DG$1:$DG$10,Data8!$DG$11:$DG$20</definedName>
    <definedName name="A125993254C_Data">Data8!$DG$11:$DG$20</definedName>
    <definedName name="A125993254C_Latest">Data8!$DG$20</definedName>
    <definedName name="A125993258L">Data8!$DY$1:$DY$10,Data8!$DY$11:$DY$20</definedName>
    <definedName name="A125993258L_Data">Data8!$DY$11:$DY$20</definedName>
    <definedName name="A125993258L_Latest">Data8!$DY$20</definedName>
    <definedName name="A125993266L">Data8!$FR$1:$FR$10,Data8!$FR$11:$FR$20</definedName>
    <definedName name="A125993266L_Data">Data8!$FR$11:$FR$20</definedName>
    <definedName name="A125993266L_Latest">Data8!$FR$20</definedName>
    <definedName name="A125993270C">Data8!$IO$1:$IO$10,Data8!$IO$11:$IO$20</definedName>
    <definedName name="A125993270C_Data">Data8!$IO$11:$IO$20</definedName>
    <definedName name="A125993270C_Latest">Data8!$IO$20</definedName>
    <definedName name="A125993274L">Data9!$AI$1:$AI$10,Data9!$AI$11:$AI$20</definedName>
    <definedName name="A125993274L_Data">Data9!$AI$11:$AI$20</definedName>
    <definedName name="A125993274L_Latest">Data9!$AI$20</definedName>
    <definedName name="A125993278W">Data8!$U$1:$U$10,Data8!$U$11:$U$20</definedName>
    <definedName name="A125993278W_Data">Data8!$U$11:$U$20</definedName>
    <definedName name="A125993278W_Latest">Data8!$U$20</definedName>
    <definedName name="A125993282L">Data8!$CI$1:$CI$10,Data8!$CI$11:$CI$20</definedName>
    <definedName name="A125993282L_Data">Data8!$CI$11:$CI$20</definedName>
    <definedName name="A125993282L_Latest">Data8!$CI$20</definedName>
    <definedName name="A125993286W">Data8!$GA$1:$GA$10,Data8!$GA$11:$GA$20</definedName>
    <definedName name="A125993286W_Data">Data8!$GA$11:$GA$20</definedName>
    <definedName name="A125993286W_Latest">Data8!$GA$20</definedName>
    <definedName name="A125993290L">Data9!$K$1:$K$10,Data9!$K$11:$K$20</definedName>
    <definedName name="A125993290L_Data">Data9!$K$11:$K$20</definedName>
    <definedName name="A125993290L_Latest">Data9!$K$20</definedName>
    <definedName name="A125993294W">Data8!$FL$1:$FL$10,Data8!$FL$11:$FL$20</definedName>
    <definedName name="A125993294W_Data">Data8!$FL$11:$FL$20</definedName>
    <definedName name="A125993294W_Latest">Data8!$FL$20</definedName>
    <definedName name="A125993298F">Data8!$GM$1:$GM$10,Data8!$GM$11:$GM$20</definedName>
    <definedName name="A125993298F_Data">Data8!$GM$11:$GM$20</definedName>
    <definedName name="A125993298F_Latest">Data8!$GM$20</definedName>
    <definedName name="A125993302K">Data8!$HK$1:$HK$10,Data8!$HK$11:$HK$20</definedName>
    <definedName name="A125993302K_Data">Data8!$HK$11:$HK$20</definedName>
    <definedName name="A125993302K_Latest">Data8!$HK$20</definedName>
    <definedName name="A125993306V">Data9!$AC$1:$AC$10,Data9!$AC$11:$AC$20</definedName>
    <definedName name="A125993306V_Data">Data9!$AC$11:$AC$20</definedName>
    <definedName name="A125993306V_Latest">Data9!$AC$20</definedName>
    <definedName name="A125993310K">Data8!$BQ$1:$BQ$10,Data8!$BQ$11:$BQ$20</definedName>
    <definedName name="A125993310K_Data">Data8!$BQ$11:$BQ$20</definedName>
    <definedName name="A125993310K_Latest">Data8!$BQ$20</definedName>
    <definedName name="A125993314V">Data8!$EE$1:$EE$10,Data8!$EE$11:$EE$20</definedName>
    <definedName name="A125993314V_Data">Data8!$EE$11:$EE$20</definedName>
    <definedName name="A125993314V_Latest">Data8!$EE$20</definedName>
    <definedName name="A125993318C">Data8!$FU$1:$FU$10,Data8!$FU$11:$FU$20</definedName>
    <definedName name="A125993318C_Data">Data8!$FU$11:$FU$20</definedName>
    <definedName name="A125993318C_Latest">Data8!$FU$20</definedName>
    <definedName name="A125993322V">Data8!$GG$1:$GG$10,Data8!$GG$11:$GG$20</definedName>
    <definedName name="A125993322V_Data">Data8!$GG$11:$GG$20</definedName>
    <definedName name="A125993322V_Latest">Data8!$GG$20</definedName>
    <definedName name="A125993326C">Data8!$GS$1:$GS$10,Data8!$GS$11:$GS$20</definedName>
    <definedName name="A125993326C_Data">Data8!$GS$11:$GS$20</definedName>
    <definedName name="A125993326C_Latest">Data8!$GS$20</definedName>
    <definedName name="A125993330V">Data8!$HE$1:$HE$10,Data8!$HE$11:$HE$20</definedName>
    <definedName name="A125993330V_Data">Data8!$HE$11:$HE$20</definedName>
    <definedName name="A125993330V_Latest">Data8!$HE$20</definedName>
    <definedName name="A125993334C">Data9!$E$1:$E$10,Data9!$E$11:$E$20</definedName>
    <definedName name="A125993334C_Data">Data9!$E$11:$E$20</definedName>
    <definedName name="A125993334C_Latest">Data9!$E$20</definedName>
    <definedName name="A125993338L">Data9!$AU$1:$AU$10,Data9!$AU$11:$AU$20</definedName>
    <definedName name="A125993338L_Data">Data9!$AU$11:$AU$20</definedName>
    <definedName name="A125993338L_Latest">Data9!$AU$20</definedName>
    <definedName name="A125993342C">Data8!$AG$1:$AG$10,Data8!$AG$11:$AG$20</definedName>
    <definedName name="A125993342C_Data">Data8!$AG$11:$AG$20</definedName>
    <definedName name="A125993342C_Latest">Data8!$AG$20</definedName>
    <definedName name="A125993346L">Data8!$AY$1:$AY$10,Data8!$AY$11:$AY$20</definedName>
    <definedName name="A125993346L_Data">Data8!$AY$11:$AY$20</definedName>
    <definedName name="A125993346L_Latest">Data8!$AY$20</definedName>
    <definedName name="A125993350C">Data8!$BE$1:$BE$10,Data8!$BE$11:$BE$20</definedName>
    <definedName name="A125993350C_Data">Data8!$BE$11:$BE$20</definedName>
    <definedName name="A125993350C_Latest">Data8!$BE$20</definedName>
    <definedName name="A125993354L">Data8!$CC$1:$CC$10,Data8!$CC$11:$CC$20</definedName>
    <definedName name="A125993354L_Data">Data8!$CC$11:$CC$20</definedName>
    <definedName name="A125993354L_Latest">Data8!$CC$20</definedName>
    <definedName name="A125993358W">Data8!$CO$1:$CO$10,Data8!$CO$11:$CO$20</definedName>
    <definedName name="A125993358W_Data">Data8!$CO$11:$CO$20</definedName>
    <definedName name="A125993358W_Latest">Data8!$CO$20</definedName>
    <definedName name="A125993362L">Data8!$CU$1:$CU$10,Data8!$CU$11:$CU$20</definedName>
    <definedName name="A125993362L_Data">Data8!$CU$11:$CU$20</definedName>
    <definedName name="A125993362L_Latest">Data8!$CU$20</definedName>
    <definedName name="A125993366W">Data8!$EK$1:$EK$10,Data8!$EK$11:$EK$20</definedName>
    <definedName name="A125993366W_Data">Data8!$EK$11:$EK$20</definedName>
    <definedName name="A125993366W_Latest">Data8!$EK$20</definedName>
    <definedName name="A125993370L">Data8!$GY$1:$GY$10,Data8!$GY$11:$GY$20</definedName>
    <definedName name="A125993370L_Data">Data8!$GY$11:$GY$20</definedName>
    <definedName name="A125993370L_Latest">Data8!$GY$20</definedName>
    <definedName name="A125993374W">Data8!$HW$1:$HW$10,Data8!$HW$11:$HW$20</definedName>
    <definedName name="A125993374W_Data">Data8!$HW$11:$HW$20</definedName>
    <definedName name="A125993374W_Latest">Data8!$HW$20</definedName>
    <definedName name="A125993378F">Data8!$IC$1:$IC$10,Data8!$IC$11:$IC$20</definedName>
    <definedName name="A125993378F_Data">Data8!$IC$11:$IC$20</definedName>
    <definedName name="A125993378F_Latest">Data8!$IC$20</definedName>
    <definedName name="A125993382W">Data9!$Q$1:$Q$10,Data9!$Q$11:$Q$20</definedName>
    <definedName name="A125993382W_Data">Data9!$Q$11:$Q$20</definedName>
    <definedName name="A125993382W_Latest">Data9!$Q$20</definedName>
    <definedName name="A125993386F">Data9!$W$1:$W$10,Data9!$W$11:$W$20</definedName>
    <definedName name="A125993386F_Data">Data9!$W$11:$W$20</definedName>
    <definedName name="A125993386F_Latest">Data9!$W$20</definedName>
    <definedName name="A125993390W">Data8!$BK$1:$BK$10,Data8!$BK$11:$BK$20</definedName>
    <definedName name="A125993390W_Data">Data8!$BK$11:$BK$20</definedName>
    <definedName name="A125993390W_Latest">Data8!$BK$20</definedName>
    <definedName name="A125993394F">Data8!$EZ$1:$EZ$10,Data8!$EZ$11:$EZ$20</definedName>
    <definedName name="A125993394F_Data">Data8!$EZ$11:$EZ$20</definedName>
    <definedName name="A125993394F_Latest">Data8!$EZ$20</definedName>
    <definedName name="A125993398R">Data8!$FF$1:$FF$10,Data8!$FF$11:$FF$20</definedName>
    <definedName name="A125993398R_Data">Data8!$FF$11:$FF$20</definedName>
    <definedName name="A125993398R_Latest">Data8!$FF$20</definedName>
    <definedName name="A125993402V">Data8!$HQ$1:$HQ$10,Data8!$HQ$11:$HQ$20</definedName>
    <definedName name="A125993402V_Data">Data8!$HQ$11:$HQ$20</definedName>
    <definedName name="A125993402V_Latest">Data8!$HQ$20</definedName>
    <definedName name="A125993406C">Data9!$BA$1:$BA$10,Data9!$BA$11:$BA$20</definedName>
    <definedName name="A125993406C_Data">Data9!$BA$11:$BA$20</definedName>
    <definedName name="A125993406C_Latest">Data9!$BA$20</definedName>
    <definedName name="A125993410V">Data8!$AA$1:$AA$10,Data8!$AA$11:$AA$20</definedName>
    <definedName name="A125993410V_Data">Data8!$AA$11:$AA$20</definedName>
    <definedName name="A125993410V_Latest">Data8!$AA$20</definedName>
    <definedName name="A125993414C">Data8!$AM$1:$AM$10,Data8!$AM$11:$AM$20</definedName>
    <definedName name="A125993414C_Data">Data8!$AM$11:$AM$20</definedName>
    <definedName name="A125993414C_Latest">Data8!$AM$20</definedName>
    <definedName name="A125993418L">Data8!$AS$1:$AS$10,Data8!$AS$11:$AS$20</definedName>
    <definedName name="A125993418L_Data">Data8!$AS$11:$AS$20</definedName>
    <definedName name="A125993418L_Latest">Data8!$AS$20</definedName>
    <definedName name="A125993422C">Data8!$BW$1:$BW$10,Data8!$BW$11:$BW$20</definedName>
    <definedName name="A125993422C_Data">Data8!$BW$11:$BW$20</definedName>
    <definedName name="A125993422C_Latest">Data8!$BW$20</definedName>
    <definedName name="A125993426L">Data8!$DM$1:$DM$10,Data8!$DM$11:$DM$20</definedName>
    <definedName name="A125993426L_Data">Data8!$DM$11:$DM$20</definedName>
    <definedName name="A125993426L_Latest">Data8!$DM$20</definedName>
    <definedName name="A125993430C">Data8!$DS$1:$DS$10,Data8!$DS$11:$DS$20</definedName>
    <definedName name="A125993430C_Data">Data8!$DS$11:$DS$20</definedName>
    <definedName name="A125993430C_Latest">Data8!$DS$20</definedName>
    <definedName name="A125993434L">Data8!$DA$1:$DA$10,Data8!$DA$11:$DA$20</definedName>
    <definedName name="A125993434L_Data">Data8!$DA$11:$DA$20</definedName>
    <definedName name="A125993434L_Latest">Data8!$DA$20</definedName>
    <definedName name="A125993438W">Data8!$EQ$1:$EQ$10,Data8!$EQ$11:$EQ$20</definedName>
    <definedName name="A125993438W_Data">Data8!$EQ$11:$EQ$20</definedName>
    <definedName name="A125993438W_Latest">Data8!$EQ$20</definedName>
    <definedName name="A125993442L">Data8!$II$1:$II$10,Data8!$II$11:$II$20</definedName>
    <definedName name="A125993442L_Data">Data8!$II$11:$II$20</definedName>
    <definedName name="A125993442L_Latest">Data8!$II$20</definedName>
    <definedName name="A125993446W">Data9!$AO$1:$AO$10,Data9!$AO$11:$AO$20</definedName>
    <definedName name="A125993446W_Data">Data9!$AO$11:$AO$20</definedName>
    <definedName name="A125993446W_Latest">Data9!$AO$20</definedName>
    <definedName name="A125993450L">Data9!$BG$1:$BG$10,Data9!$BG$11:$BG$20</definedName>
    <definedName name="A125993450L_Data">Data9!$BG$11:$BG$20</definedName>
    <definedName name="A125993450L_Latest">Data9!$BG$20</definedName>
    <definedName name="A125993454W">Data9!$EY$1:$EY$10,Data9!$EY$11:$EY$20</definedName>
    <definedName name="A125993454W_Data">Data9!$EY$11:$EY$20</definedName>
    <definedName name="A125993454W_Latest">Data9!$EY$20</definedName>
    <definedName name="A125993458F">Data9!$FQ$1:$FQ$10,Data9!$FQ$11:$FQ$20</definedName>
    <definedName name="A125993458F_Data">Data9!$FQ$11:$FQ$20</definedName>
    <definedName name="A125993458F_Latest">Data9!$FQ$20</definedName>
    <definedName name="A125993466F">Data9!$HJ$1:$HJ$10,Data9!$HJ$11:$HJ$20</definedName>
    <definedName name="A125993466F_Data">Data9!$HJ$11:$HJ$20</definedName>
    <definedName name="A125993466F_Latest">Data9!$HJ$20</definedName>
    <definedName name="A125993470W">Data10!$AQ$1:$AQ$10,Data10!$AQ$11:$AQ$20</definedName>
    <definedName name="A125993470W_Data">Data10!$AQ$11:$AQ$20</definedName>
    <definedName name="A125993470W_Latest">Data10!$AQ$20</definedName>
    <definedName name="A125993474F">Data10!$CA$1:$CA$10,Data10!$CA$11:$CA$20</definedName>
    <definedName name="A125993474F_Data">Data10!$CA$11:$CA$20</definedName>
    <definedName name="A125993474F_Latest">Data10!$CA$20</definedName>
    <definedName name="A125993478R">Data9!$BM$1:$BM$10,Data9!$BM$11:$BM$20</definedName>
    <definedName name="A125993478R_Data">Data9!$BM$11:$BM$20</definedName>
    <definedName name="A125993478R_Latest">Data9!$BM$20</definedName>
    <definedName name="A125993482F">Data9!$EA$1:$EA$10,Data9!$EA$11:$EA$20</definedName>
    <definedName name="A125993482F_Data">Data9!$EA$11:$EA$20</definedName>
    <definedName name="A125993482F_Latest">Data9!$EA$20</definedName>
    <definedName name="A125993486R">Data9!$HS$1:$HS$10,Data9!$HS$11:$HS$20</definedName>
    <definedName name="A125993486R_Data">Data9!$HS$11:$HS$20</definedName>
    <definedName name="A125993486R_Latest">Data9!$HS$20</definedName>
    <definedName name="A125993490F">Data10!$BC$1:$BC$10,Data10!$BC$11:$BC$20</definedName>
    <definedName name="A125993490F_Data">Data10!$BC$11:$BC$20</definedName>
    <definedName name="A125993490F_Latest">Data10!$BC$20</definedName>
    <definedName name="A125993494R">Data9!$HD$1:$HD$10,Data9!$HD$11:$HD$20</definedName>
    <definedName name="A125993494R_Data">Data9!$HD$11:$HD$20</definedName>
    <definedName name="A125993494R_Latest">Data9!$HD$20</definedName>
    <definedName name="A125993498X">Data9!$IE$1:$IE$10,Data9!$IE$11:$IE$20</definedName>
    <definedName name="A125993498X_Data">Data9!$IE$11:$IE$20</definedName>
    <definedName name="A125993498X_Latest">Data9!$IE$20</definedName>
    <definedName name="A125993502C">Data10!$M$1:$M$10,Data10!$M$11:$M$20</definedName>
    <definedName name="A125993502C_Data">Data10!$M$11:$M$20</definedName>
    <definedName name="A125993502C_Latest">Data10!$M$20</definedName>
    <definedName name="A125993506L">Data10!$BU$1:$BU$10,Data10!$BU$11:$BU$20</definedName>
    <definedName name="A125993506L_Data">Data10!$BU$11:$BU$20</definedName>
    <definedName name="A125993506L_Latest">Data10!$BU$20</definedName>
    <definedName name="A125993510C">Data9!$DI$1:$DI$10,Data9!$DI$11:$DI$20</definedName>
    <definedName name="A125993510C_Data">Data9!$DI$11:$DI$20</definedName>
    <definedName name="A125993510C_Latest">Data9!$DI$20</definedName>
    <definedName name="A125993514L">Data9!$FW$1:$FW$10,Data9!$FW$11:$FW$20</definedName>
    <definedName name="A125993514L_Data">Data9!$FW$11:$FW$20</definedName>
    <definedName name="A125993514L_Latest">Data9!$FW$20</definedName>
    <definedName name="A125993518W">Data9!$HM$1:$HM$10,Data9!$HM$11:$HM$20</definedName>
    <definedName name="A125993518W_Data">Data9!$HM$11:$HM$20</definedName>
    <definedName name="A125993518W_Latest">Data9!$HM$20</definedName>
    <definedName name="A125993522L">Data9!$HY$1:$HY$10,Data9!$HY$11:$HY$20</definedName>
    <definedName name="A125993522L_Data">Data9!$HY$11:$HY$20</definedName>
    <definedName name="A125993522L_Latest">Data9!$HY$20</definedName>
    <definedName name="A125993526W">Data9!$IK$1:$IK$10,Data9!$IK$11:$IK$20</definedName>
    <definedName name="A125993526W_Data">Data9!$IK$11:$IK$20</definedName>
    <definedName name="A125993526W_Latest">Data9!$IK$20</definedName>
    <definedName name="A125993530L">Data10!$G$1:$G$10,Data10!$G$11:$G$20</definedName>
    <definedName name="A125993530L_Data">Data10!$G$11:$G$20</definedName>
    <definedName name="A125993530L_Latest">Data10!$G$20</definedName>
    <definedName name="A125993534W">Data10!$AW$1:$AW$10,Data10!$AW$11:$AW$20</definedName>
    <definedName name="A125993534W_Data">Data10!$AW$11:$AW$20</definedName>
    <definedName name="A125993534W_Latest">Data10!$AW$20</definedName>
    <definedName name="A125993538F">Data10!$CM$1:$CM$10,Data10!$CM$11:$CM$20</definedName>
    <definedName name="A125993538F_Data">Data10!$CM$11:$CM$20</definedName>
    <definedName name="A125993538F_Latest">Data10!$CM$20</definedName>
    <definedName name="A125993542W">Data9!$BY$1:$BY$10,Data9!$BY$11:$BY$20</definedName>
    <definedName name="A125993542W_Data">Data9!$BY$11:$BY$20</definedName>
    <definedName name="A125993542W_Latest">Data9!$BY$20</definedName>
    <definedName name="A125993546F">Data9!$CQ$1:$CQ$10,Data9!$CQ$11:$CQ$20</definedName>
    <definedName name="A125993546F_Data">Data9!$CQ$11:$CQ$20</definedName>
    <definedName name="A125993546F_Latest">Data9!$CQ$20</definedName>
    <definedName name="A125993550W">Data9!$CW$1:$CW$10,Data9!$CW$11:$CW$20</definedName>
    <definedName name="A125993550W_Data">Data9!$CW$11:$CW$20</definedName>
    <definedName name="A125993550W_Latest">Data9!$CW$20</definedName>
    <definedName name="A125993554F">Data9!$DU$1:$DU$10,Data9!$DU$11:$DU$20</definedName>
    <definedName name="A125993554F_Data">Data9!$DU$11:$DU$20</definedName>
    <definedName name="A125993554F_Latest">Data9!$DU$20</definedName>
    <definedName name="A125993558R">Data9!$EG$1:$EG$10,Data9!$EG$11:$EG$20</definedName>
    <definedName name="A125993558R_Data">Data9!$EG$11:$EG$20</definedName>
    <definedName name="A125993558R_Latest">Data9!$EG$20</definedName>
    <definedName name="A125993562F">Data9!$EM$1:$EM$10,Data9!$EM$11:$EM$20</definedName>
    <definedName name="A125993562F_Data">Data9!$EM$11:$EM$20</definedName>
    <definedName name="A125993562F_Latest">Data9!$EM$20</definedName>
    <definedName name="A125993566R">Data9!$GC$1:$GC$10,Data9!$GC$11:$GC$20</definedName>
    <definedName name="A125993566R_Data">Data9!$GC$11:$GC$20</definedName>
    <definedName name="A125993566R_Latest">Data9!$GC$20</definedName>
    <definedName name="A125993570F">Data9!$IQ$1:$IQ$10,Data9!$IQ$11:$IQ$20</definedName>
    <definedName name="A125993570F_Data">Data9!$IQ$11:$IQ$20</definedName>
    <definedName name="A125993570F_Latest">Data9!$IQ$20</definedName>
    <definedName name="A125993574R">Data10!$Y$1:$Y$10,Data10!$Y$11:$Y$20</definedName>
    <definedName name="A125993574R_Data">Data10!$Y$11:$Y$20</definedName>
    <definedName name="A125993574R_Latest">Data10!$Y$20</definedName>
    <definedName name="A125993578X">Data10!$AE$1:$AE$10,Data10!$AE$11:$AE$20</definedName>
    <definedName name="A125993578X_Data">Data10!$AE$11:$AE$20</definedName>
    <definedName name="A125993578X_Latest">Data10!$AE$20</definedName>
    <definedName name="A125993582R">Data10!$BI$1:$BI$10,Data10!$BI$11:$BI$20</definedName>
    <definedName name="A125993582R_Data">Data10!$BI$11:$BI$20</definedName>
    <definedName name="A125993582R_Latest">Data10!$BI$20</definedName>
    <definedName name="A125993586X">Data10!$BO$1:$BO$10,Data10!$BO$11:$BO$20</definedName>
    <definedName name="A125993586X_Data">Data10!$BO$11:$BO$20</definedName>
    <definedName name="A125993586X_Latest">Data10!$BO$20</definedName>
    <definedName name="A125993590R">Data9!$DC$1:$DC$10,Data9!$DC$11:$DC$20</definedName>
    <definedName name="A125993590R_Data">Data9!$DC$11:$DC$20</definedName>
    <definedName name="A125993590R_Latest">Data9!$DC$20</definedName>
    <definedName name="A125993594X">Data9!$GR$1:$GR$10,Data9!$GR$11:$GR$20</definedName>
    <definedName name="A125993594X_Data">Data9!$GR$11:$GR$20</definedName>
    <definedName name="A125993594X_Latest">Data9!$GR$20</definedName>
    <definedName name="A125993598J">Data9!$GX$1:$GX$10,Data9!$GX$11:$GX$20</definedName>
    <definedName name="A125993598J_Data">Data9!$GX$11:$GX$20</definedName>
    <definedName name="A125993598J_Latest">Data9!$GX$20</definedName>
    <definedName name="A125993602L">Data10!$S$1:$S$10,Data10!$S$11:$S$20</definedName>
    <definedName name="A125993602L_Data">Data10!$S$11:$S$20</definedName>
    <definedName name="A125993602L_Latest">Data10!$S$20</definedName>
    <definedName name="A125993606W">Data10!$CS$1:$CS$10,Data10!$CS$11:$CS$20</definedName>
    <definedName name="A125993606W_Data">Data10!$CS$11:$CS$20</definedName>
    <definedName name="A125993606W_Latest">Data10!$CS$20</definedName>
    <definedName name="A125993610L">Data9!$BS$1:$BS$10,Data9!$BS$11:$BS$20</definedName>
    <definedName name="A125993610L_Data">Data9!$BS$11:$BS$20</definedName>
    <definedName name="A125993610L_Latest">Data9!$BS$20</definedName>
    <definedName name="A125993614W">Data9!$CE$1:$CE$10,Data9!$CE$11:$CE$20</definedName>
    <definedName name="A125993614W_Data">Data9!$CE$11:$CE$20</definedName>
    <definedName name="A125993614W_Latest">Data9!$CE$20</definedName>
    <definedName name="A125993618F">Data9!$CK$1:$CK$10,Data9!$CK$11:$CK$20</definedName>
    <definedName name="A125993618F_Data">Data9!$CK$11:$CK$20</definedName>
    <definedName name="A125993618F_Latest">Data9!$CK$20</definedName>
    <definedName name="A125993622W">Data9!$DO$1:$DO$10,Data9!$DO$11:$DO$20</definedName>
    <definedName name="A125993622W_Data">Data9!$DO$11:$DO$20</definedName>
    <definedName name="A125993622W_Latest">Data9!$DO$20</definedName>
    <definedName name="A125993626F">Data9!$FE$1:$FE$10,Data9!$FE$11:$FE$20</definedName>
    <definedName name="A125993626F_Data">Data9!$FE$11:$FE$20</definedName>
    <definedName name="A125993626F_Latest">Data9!$FE$20</definedName>
    <definedName name="A125993630W">Data9!$FK$1:$FK$10,Data9!$FK$11:$FK$20</definedName>
    <definedName name="A125993630W_Data">Data9!$FK$11:$FK$20</definedName>
    <definedName name="A125993630W_Latest">Data9!$FK$20</definedName>
    <definedName name="A125993634F">Data9!$ES$1:$ES$10,Data9!$ES$11:$ES$20</definedName>
    <definedName name="A125993634F_Data">Data9!$ES$11:$ES$20</definedName>
    <definedName name="A125993634F_Latest">Data9!$ES$20</definedName>
    <definedName name="A125993638R">Data9!$GI$1:$GI$10,Data9!$GI$11:$GI$20</definedName>
    <definedName name="A125993638R_Data">Data9!$GI$11:$GI$20</definedName>
    <definedName name="A125993638R_Latest">Data9!$GI$20</definedName>
    <definedName name="A125993642F">Data10!$AK$1:$AK$10,Data10!$AK$11:$AK$20</definedName>
    <definedName name="A125993642F_Data">Data10!$AK$11:$AK$20</definedName>
    <definedName name="A125993642F_Latest">Data10!$AK$20</definedName>
    <definedName name="A125993646R">Data10!$CG$1:$CG$10,Data10!$CG$11:$CG$20</definedName>
    <definedName name="A125993646R_Data">Data10!$CG$11:$CG$20</definedName>
    <definedName name="A125993646R_Latest">Data10!$CG$20</definedName>
    <definedName name="A125993650F">Data10!$CY$1:$CY$10,Data10!$CY$11:$CY$20</definedName>
    <definedName name="A125993650F_Data">Data10!$CY$11:$CY$20</definedName>
    <definedName name="A125993650F_Latest">Data10!$CY$20</definedName>
    <definedName name="A125993654R">Data2!$EK$1:$EK$10,Data2!$EK$11:$EK$20</definedName>
    <definedName name="A125993654R_Data">Data2!$EK$11:$EK$20</definedName>
    <definedName name="A125993654R_Latest">Data2!$EK$20</definedName>
    <definedName name="A125993658X">Data2!$FC$1:$FC$10,Data2!$FC$11:$FC$20</definedName>
    <definedName name="A125993658X_Data">Data2!$FC$11:$FC$20</definedName>
    <definedName name="A125993658X_Latest">Data2!$FC$20</definedName>
    <definedName name="A125993666X">Data2!$GV$1:$GV$10,Data2!$GV$11:$GV$20</definedName>
    <definedName name="A125993666X_Data">Data2!$GV$11:$GV$20</definedName>
    <definedName name="A125993666X_Latest">Data2!$GV$20</definedName>
    <definedName name="A125993670R">Data3!$AC$1:$AC$10,Data3!$AC$11:$AC$20</definedName>
    <definedName name="A125993670R_Data">Data3!$AC$11:$AC$20</definedName>
    <definedName name="A125993670R_Latest">Data3!$AC$20</definedName>
    <definedName name="A125993674X">Data3!$BM$1:$BM$10,Data3!$BM$11:$BM$20</definedName>
    <definedName name="A125993674X_Data">Data3!$BM$11:$BM$20</definedName>
    <definedName name="A125993674X_Latest">Data3!$BM$20</definedName>
    <definedName name="A125993678J">Data2!$AY$1:$AY$10,Data2!$AY$11:$AY$20</definedName>
    <definedName name="A125993678J_Data">Data2!$AY$11:$AY$20</definedName>
    <definedName name="A125993678J_Latest">Data2!$AY$20</definedName>
    <definedName name="A125993682X">Data2!$DM$1:$DM$10,Data2!$DM$11:$DM$20</definedName>
    <definedName name="A125993682X_Data">Data2!$DM$11:$DM$20</definedName>
    <definedName name="A125993682X_Latest">Data2!$DM$20</definedName>
    <definedName name="A125993686J">Data2!$HE$1:$HE$10,Data2!$HE$11:$HE$20</definedName>
    <definedName name="A125993686J_Data">Data2!$HE$11:$HE$20</definedName>
    <definedName name="A125993686J_Latest">Data2!$HE$20</definedName>
    <definedName name="A125993690X">Data3!$AO$1:$AO$10,Data3!$AO$11:$AO$20</definedName>
    <definedName name="A125993690X_Data">Data3!$AO$11:$AO$20</definedName>
    <definedName name="A125993690X_Latest">Data3!$AO$20</definedName>
    <definedName name="A125993694J">Data2!$GP$1:$GP$10,Data2!$GP$11:$GP$20</definedName>
    <definedName name="A125993694J_Data">Data2!$GP$11:$GP$20</definedName>
    <definedName name="A125993694J_Latest">Data2!$GP$20</definedName>
    <definedName name="A125993698T">Data2!$HQ$1:$HQ$10,Data2!$HQ$11:$HQ$20</definedName>
    <definedName name="A125993698T_Data">Data2!$HQ$11:$HQ$20</definedName>
    <definedName name="A125993698T_Latest">Data2!$HQ$20</definedName>
    <definedName name="A125993702W">Data2!$IO$1:$IO$10,Data2!$IO$11:$IO$20</definedName>
    <definedName name="A125993702W_Data">Data2!$IO$11:$IO$20</definedName>
    <definedName name="A125993702W_Latest">Data2!$IO$20</definedName>
    <definedName name="A125993706F">Data3!$BG$1:$BG$10,Data3!$BG$11:$BG$20</definedName>
    <definedName name="A125993706F_Data">Data3!$BG$11:$BG$20</definedName>
    <definedName name="A125993706F_Latest">Data3!$BG$20</definedName>
    <definedName name="A125993710W">Data2!$CU$1:$CU$10,Data2!$CU$11:$CU$20</definedName>
    <definedName name="A125993710W_Data">Data2!$CU$11:$CU$20</definedName>
    <definedName name="A125993710W_Latest">Data2!$CU$20</definedName>
    <definedName name="A125993714F">Data2!$FI$1:$FI$10,Data2!$FI$11:$FI$20</definedName>
    <definedName name="A125993714F_Data">Data2!$FI$11:$FI$20</definedName>
    <definedName name="A125993714F_Latest">Data2!$FI$20</definedName>
    <definedName name="A125993718R">Data2!$GY$1:$GY$10,Data2!$GY$11:$GY$20</definedName>
    <definedName name="A125993718R_Data">Data2!$GY$11:$GY$20</definedName>
    <definedName name="A125993718R_Latest">Data2!$GY$20</definedName>
    <definedName name="A125993722F">Data2!$HK$1:$HK$10,Data2!$HK$11:$HK$20</definedName>
    <definedName name="A125993722F_Data">Data2!$HK$11:$HK$20</definedName>
    <definedName name="A125993722F_Latest">Data2!$HK$20</definedName>
    <definedName name="A125993726R">Data2!$HW$1:$HW$10,Data2!$HW$11:$HW$20</definedName>
    <definedName name="A125993726R_Data">Data2!$HW$11:$HW$20</definedName>
    <definedName name="A125993726R_Latest">Data2!$HW$20</definedName>
    <definedName name="A125993730F">Data2!$II$1:$II$10,Data2!$II$11:$II$20</definedName>
    <definedName name="A125993730F_Data">Data2!$II$11:$II$20</definedName>
    <definedName name="A125993730F_Latest">Data2!$II$20</definedName>
    <definedName name="A125993734R">Data3!$AI$1:$AI$10,Data3!$AI$11:$AI$20</definedName>
    <definedName name="A125993734R_Data">Data3!$AI$11:$AI$20</definedName>
    <definedName name="A125993734R_Latest">Data3!$AI$20</definedName>
    <definedName name="A125993738X">Data3!$BY$1:$BY$10,Data3!$BY$11:$BY$20</definedName>
    <definedName name="A125993738X_Data">Data3!$BY$11:$BY$20</definedName>
    <definedName name="A125993738X_Latest">Data3!$BY$20</definedName>
    <definedName name="A125993742R">Data2!$BK$1:$BK$10,Data2!$BK$11:$BK$20</definedName>
    <definedName name="A125993742R_Data">Data2!$BK$11:$BK$20</definedName>
    <definedName name="A125993742R_Latest">Data2!$BK$20</definedName>
    <definedName name="A125993746X">Data2!$CC$1:$CC$10,Data2!$CC$11:$CC$20</definedName>
    <definedName name="A125993746X_Data">Data2!$CC$11:$CC$20</definedName>
    <definedName name="A125993746X_Latest">Data2!$CC$20</definedName>
    <definedName name="A125993750R">Data2!$CI$1:$CI$10,Data2!$CI$11:$CI$20</definedName>
    <definedName name="A125993750R_Data">Data2!$CI$11:$CI$20</definedName>
    <definedName name="A125993750R_Latest">Data2!$CI$20</definedName>
    <definedName name="A125993754X">Data2!$DG$1:$DG$10,Data2!$DG$11:$DG$20</definedName>
    <definedName name="A125993754X_Data">Data2!$DG$11:$DG$20</definedName>
    <definedName name="A125993754X_Latest">Data2!$DG$20</definedName>
    <definedName name="A125993758J">Data2!$DS$1:$DS$10,Data2!$DS$11:$DS$20</definedName>
    <definedName name="A125993758J_Data">Data2!$DS$11:$DS$20</definedName>
    <definedName name="A125993758J_Latest">Data2!$DS$20</definedName>
    <definedName name="A125993762X">Data2!$DY$1:$DY$10,Data2!$DY$11:$DY$20</definedName>
    <definedName name="A125993762X_Data">Data2!$DY$11:$DY$20</definedName>
    <definedName name="A125993762X_Latest">Data2!$DY$20</definedName>
    <definedName name="A125993766J">Data2!$FO$1:$FO$10,Data2!$FO$11:$FO$20</definedName>
    <definedName name="A125993766J_Data">Data2!$FO$11:$FO$20</definedName>
    <definedName name="A125993766J_Latest">Data2!$FO$20</definedName>
    <definedName name="A125993770X">Data2!$IC$1:$IC$10,Data2!$IC$11:$IC$20</definedName>
    <definedName name="A125993770X_Data">Data2!$IC$11:$IC$20</definedName>
    <definedName name="A125993770X_Latest">Data2!$IC$20</definedName>
    <definedName name="A125993774J">Data3!$K$1:$K$10,Data3!$K$11:$K$20</definedName>
    <definedName name="A125993774J_Data">Data3!$K$11:$K$20</definedName>
    <definedName name="A125993774J_Latest">Data3!$K$20</definedName>
    <definedName name="A125993778T">Data3!$Q$1:$Q$10,Data3!$Q$11:$Q$20</definedName>
    <definedName name="A125993778T_Data">Data3!$Q$11:$Q$20</definedName>
    <definedName name="A125993778T_Latest">Data3!$Q$20</definedName>
    <definedName name="A125993782J">Data3!$AU$1:$AU$10,Data3!$AU$11:$AU$20</definedName>
    <definedName name="A125993782J_Data">Data3!$AU$11:$AU$20</definedName>
    <definedName name="A125993782J_Latest">Data3!$AU$20</definedName>
    <definedName name="A125993786T">Data3!$BA$1:$BA$10,Data3!$BA$11:$BA$20</definedName>
    <definedName name="A125993786T_Data">Data3!$BA$11:$BA$20</definedName>
    <definedName name="A125993786T_Latest">Data3!$BA$20</definedName>
    <definedName name="A125993790J">Data2!$CO$1:$CO$10,Data2!$CO$11:$CO$20</definedName>
    <definedName name="A125993790J_Data">Data2!$CO$11:$CO$20</definedName>
    <definedName name="A125993790J_Latest">Data2!$CO$20</definedName>
    <definedName name="A125993794T">Data2!$GD$1:$GD$10,Data2!$GD$11:$GD$20</definedName>
    <definedName name="A125993794T_Data">Data2!$GD$11:$GD$20</definedName>
    <definedName name="A125993794T_Latest">Data2!$GD$20</definedName>
    <definedName name="A125993798A">Data2!$GJ$1:$GJ$10,Data2!$GJ$11:$GJ$20</definedName>
    <definedName name="A125993798A_Data">Data2!$GJ$11:$GJ$20</definedName>
    <definedName name="A125993798A_Latest">Data2!$GJ$20</definedName>
    <definedName name="A125993802F">Data3!$E$1:$E$10,Data3!$E$11:$E$20</definedName>
    <definedName name="A125993802F_Data">Data3!$E$11:$E$20</definedName>
    <definedName name="A125993802F_Latest">Data3!$E$20</definedName>
    <definedName name="A125993806R">Data3!$CE$1:$CE$10,Data3!$CE$11:$CE$20</definedName>
    <definedName name="A125993806R_Data">Data3!$CE$11:$CE$20</definedName>
    <definedName name="A125993806R_Latest">Data3!$CE$20</definedName>
    <definedName name="A125993810F">Data2!$BE$1:$BE$10,Data2!$BE$11:$BE$20</definedName>
    <definedName name="A125993810F_Data">Data2!$BE$11:$BE$20</definedName>
    <definedName name="A125993810F_Latest">Data2!$BE$20</definedName>
    <definedName name="A125993814R">Data2!$BQ$1:$BQ$10,Data2!$BQ$11:$BQ$20</definedName>
    <definedName name="A125993814R_Data">Data2!$BQ$11:$BQ$20</definedName>
    <definedName name="A125993814R_Latest">Data2!$BQ$20</definedName>
    <definedName name="A125993818X">Data2!$BW$1:$BW$10,Data2!$BW$11:$BW$20</definedName>
    <definedName name="A125993818X_Data">Data2!$BW$11:$BW$20</definedName>
    <definedName name="A125993818X_Latest">Data2!$BW$20</definedName>
    <definedName name="A125993822R">Data2!$DA$1:$DA$10,Data2!$DA$11:$DA$20</definedName>
    <definedName name="A125993822R_Data">Data2!$DA$11:$DA$20</definedName>
    <definedName name="A125993822R_Latest">Data2!$DA$20</definedName>
    <definedName name="A125993826X">Data2!$EQ$1:$EQ$10,Data2!$EQ$11:$EQ$20</definedName>
    <definedName name="A125993826X_Data">Data2!$EQ$11:$EQ$20</definedName>
    <definedName name="A125993826X_Latest">Data2!$EQ$20</definedName>
    <definedName name="A125993830R">Data2!$EW$1:$EW$10,Data2!$EW$11:$EW$20</definedName>
    <definedName name="A125993830R_Data">Data2!$EW$11:$EW$20</definedName>
    <definedName name="A125993830R_Latest">Data2!$EW$20</definedName>
    <definedName name="A125993834X">Data2!$EE$1:$EE$10,Data2!$EE$11:$EE$20</definedName>
    <definedName name="A125993834X_Data">Data2!$EE$11:$EE$20</definedName>
    <definedName name="A125993834X_Latest">Data2!$EE$20</definedName>
    <definedName name="A125993838J">Data2!$FU$1:$FU$10,Data2!$FU$11:$FU$20</definedName>
    <definedName name="A125993838J_Data">Data2!$FU$11:$FU$20</definedName>
    <definedName name="A125993838J_Latest">Data2!$FU$20</definedName>
    <definedName name="A125993842X">Data3!$W$1:$W$10,Data3!$W$11:$W$20</definedName>
    <definedName name="A125993842X_Data">Data3!$W$11:$W$20</definedName>
    <definedName name="A125993842X_Latest">Data3!$W$20</definedName>
    <definedName name="A125993846J">Data3!$BS$1:$BS$10,Data3!$BS$11:$BS$20</definedName>
    <definedName name="A125993846J_Data">Data3!$BS$11:$BS$20</definedName>
    <definedName name="A125993846J_Latest">Data3!$BS$20</definedName>
    <definedName name="A125993850X">Data3!$CK$1:$CK$10,Data3!$CK$11:$CK$20</definedName>
    <definedName name="A125993850X_Data">Data3!$CK$11:$CK$20</definedName>
    <definedName name="A125993850X_Latest">Data3!$CK$20</definedName>
    <definedName name="A125993854J">Data4!$HU$1:$HU$10,Data4!$HU$11:$HU$20</definedName>
    <definedName name="A125993854J_Data">Data4!$HU$11:$HU$20</definedName>
    <definedName name="A125993854J_Latest">Data4!$HU$20</definedName>
    <definedName name="A125993858T">Data4!$IM$1:$IM$10,Data4!$IM$11:$IM$20</definedName>
    <definedName name="A125993858T_Data">Data4!$IM$11:$IM$20</definedName>
    <definedName name="A125993858T_Latest">Data4!$IM$20</definedName>
    <definedName name="A125993866T">Data5!$AP$1:$AP$10,Data5!$AP$11:$AP$20</definedName>
    <definedName name="A125993866T_Data">Data5!$AP$11:$AP$20</definedName>
    <definedName name="A125993866T_Latest">Data5!$AP$20</definedName>
    <definedName name="A125993870J">Data5!$DM$1:$DM$10,Data5!$DM$11:$DM$20</definedName>
    <definedName name="A125993870J_Data">Data5!$DM$11:$DM$20</definedName>
    <definedName name="A125993870J_Latest">Data5!$DM$20</definedName>
    <definedName name="A125993874T">Data5!$EW$1:$EW$10,Data5!$EW$11:$EW$20</definedName>
    <definedName name="A125993874T_Data">Data5!$EW$11:$EW$20</definedName>
    <definedName name="A125993874T_Latest">Data5!$EW$20</definedName>
    <definedName name="A125993878A">Data4!$EI$1:$EI$10,Data4!$EI$11:$EI$20</definedName>
    <definedName name="A125993878A_Data">Data4!$EI$11:$EI$20</definedName>
    <definedName name="A125993878A_Latest">Data4!$EI$20</definedName>
    <definedName name="A125993882T">Data4!$GW$1:$GW$10,Data4!$GW$11:$GW$20</definedName>
    <definedName name="A125993882T_Data">Data4!$GW$11:$GW$20</definedName>
    <definedName name="A125993882T_Latest">Data4!$GW$20</definedName>
    <definedName name="A125993886A">Data5!$AY$1:$AY$10,Data5!$AY$11:$AY$20</definedName>
    <definedName name="A125993886A_Data">Data5!$AY$11:$AY$20</definedName>
    <definedName name="A125993886A_Latest">Data5!$AY$20</definedName>
    <definedName name="A125993890T">Data5!$DY$1:$DY$10,Data5!$DY$11:$DY$20</definedName>
    <definedName name="A125993890T_Data">Data5!$DY$11:$DY$20</definedName>
    <definedName name="A125993890T_Latest">Data5!$DY$20</definedName>
    <definedName name="A125993894A">Data5!$AJ$1:$AJ$10,Data5!$AJ$11:$AJ$20</definedName>
    <definedName name="A125993894A_Data">Data5!$AJ$11:$AJ$20</definedName>
    <definedName name="A125993894A_Latest">Data5!$AJ$20</definedName>
    <definedName name="A125993898K">Data5!$BK$1:$BK$10,Data5!$BK$11:$BK$20</definedName>
    <definedName name="A125993898K_Data">Data5!$BK$11:$BK$20</definedName>
    <definedName name="A125993898K_Latest">Data5!$BK$20</definedName>
    <definedName name="A125993902R">Data5!$CI$1:$CI$10,Data5!$CI$11:$CI$20</definedName>
    <definedName name="A125993902R_Data">Data5!$CI$11:$CI$20</definedName>
    <definedName name="A125993902R_Latest">Data5!$CI$20</definedName>
    <definedName name="A125993906X">Data5!$EQ$1:$EQ$10,Data5!$EQ$11:$EQ$20</definedName>
    <definedName name="A125993906X_Data">Data5!$EQ$11:$EQ$20</definedName>
    <definedName name="A125993906X_Latest">Data5!$EQ$20</definedName>
    <definedName name="A125993910R">Data4!$GE$1:$GE$10,Data4!$GE$11:$GE$20</definedName>
    <definedName name="A125993910R_Data">Data4!$GE$11:$GE$20</definedName>
    <definedName name="A125993910R_Latest">Data4!$GE$20</definedName>
    <definedName name="A125993914X">Data5!$C$1:$C$10,Data5!$C$11:$C$20</definedName>
    <definedName name="A125993914X_Data">Data5!$C$11:$C$20</definedName>
    <definedName name="A125993914X_Latest">Data5!$C$20</definedName>
    <definedName name="A125993918J">Data5!$AS$1:$AS$10,Data5!$AS$11:$AS$20</definedName>
    <definedName name="A125993918J_Data">Data5!$AS$11:$AS$20</definedName>
    <definedName name="A125993918J_Latest">Data5!$AS$20</definedName>
    <definedName name="A125993922X">Data5!$BE$1:$BE$10,Data5!$BE$11:$BE$20</definedName>
    <definedName name="A125993922X_Data">Data5!$BE$11:$BE$20</definedName>
    <definedName name="A125993922X_Latest">Data5!$BE$20</definedName>
    <definedName name="A125993926J">Data5!$BQ$1:$BQ$10,Data5!$BQ$11:$BQ$20</definedName>
    <definedName name="A125993926J_Data">Data5!$BQ$11:$BQ$20</definedName>
    <definedName name="A125993926J_Latest">Data5!$BQ$20</definedName>
    <definedName name="A125993930X">Data5!$CC$1:$CC$10,Data5!$CC$11:$CC$20</definedName>
    <definedName name="A125993930X_Data">Data5!$CC$11:$CC$20</definedName>
    <definedName name="A125993930X_Latest">Data5!$CC$20</definedName>
    <definedName name="A125993934J">Data5!$DS$1:$DS$10,Data5!$DS$11:$DS$20</definedName>
    <definedName name="A125993934J_Data">Data5!$DS$11:$DS$20</definedName>
    <definedName name="A125993934J_Latest">Data5!$DS$20</definedName>
    <definedName name="A125993938T">Data5!$FI$1:$FI$10,Data5!$FI$11:$FI$20</definedName>
    <definedName name="A125993938T_Data">Data5!$FI$11:$FI$20</definedName>
    <definedName name="A125993938T_Latest">Data5!$FI$20</definedName>
    <definedName name="A125993942J">Data4!$EU$1:$EU$10,Data4!$EU$11:$EU$20</definedName>
    <definedName name="A125993942J_Data">Data4!$EU$11:$EU$20</definedName>
    <definedName name="A125993942J_Latest">Data4!$EU$20</definedName>
    <definedName name="A125993946T">Data4!$FM$1:$FM$10,Data4!$FM$11:$FM$20</definedName>
    <definedName name="A125993946T_Data">Data4!$FM$11:$FM$20</definedName>
    <definedName name="A125993946T_Latest">Data4!$FM$20</definedName>
    <definedName name="A125993950J">Data4!$FS$1:$FS$10,Data4!$FS$11:$FS$20</definedName>
    <definedName name="A125993950J_Data">Data4!$FS$11:$FS$20</definedName>
    <definedName name="A125993950J_Latest">Data4!$FS$20</definedName>
    <definedName name="A125993954T">Data4!$GQ$1:$GQ$10,Data4!$GQ$11:$GQ$20</definedName>
    <definedName name="A125993954T_Data">Data4!$GQ$11:$GQ$20</definedName>
    <definedName name="A125993954T_Latest">Data4!$GQ$20</definedName>
    <definedName name="A125993958A">Data4!$HC$1:$HC$10,Data4!$HC$11:$HC$20</definedName>
    <definedName name="A125993958A_Data">Data4!$HC$11:$HC$20</definedName>
    <definedName name="A125993958A_Latest">Data4!$HC$20</definedName>
    <definedName name="A125993962T">Data4!$HI$1:$HI$10,Data4!$HI$11:$HI$20</definedName>
    <definedName name="A125993962T_Data">Data4!$HI$11:$HI$20</definedName>
    <definedName name="A125993962T_Latest">Data4!$HI$20</definedName>
    <definedName name="A125993966A">Data5!$I$1:$I$10,Data5!$I$11:$I$20</definedName>
    <definedName name="A125993966A_Data">Data5!$I$11:$I$20</definedName>
    <definedName name="A125993966A_Latest">Data5!$I$20</definedName>
    <definedName name="A125993970T">Data5!$BW$1:$BW$10,Data5!$BW$11:$BW$20</definedName>
    <definedName name="A125993970T_Data">Data5!$BW$11:$BW$20</definedName>
    <definedName name="A125993970T_Latest">Data5!$BW$20</definedName>
    <definedName name="A125993974A">Data5!$CU$1:$CU$10,Data5!$CU$11:$CU$20</definedName>
    <definedName name="A125993974A_Data">Data5!$CU$11:$CU$20</definedName>
    <definedName name="A125993974A_Latest">Data5!$CU$20</definedName>
    <definedName name="A125993978K">Data5!$DA$1:$DA$10,Data5!$DA$11:$DA$20</definedName>
    <definedName name="A125993978K_Data">Data5!$DA$11:$DA$20</definedName>
    <definedName name="A125993978K_Latest">Data5!$DA$20</definedName>
    <definedName name="A125993982A">Data5!$EE$1:$EE$10,Data5!$EE$11:$EE$20</definedName>
    <definedName name="A125993982A_Data">Data5!$EE$11:$EE$20</definedName>
    <definedName name="A125993982A_Latest">Data5!$EE$20</definedName>
    <definedName name="A125993986K">Data5!$EK$1:$EK$10,Data5!$EK$11:$EK$20</definedName>
    <definedName name="A125993986K_Data">Data5!$EK$11:$EK$20</definedName>
    <definedName name="A125993986K_Latest">Data5!$EK$20</definedName>
    <definedName name="A125993990A">Data4!$FY$1:$FY$10,Data4!$FY$11:$FY$20</definedName>
    <definedName name="A125993990A_Data">Data4!$FY$11:$FY$20</definedName>
    <definedName name="A125993990A_Latest">Data4!$FY$20</definedName>
    <definedName name="A125993994K">Data5!$X$1:$X$10,Data5!$X$11:$X$20</definedName>
    <definedName name="A125993994K_Data">Data5!$X$11:$X$20</definedName>
    <definedName name="A125993994K_Latest">Data5!$X$20</definedName>
    <definedName name="A125993998V">Data5!$AD$1:$AD$10,Data5!$AD$11:$AD$20</definedName>
    <definedName name="A125993998V_Data">Data5!$AD$11:$AD$20</definedName>
    <definedName name="A125993998V_Latest">Data5!$AD$20</definedName>
    <definedName name="A125994002A">Data5!$CO$1:$CO$10,Data5!$CO$11:$CO$20</definedName>
    <definedName name="A125994002A_Data">Data5!$CO$11:$CO$20</definedName>
    <definedName name="A125994002A_Latest">Data5!$CO$20</definedName>
    <definedName name="A125994006K">Data5!$FO$1:$FO$10,Data5!$FO$11:$FO$20</definedName>
    <definedName name="A125994006K_Data">Data5!$FO$11:$FO$20</definedName>
    <definedName name="A125994006K_Latest">Data5!$FO$20</definedName>
    <definedName name="A125994010A">Data4!$EO$1:$EO$10,Data4!$EO$11:$EO$20</definedName>
    <definedName name="A125994010A_Data">Data4!$EO$11:$EO$20</definedName>
    <definedName name="A125994010A_Latest">Data4!$EO$20</definedName>
    <definedName name="A125994014K">Data4!$FA$1:$FA$10,Data4!$FA$11:$FA$20</definedName>
    <definedName name="A125994014K_Data">Data4!$FA$11:$FA$20</definedName>
    <definedName name="A125994014K_Latest">Data4!$FA$20</definedName>
    <definedName name="A125994018V">Data4!$FG$1:$FG$10,Data4!$FG$11:$FG$20</definedName>
    <definedName name="A125994018V_Data">Data4!$FG$11:$FG$20</definedName>
    <definedName name="A125994018V_Latest">Data4!$FG$20</definedName>
    <definedName name="A125994022K">Data4!$GK$1:$GK$10,Data4!$GK$11:$GK$20</definedName>
    <definedName name="A125994022K_Data">Data4!$GK$11:$GK$20</definedName>
    <definedName name="A125994022K_Latest">Data4!$GK$20</definedName>
    <definedName name="A125994026V">Data4!$IA$1:$IA$10,Data4!$IA$11:$IA$20</definedName>
    <definedName name="A125994026V_Data">Data4!$IA$11:$IA$20</definedName>
    <definedName name="A125994026V_Latest">Data4!$IA$20</definedName>
    <definedName name="A125994030K">Data4!$IG$1:$IG$10,Data4!$IG$11:$IG$20</definedName>
    <definedName name="A125994030K_Data">Data4!$IG$11:$IG$20</definedName>
    <definedName name="A125994030K_Latest">Data4!$IG$20</definedName>
    <definedName name="A125994034V">Data4!$HO$1:$HO$10,Data4!$HO$11:$HO$20</definedName>
    <definedName name="A125994034V_Data">Data4!$HO$11:$HO$20</definedName>
    <definedName name="A125994034V_Latest">Data4!$HO$20</definedName>
    <definedName name="A125994038C">Data5!$O$1:$O$10,Data5!$O$11:$O$20</definedName>
    <definedName name="A125994038C_Data">Data5!$O$11:$O$20</definedName>
    <definedName name="A125994038C_Latest">Data5!$O$20</definedName>
    <definedName name="A125994042V">Data5!$DG$1:$DG$10,Data5!$DG$11:$DG$20</definedName>
    <definedName name="A125994042V_Data">Data5!$DG$11:$DG$20</definedName>
    <definedName name="A125994042V_Latest">Data5!$DG$20</definedName>
    <definedName name="A125994046C">Data5!$FC$1:$FC$10,Data5!$FC$11:$FC$20</definedName>
    <definedName name="A125994046C_Data">Data5!$FC$11:$FC$20</definedName>
    <definedName name="A125994046C_Latest">Data5!$FC$20</definedName>
    <definedName name="A125994050V">Data5!$FU$1:$FU$10,Data5!$FU$11:$FU$20</definedName>
    <definedName name="A125994050V_Data">Data5!$FU$11:$FU$20</definedName>
    <definedName name="A125994050V_Latest">Data5!$FU$20</definedName>
    <definedName name="A125994054C">Data6!$W$1:$W$10,Data6!$W$11:$W$20</definedName>
    <definedName name="A125994054C_Data">Data6!$W$11:$W$20</definedName>
    <definedName name="A125994054C_Latest">Data6!$W$20</definedName>
    <definedName name="A125994058L">Data6!$AO$1:$AO$10,Data6!$AO$11:$AO$20</definedName>
    <definedName name="A125994058L_Data">Data6!$AO$11:$AO$20</definedName>
    <definedName name="A125994058L_Latest">Data6!$AO$20</definedName>
    <definedName name="A125994066L">Data6!$CH$1:$CH$10,Data6!$CH$11:$CH$20</definedName>
    <definedName name="A125994066L_Data">Data6!$CH$11:$CH$20</definedName>
    <definedName name="A125994066L_Latest">Data6!$CH$20</definedName>
    <definedName name="A125994070C">Data6!$FE$1:$FE$10,Data6!$FE$11:$FE$20</definedName>
    <definedName name="A125994070C_Data">Data6!$FE$11:$FE$20</definedName>
    <definedName name="A125994070C_Latest">Data6!$FE$20</definedName>
    <definedName name="A125994074L">Data6!$GO$1:$GO$10,Data6!$GO$11:$GO$20</definedName>
    <definedName name="A125994074L_Data">Data6!$GO$11:$GO$20</definedName>
    <definedName name="A125994074L_Latest">Data6!$GO$20</definedName>
    <definedName name="A125994078W">Data5!$GA$1:$GA$10,Data5!$GA$11:$GA$20</definedName>
    <definedName name="A125994078W_Data">Data5!$GA$11:$GA$20</definedName>
    <definedName name="A125994078W_Latest">Data5!$GA$20</definedName>
    <definedName name="A125994082L">Data5!$IO$1:$IO$10,Data5!$IO$11:$IO$20</definedName>
    <definedName name="A125994082L_Data">Data5!$IO$11:$IO$20</definedName>
    <definedName name="A125994082L_Latest">Data5!$IO$20</definedName>
    <definedName name="A125994086W">Data6!$CQ$1:$CQ$10,Data6!$CQ$11:$CQ$20</definedName>
    <definedName name="A125994086W_Data">Data6!$CQ$11:$CQ$20</definedName>
    <definedName name="A125994086W_Latest">Data6!$CQ$20</definedName>
    <definedName name="A125994090L">Data6!$FQ$1:$FQ$10,Data6!$FQ$11:$FQ$20</definedName>
    <definedName name="A125994090L_Data">Data6!$FQ$11:$FQ$20</definedName>
    <definedName name="A125994090L_Latest">Data6!$FQ$20</definedName>
    <definedName name="A125994094W">Data6!$CB$1:$CB$10,Data6!$CB$11:$CB$20</definedName>
    <definedName name="A125994094W_Data">Data6!$CB$11:$CB$20</definedName>
    <definedName name="A125994094W_Latest">Data6!$CB$20</definedName>
    <definedName name="A125994098F">Data6!$DC$1:$DC$10,Data6!$DC$11:$DC$20</definedName>
    <definedName name="A125994098F_Data">Data6!$DC$11:$DC$20</definedName>
    <definedName name="A125994098F_Latest">Data6!$DC$20</definedName>
    <definedName name="A125994102K">Data6!$EA$1:$EA$10,Data6!$EA$11:$EA$20</definedName>
    <definedName name="A125994102K_Data">Data6!$EA$11:$EA$20</definedName>
    <definedName name="A125994102K_Latest">Data6!$EA$20</definedName>
    <definedName name="A125994106V">Data6!$GI$1:$GI$10,Data6!$GI$11:$GI$20</definedName>
    <definedName name="A125994106V_Data">Data6!$GI$11:$GI$20</definedName>
    <definedName name="A125994106V_Latest">Data6!$GI$20</definedName>
    <definedName name="A125994110K">Data5!$HW$1:$HW$10,Data5!$HW$11:$HW$20</definedName>
    <definedName name="A125994110K_Data">Data5!$HW$11:$HW$20</definedName>
    <definedName name="A125994110K_Latest">Data5!$HW$20</definedName>
    <definedName name="A125994114V">Data6!$AU$1:$AU$10,Data6!$AU$11:$AU$20</definedName>
    <definedName name="A125994114V_Data">Data6!$AU$11:$AU$20</definedName>
    <definedName name="A125994114V_Latest">Data6!$AU$20</definedName>
    <definedName name="A125994118C">Data6!$CK$1:$CK$10,Data6!$CK$11:$CK$20</definedName>
    <definedName name="A125994118C_Data">Data6!$CK$11:$CK$20</definedName>
    <definedName name="A125994118C_Latest">Data6!$CK$20</definedName>
    <definedName name="A125994122V">Data6!$CW$1:$CW$10,Data6!$CW$11:$CW$20</definedName>
    <definedName name="A125994122V_Data">Data6!$CW$11:$CW$20</definedName>
    <definedName name="A125994122V_Latest">Data6!$CW$20</definedName>
    <definedName name="A125994126C">Data6!$DI$1:$DI$10,Data6!$DI$11:$DI$20</definedName>
    <definedName name="A125994126C_Data">Data6!$DI$11:$DI$20</definedName>
    <definedName name="A125994126C_Latest">Data6!$DI$20</definedName>
    <definedName name="A125994130V">Data6!$DU$1:$DU$10,Data6!$DU$11:$DU$20</definedName>
    <definedName name="A125994130V_Data">Data6!$DU$11:$DU$20</definedName>
    <definedName name="A125994130V_Latest">Data6!$DU$20</definedName>
    <definedName name="A125994134C">Data6!$FK$1:$FK$10,Data6!$FK$11:$FK$20</definedName>
    <definedName name="A125994134C_Data">Data6!$FK$11:$FK$20</definedName>
    <definedName name="A125994134C_Latest">Data6!$FK$20</definedName>
    <definedName name="A125994138L">Data6!$HA$1:$HA$10,Data6!$HA$11:$HA$20</definedName>
    <definedName name="A125994138L_Data">Data6!$HA$11:$HA$20</definedName>
    <definedName name="A125994138L_Latest">Data6!$HA$20</definedName>
    <definedName name="A125994142C">Data5!$GM$1:$GM$10,Data5!$GM$11:$GM$20</definedName>
    <definedName name="A125994142C_Data">Data5!$GM$11:$GM$20</definedName>
    <definedName name="A125994142C_Latest">Data5!$GM$20</definedName>
    <definedName name="A125994146L">Data5!$HE$1:$HE$10,Data5!$HE$11:$HE$20</definedName>
    <definedName name="A125994146L_Data">Data5!$HE$11:$HE$20</definedName>
    <definedName name="A125994146L_Latest">Data5!$HE$20</definedName>
    <definedName name="A125994150C">Data5!$HK$1:$HK$10,Data5!$HK$11:$HK$20</definedName>
    <definedName name="A125994150C_Data">Data5!$HK$11:$HK$20</definedName>
    <definedName name="A125994150C_Latest">Data5!$HK$20</definedName>
    <definedName name="A125994154L">Data5!$II$1:$II$10,Data5!$II$11:$II$20</definedName>
    <definedName name="A125994154L_Data">Data5!$II$11:$II$20</definedName>
    <definedName name="A125994154L_Latest">Data5!$II$20</definedName>
    <definedName name="A125994158W">Data6!$E$1:$E$10,Data6!$E$11:$E$20</definedName>
    <definedName name="A125994158W_Data">Data6!$E$11:$E$20</definedName>
    <definedName name="A125994158W_Latest">Data6!$E$20</definedName>
    <definedName name="A125994162L">Data6!$K$1:$K$10,Data6!$K$11:$K$20</definedName>
    <definedName name="A125994162L_Data">Data6!$K$11:$K$20</definedName>
    <definedName name="A125994162L_Latest">Data6!$K$20</definedName>
    <definedName name="A125994166W">Data6!$BA$1:$BA$10,Data6!$BA$11:$BA$20</definedName>
    <definedName name="A125994166W_Data">Data6!$BA$11:$BA$20</definedName>
    <definedName name="A125994166W_Latest">Data6!$BA$20</definedName>
    <definedName name="A125994170L">Data6!$DO$1:$DO$10,Data6!$DO$11:$DO$20</definedName>
    <definedName name="A125994170L_Data">Data6!$DO$11:$DO$20</definedName>
    <definedName name="A125994170L_Latest">Data6!$DO$20</definedName>
    <definedName name="A125994174W">Data6!$EM$1:$EM$10,Data6!$EM$11:$EM$20</definedName>
    <definedName name="A125994174W_Data">Data6!$EM$11:$EM$20</definedName>
    <definedName name="A125994174W_Latest">Data6!$EM$20</definedName>
    <definedName name="A125994178F">Data6!$ES$1:$ES$10,Data6!$ES$11:$ES$20</definedName>
    <definedName name="A125994178F_Data">Data6!$ES$11:$ES$20</definedName>
    <definedName name="A125994178F_Latest">Data6!$ES$20</definedName>
    <definedName name="A125994182W">Data6!$FW$1:$FW$10,Data6!$FW$11:$FW$20</definedName>
    <definedName name="A125994182W_Data">Data6!$FW$11:$FW$20</definedName>
    <definedName name="A125994182W_Latest">Data6!$FW$20</definedName>
    <definedName name="A125994186F">Data6!$GC$1:$GC$10,Data6!$GC$11:$GC$20</definedName>
    <definedName name="A125994186F_Data">Data6!$GC$11:$GC$20</definedName>
    <definedName name="A125994186F_Latest">Data6!$GC$20</definedName>
    <definedName name="A125994190W">Data5!$HQ$1:$HQ$10,Data5!$HQ$11:$HQ$20</definedName>
    <definedName name="A125994190W_Data">Data5!$HQ$11:$HQ$20</definedName>
    <definedName name="A125994190W_Latest">Data5!$HQ$20</definedName>
    <definedName name="A125994194F">Data6!$BP$1:$BP$10,Data6!$BP$11:$BP$20</definedName>
    <definedName name="A125994194F_Data">Data6!$BP$11:$BP$20</definedName>
    <definedName name="A125994194F_Latest">Data6!$BP$20</definedName>
    <definedName name="A125994198R">Data6!$BV$1:$BV$10,Data6!$BV$11:$BV$20</definedName>
    <definedName name="A125994198R_Data">Data6!$BV$11:$BV$20</definedName>
    <definedName name="A125994198R_Latest">Data6!$BV$20</definedName>
    <definedName name="A125994202V">Data6!$EG$1:$EG$10,Data6!$EG$11:$EG$20</definedName>
    <definedName name="A125994202V_Data">Data6!$EG$11:$EG$20</definedName>
    <definedName name="A125994202V_Latest">Data6!$EG$20</definedName>
    <definedName name="A125994206C">Data6!$HG$1:$HG$10,Data6!$HG$11:$HG$20</definedName>
    <definedName name="A125994206C_Data">Data6!$HG$11:$HG$20</definedName>
    <definedName name="A125994206C_Latest">Data6!$HG$20</definedName>
    <definedName name="A125994210V">Data5!$GG$1:$GG$10,Data5!$GG$11:$GG$20</definedName>
    <definedName name="A125994210V_Data">Data5!$GG$11:$GG$20</definedName>
    <definedName name="A125994210V_Latest">Data5!$GG$20</definedName>
    <definedName name="A125994214C">Data5!$GS$1:$GS$10,Data5!$GS$11:$GS$20</definedName>
    <definedName name="A125994214C_Data">Data5!$GS$11:$GS$20</definedName>
    <definedName name="A125994214C_Latest">Data5!$GS$20</definedName>
    <definedName name="A125994218L">Data5!$GY$1:$GY$10,Data5!$GY$11:$GY$20</definedName>
    <definedName name="A125994218L_Data">Data5!$GY$11:$GY$20</definedName>
    <definedName name="A125994218L_Latest">Data5!$GY$20</definedName>
    <definedName name="A125994222C">Data5!$IC$1:$IC$10,Data5!$IC$11:$IC$20</definedName>
    <definedName name="A125994222C_Data">Data5!$IC$11:$IC$20</definedName>
    <definedName name="A125994222C_Latest">Data5!$IC$20</definedName>
    <definedName name="A125994226L">Data6!$AC$1:$AC$10,Data6!$AC$11:$AC$20</definedName>
    <definedName name="A125994226L_Data">Data6!$AC$11:$AC$20</definedName>
    <definedName name="A125994226L_Latest">Data6!$AC$20</definedName>
    <definedName name="A125994230C">Data6!$AI$1:$AI$10,Data6!$AI$11:$AI$20</definedName>
    <definedName name="A125994230C_Data">Data6!$AI$11:$AI$20</definedName>
    <definedName name="A125994230C_Latest">Data6!$AI$20</definedName>
    <definedName name="A125994234L">Data6!$Q$1:$Q$10,Data6!$Q$11:$Q$20</definedName>
    <definedName name="A125994234L_Data">Data6!$Q$11:$Q$20</definedName>
    <definedName name="A125994234L_Latest">Data6!$Q$20</definedName>
    <definedName name="A125994238W">Data6!$BG$1:$BG$10,Data6!$BG$11:$BG$20</definedName>
    <definedName name="A125994238W_Data">Data6!$BG$11:$BG$20</definedName>
    <definedName name="A125994238W_Latest">Data6!$BG$20</definedName>
    <definedName name="A125994242L">Data6!$EY$1:$EY$10,Data6!$EY$11:$EY$20</definedName>
    <definedName name="A125994242L_Data">Data6!$EY$11:$EY$20</definedName>
    <definedName name="A125994242L_Latest">Data6!$EY$20</definedName>
    <definedName name="A125994246W">Data6!$GU$1:$GU$10,Data6!$GU$11:$GU$20</definedName>
    <definedName name="A125994246W_Data">Data6!$GU$11:$GU$20</definedName>
    <definedName name="A125994246W_Latest">Data6!$GU$20</definedName>
    <definedName name="A125994250L">Data6!$HM$1:$HM$10,Data6!$HM$11:$HM$20</definedName>
    <definedName name="A125994250L_Data">Data6!$HM$11:$HM$20</definedName>
    <definedName name="A125994250L_Latest">Data6!$HM$20</definedName>
    <definedName name="A125994254W">Data1!$CR$1:$CR$10,Data1!$CR$11:$CR$20</definedName>
    <definedName name="A125994254W_Data">Data1!$CR$11:$CR$20</definedName>
    <definedName name="A125994254W_Latest">Data1!$CR$20</definedName>
    <definedName name="A125994258F">Data1!$DJ$1:$DJ$10,Data1!$DJ$11:$DJ$20</definedName>
    <definedName name="A125994258F_Data">Data1!$DJ$11:$DJ$20</definedName>
    <definedName name="A125994258F_Latest">Data1!$DJ$20</definedName>
    <definedName name="A125994266F">Data1!$FC$1:$FC$10,Data1!$FC$11:$FC$20</definedName>
    <definedName name="A125994266F_Data">Data1!$FC$11:$FC$20</definedName>
    <definedName name="A125994266F_Latest">Data1!$FC$20</definedName>
    <definedName name="A125994270W">Data1!$HZ$1:$HZ$10,Data1!$HZ$11:$HZ$20</definedName>
    <definedName name="A125994270W_Data">Data1!$HZ$11:$HZ$20</definedName>
    <definedName name="A125994270W_Latest">Data1!$HZ$20</definedName>
    <definedName name="A125994274F">Data2!$T$1:$T$10,Data2!$T$11:$T$20</definedName>
    <definedName name="A125994274F_Data">Data2!$T$11:$T$20</definedName>
    <definedName name="A125994274F_Latest">Data2!$T$20</definedName>
    <definedName name="A125994278R">Data1!$F$1:$F$10,Data1!$F$11:$F$20</definedName>
    <definedName name="A125994278R_Data">Data1!$F$11:$F$20</definedName>
    <definedName name="A125994278R_Latest">Data1!$F$20</definedName>
    <definedName name="A125994282F">Data1!$BT$1:$BT$10,Data1!$BT$11:$BT$20</definedName>
    <definedName name="A125994282F_Data">Data1!$BT$11:$BT$20</definedName>
    <definedName name="A125994282F_Latest">Data1!$BT$20</definedName>
    <definedName name="A125994286R">Data1!$FL$1:$FL$10,Data1!$FL$11:$FL$20</definedName>
    <definedName name="A125994286R_Data">Data1!$FL$11:$FL$20</definedName>
    <definedName name="A125994286R_Latest">Data1!$FL$20</definedName>
    <definedName name="A125994290F">Data1!$IL$1:$IL$10,Data1!$IL$11:$IL$20</definedName>
    <definedName name="A125994290F_Data">Data1!$IL$11:$IL$20</definedName>
    <definedName name="A125994290F_Latest">Data1!$IL$20</definedName>
    <definedName name="A125994294R">Data1!$EW$1:$EW$10,Data1!$EW$11:$EW$20</definedName>
    <definedName name="A125994294R_Data">Data1!$EW$11:$EW$20</definedName>
    <definedName name="A125994294R_Latest">Data1!$EW$20</definedName>
    <definedName name="A125994298X">Data1!$FX$1:$FX$10,Data1!$FX$11:$FX$20</definedName>
    <definedName name="A125994298X_Data">Data1!$FX$11:$FX$20</definedName>
    <definedName name="A125994298X_Latest">Data1!$FX$20</definedName>
    <definedName name="A125994302C">Data1!$GV$1:$GV$10,Data1!$GV$11:$GV$20</definedName>
    <definedName name="A125994302C_Data">Data1!$GV$11:$GV$20</definedName>
    <definedName name="A125994302C_Latest">Data1!$GV$20</definedName>
    <definedName name="A125994306L">Data2!$N$1:$N$10,Data2!$N$11:$N$20</definedName>
    <definedName name="A125994306L_Data">Data2!$N$11:$N$20</definedName>
    <definedName name="A125994306L_Latest">Data2!$N$20</definedName>
    <definedName name="A125994310C">Data1!$BB$1:$BB$10,Data1!$BB$11:$BB$20</definedName>
    <definedName name="A125994310C_Data">Data1!$BB$11:$BB$20</definedName>
    <definedName name="A125994310C_Latest">Data1!$BB$20</definedName>
    <definedName name="A125994314L">Data1!$DP$1:$DP$10,Data1!$DP$11:$DP$20</definedName>
    <definedName name="A125994314L_Data">Data1!$DP$11:$DP$20</definedName>
    <definedName name="A125994314L_Latest">Data1!$DP$20</definedName>
    <definedName name="A125994318W">Data1!$FF$1:$FF$10,Data1!$FF$11:$FF$20</definedName>
    <definedName name="A125994318W_Data">Data1!$FF$11:$FF$20</definedName>
    <definedName name="A125994318W_Latest">Data1!$FF$20</definedName>
    <definedName name="A125994322L">Data1!$FR$1:$FR$10,Data1!$FR$11:$FR$20</definedName>
    <definedName name="A125994322L_Data">Data1!$FR$11:$FR$20</definedName>
    <definedName name="A125994322L_Latest">Data1!$FR$20</definedName>
    <definedName name="A125994326W">Data1!$GD$1:$GD$10,Data1!$GD$11:$GD$20</definedName>
    <definedName name="A125994326W_Data">Data1!$GD$11:$GD$20</definedName>
    <definedName name="A125994326W_Latest">Data1!$GD$20</definedName>
    <definedName name="A125994330L">Data1!$GP$1:$GP$10,Data1!$GP$11:$GP$20</definedName>
    <definedName name="A125994330L_Data">Data1!$GP$11:$GP$20</definedName>
    <definedName name="A125994330L_Latest">Data1!$GP$20</definedName>
    <definedName name="A125994334W">Data1!$IF$1:$IF$10,Data1!$IF$11:$IF$20</definedName>
    <definedName name="A125994334W_Data">Data1!$IF$11:$IF$20</definedName>
    <definedName name="A125994334W_Latest">Data1!$IF$20</definedName>
    <definedName name="A125994338F">Data2!$AF$1:$AF$10,Data2!$AF$11:$AF$20</definedName>
    <definedName name="A125994338F_Data">Data2!$AF$11:$AF$20</definedName>
    <definedName name="A125994338F_Latest">Data2!$AF$20</definedName>
    <definedName name="A125994342W">Data1!$R$1:$R$10,Data1!$R$11:$R$20</definedName>
    <definedName name="A125994342W_Data">Data1!$R$11:$R$20</definedName>
    <definedName name="A125994342W_Latest">Data1!$R$20</definedName>
    <definedName name="A125994346F">Data1!$AJ$1:$AJ$10,Data1!$AJ$11:$AJ$20</definedName>
    <definedName name="A125994346F_Data">Data1!$AJ$11:$AJ$20</definedName>
    <definedName name="A125994346F_Latest">Data1!$AJ$20</definedName>
    <definedName name="A125994350W">Data1!$AP$1:$AP$10,Data1!$AP$11:$AP$20</definedName>
    <definedName name="A125994350W_Data">Data1!$AP$11:$AP$20</definedName>
    <definedName name="A125994350W_Latest">Data1!$AP$20</definedName>
    <definedName name="A125994354F">Data1!$BN$1:$BN$10,Data1!$BN$11:$BN$20</definedName>
    <definedName name="A125994354F_Data">Data1!$BN$11:$BN$20</definedName>
    <definedName name="A125994354F_Latest">Data1!$BN$20</definedName>
    <definedName name="A125994358R">Data1!$BZ$1:$BZ$10,Data1!$BZ$11:$BZ$20</definedName>
    <definedName name="A125994358R_Data">Data1!$BZ$11:$BZ$20</definedName>
    <definedName name="A125994358R_Latest">Data1!$BZ$20</definedName>
    <definedName name="A125994362F">Data1!$CF$1:$CF$10,Data1!$CF$11:$CF$20</definedName>
    <definedName name="A125994362F_Data">Data1!$CF$11:$CF$20</definedName>
    <definedName name="A125994362F_Latest">Data1!$CF$20</definedName>
    <definedName name="A125994366R">Data1!$DV$1:$DV$10,Data1!$DV$11:$DV$20</definedName>
    <definedName name="A125994366R_Data">Data1!$DV$11:$DV$20</definedName>
    <definedName name="A125994366R_Latest">Data1!$DV$20</definedName>
    <definedName name="A125994370F">Data1!$GJ$1:$GJ$10,Data1!$GJ$11:$GJ$20</definedName>
    <definedName name="A125994370F_Data">Data1!$GJ$11:$GJ$20</definedName>
    <definedName name="A125994370F_Latest">Data1!$GJ$20</definedName>
    <definedName name="A125994374R">Data1!$HH$1:$HH$10,Data1!$HH$11:$HH$20</definedName>
    <definedName name="A125994374R_Data">Data1!$HH$11:$HH$20</definedName>
    <definedName name="A125994374R_Latest">Data1!$HH$20</definedName>
    <definedName name="A125994378X">Data1!$HN$1:$HN$10,Data1!$HN$11:$HN$20</definedName>
    <definedName name="A125994378X_Data">Data1!$HN$11:$HN$20</definedName>
    <definedName name="A125994378X_Latest">Data1!$HN$20</definedName>
    <definedName name="A125994382R">Data2!$B$1:$B$10,Data2!$B$11:$B$20</definedName>
    <definedName name="A125994382R_Data">Data2!$B$11:$B$20</definedName>
    <definedName name="A125994382R_Latest">Data2!$B$20</definedName>
    <definedName name="A125994386X">Data2!$H$1:$H$10,Data2!$H$11:$H$20</definedName>
    <definedName name="A125994386X_Data">Data2!$H$11:$H$20</definedName>
    <definedName name="A125994386X_Latest">Data2!$H$20</definedName>
    <definedName name="A125994390R">Data1!$AV$1:$AV$10,Data1!$AV$11:$AV$20</definedName>
    <definedName name="A125994390R_Data">Data1!$AV$11:$AV$20</definedName>
    <definedName name="A125994390R_Latest">Data1!$AV$20</definedName>
    <definedName name="A125994394X">Data1!$EK$1:$EK$10,Data1!$EK$11:$EK$20</definedName>
    <definedName name="A125994394X_Data">Data1!$EK$11:$EK$20</definedName>
    <definedName name="A125994394X_Latest">Data1!$EK$20</definedName>
    <definedName name="A125994398J">Data1!$EQ$1:$EQ$10,Data1!$EQ$11:$EQ$20</definedName>
    <definedName name="A125994398J_Data">Data1!$EQ$11:$EQ$20</definedName>
    <definedName name="A125994398J_Latest">Data1!$EQ$20</definedName>
    <definedName name="A125994402L">Data1!$HB$1:$HB$10,Data1!$HB$11:$HB$20</definedName>
    <definedName name="A125994402L_Data">Data1!$HB$11:$HB$20</definedName>
    <definedName name="A125994402L_Latest">Data1!$HB$20</definedName>
    <definedName name="A125994406W">Data2!$AL$1:$AL$10,Data2!$AL$11:$AL$20</definedName>
    <definedName name="A125994406W_Data">Data2!$AL$11:$AL$20</definedName>
    <definedName name="A125994406W_Latest">Data2!$AL$20</definedName>
    <definedName name="A125994410L">Data1!$L$1:$L$10,Data1!$L$11:$L$20</definedName>
    <definedName name="A125994410L_Data">Data1!$L$11:$L$20</definedName>
    <definedName name="A125994410L_Latest">Data1!$L$20</definedName>
    <definedName name="A125994414W">Data1!$X$1:$X$10,Data1!$X$11:$X$20</definedName>
    <definedName name="A125994414W_Data">Data1!$X$11:$X$20</definedName>
    <definedName name="A125994414W_Latest">Data1!$X$20</definedName>
    <definedName name="A125994418F">Data1!$AD$1:$AD$10,Data1!$AD$11:$AD$20</definedName>
    <definedName name="A125994418F_Data">Data1!$AD$11:$AD$20</definedName>
    <definedName name="A125994418F_Latest">Data1!$AD$20</definedName>
    <definedName name="A125994422W">Data1!$BH$1:$BH$10,Data1!$BH$11:$BH$20</definedName>
    <definedName name="A125994422W_Data">Data1!$BH$11:$BH$20</definedName>
    <definedName name="A125994422W_Latest">Data1!$BH$20</definedName>
    <definedName name="A125994426F">Data1!$CX$1:$CX$10,Data1!$CX$11:$CX$20</definedName>
    <definedName name="A125994426F_Data">Data1!$CX$11:$CX$20</definedName>
    <definedName name="A125994426F_Latest">Data1!$CX$20</definedName>
    <definedName name="A125994430W">Data1!$DD$1:$DD$10,Data1!$DD$11:$DD$20</definedName>
    <definedName name="A125994430W_Data">Data1!$DD$11:$DD$20</definedName>
    <definedName name="A125994430W_Latest">Data1!$DD$20</definedName>
    <definedName name="A125994434F">Data1!$CL$1:$CL$10,Data1!$CL$11:$CL$20</definedName>
    <definedName name="A125994434F_Data">Data1!$CL$11:$CL$20</definedName>
    <definedName name="A125994434F_Latest">Data1!$CL$20</definedName>
    <definedName name="A125994438R">Data1!$EB$1:$EB$10,Data1!$EB$11:$EB$20</definedName>
    <definedName name="A125994438R_Data">Data1!$EB$11:$EB$20</definedName>
    <definedName name="A125994438R_Latest">Data1!$EB$20</definedName>
    <definedName name="A125994442F">Data1!$HT$1:$HT$10,Data1!$HT$11:$HT$20</definedName>
    <definedName name="A125994442F_Data">Data1!$HT$11:$HT$20</definedName>
    <definedName name="A125994442F_Latest">Data1!$HT$20</definedName>
    <definedName name="A125994446R">Data2!$Z$1:$Z$10,Data2!$Z$11:$Z$20</definedName>
    <definedName name="A125994446R_Data">Data2!$Z$11:$Z$20</definedName>
    <definedName name="A125994446R_Latest">Data2!$Z$20</definedName>
    <definedName name="A125994450F">Data2!$AR$1:$AR$10,Data2!$AR$11:$AR$20</definedName>
    <definedName name="A125994450F_Data">Data2!$AR$11:$AR$20</definedName>
    <definedName name="A125994450F_Latest">Data2!$AR$20</definedName>
    <definedName name="A125994454R">Data10!$GP$1:$GP$10,Data10!$GP$11:$GP$20</definedName>
    <definedName name="A125994454R_Data">Data10!$GP$11:$GP$20</definedName>
    <definedName name="A125994454R_Latest">Data10!$GP$20</definedName>
    <definedName name="A125994458X">Data10!$HH$1:$HH$10,Data10!$HH$11:$HH$20</definedName>
    <definedName name="A125994458X_Data">Data10!$HH$11:$HH$20</definedName>
    <definedName name="A125994458X_Latest">Data10!$HH$20</definedName>
    <definedName name="A125994466X">Data11!$K$1:$K$10,Data11!$K$11:$K$20</definedName>
    <definedName name="A125994466X_Data">Data11!$K$11:$K$20</definedName>
    <definedName name="A125994466X_Latest">Data11!$K$20</definedName>
    <definedName name="A125994470R">Data11!$CH$1:$CH$10,Data11!$CH$11:$CH$20</definedName>
    <definedName name="A125994470R_Data">Data11!$CH$11:$CH$20</definedName>
    <definedName name="A125994470R_Latest">Data11!$CH$20</definedName>
    <definedName name="A125994474X">Data11!$DR$1:$DR$10,Data11!$DR$11:$DR$20</definedName>
    <definedName name="A125994474X_Data">Data11!$DR$11:$DR$20</definedName>
    <definedName name="A125994474X_Latest">Data11!$DR$20</definedName>
    <definedName name="A125994478J">Data10!$DD$1:$DD$10,Data10!$DD$11:$DD$20</definedName>
    <definedName name="A125994478J_Data">Data10!$DD$11:$DD$20</definedName>
    <definedName name="A125994478J_Latest">Data10!$DD$20</definedName>
    <definedName name="A125994482X">Data10!$FR$1:$FR$10,Data10!$FR$11:$FR$20</definedName>
    <definedName name="A125994482X_Data">Data10!$FR$11:$FR$20</definedName>
    <definedName name="A125994482X_Latest">Data10!$FR$20</definedName>
    <definedName name="A125994486J">Data11!$T$1:$T$10,Data11!$T$11:$T$20</definedName>
    <definedName name="A125994486J_Data">Data11!$T$11:$T$20</definedName>
    <definedName name="A125994486J_Latest">Data11!$T$20</definedName>
    <definedName name="A125994490X">Data11!$CT$1:$CT$10,Data11!$CT$11:$CT$20</definedName>
    <definedName name="A125994490X_Data">Data11!$CT$11:$CT$20</definedName>
    <definedName name="A125994490X_Latest">Data11!$CT$20</definedName>
    <definedName name="A125994494J">Data11!$E$1:$E$10,Data11!$E$11:$E$20</definedName>
    <definedName name="A125994494J_Data">Data11!$E$11:$E$20</definedName>
    <definedName name="A125994494J_Latest">Data11!$E$20</definedName>
    <definedName name="A125994498T">Data11!$AF$1:$AF$10,Data11!$AF$11:$AF$20</definedName>
    <definedName name="A125994498T_Data">Data11!$AF$11:$AF$20</definedName>
    <definedName name="A125994498T_Latest">Data11!$AF$20</definedName>
    <definedName name="A125994502W">Data11!$BD$1:$BD$10,Data11!$BD$11:$BD$20</definedName>
    <definedName name="A125994502W_Data">Data11!$BD$11:$BD$20</definedName>
    <definedName name="A125994502W_Latest">Data11!$BD$20</definedName>
    <definedName name="A125994506F">Data11!$DL$1:$DL$10,Data11!$DL$11:$DL$20</definedName>
    <definedName name="A125994506F_Data">Data11!$DL$11:$DL$20</definedName>
    <definedName name="A125994506F_Latest">Data11!$DL$20</definedName>
    <definedName name="A125994510W">Data10!$EZ$1:$EZ$10,Data10!$EZ$11:$EZ$20</definedName>
    <definedName name="A125994510W_Data">Data10!$EZ$11:$EZ$20</definedName>
    <definedName name="A125994510W_Latest">Data10!$EZ$20</definedName>
    <definedName name="A125994514F">Data10!$HN$1:$HN$10,Data10!$HN$11:$HN$20</definedName>
    <definedName name="A125994514F_Data">Data10!$HN$11:$HN$20</definedName>
    <definedName name="A125994514F_Latest">Data10!$HN$20</definedName>
    <definedName name="A125994518R">Data11!$N$1:$N$10,Data11!$N$11:$N$20</definedName>
    <definedName name="A125994518R_Data">Data11!$N$11:$N$20</definedName>
    <definedName name="A125994518R_Latest">Data11!$N$20</definedName>
    <definedName name="A125994522F">Data11!$Z$1:$Z$10,Data11!$Z$11:$Z$20</definedName>
    <definedName name="A125994522F_Data">Data11!$Z$11:$Z$20</definedName>
    <definedName name="A125994522F_Latest">Data11!$Z$20</definedName>
    <definedName name="A125994526R">Data11!$AL$1:$AL$10,Data11!$AL$11:$AL$20</definedName>
    <definedName name="A125994526R_Data">Data11!$AL$11:$AL$20</definedName>
    <definedName name="A125994526R_Latest">Data11!$AL$20</definedName>
    <definedName name="A125994530F">Data11!$AX$1:$AX$10,Data11!$AX$11:$AX$20</definedName>
    <definedName name="A125994530F_Data">Data11!$AX$11:$AX$20</definedName>
    <definedName name="A125994530F_Latest">Data11!$AX$20</definedName>
    <definedName name="A125994534R">Data11!$CN$1:$CN$10,Data11!$CN$11:$CN$20</definedName>
    <definedName name="A125994534R_Data">Data11!$CN$11:$CN$20</definedName>
    <definedName name="A125994534R_Latest">Data11!$CN$20</definedName>
    <definedName name="A125994538X">Data11!$ED$1:$ED$10,Data11!$ED$11:$ED$20</definedName>
    <definedName name="A125994538X_Data">Data11!$ED$11:$ED$20</definedName>
    <definedName name="A125994538X_Latest">Data11!$ED$20</definedName>
    <definedName name="A125994542R">Data10!$DP$1:$DP$10,Data10!$DP$11:$DP$20</definedName>
    <definedName name="A125994542R_Data">Data10!$DP$11:$DP$20</definedName>
    <definedName name="A125994542R_Latest">Data10!$DP$20</definedName>
    <definedName name="A125994546X">Data10!$EH$1:$EH$10,Data10!$EH$11:$EH$20</definedName>
    <definedName name="A125994546X_Data">Data10!$EH$11:$EH$20</definedName>
    <definedName name="A125994546X_Latest">Data10!$EH$20</definedName>
    <definedName name="A125994550R">Data10!$EN$1:$EN$10,Data10!$EN$11:$EN$20</definedName>
    <definedName name="A125994550R_Data">Data10!$EN$11:$EN$20</definedName>
    <definedName name="A125994550R_Latest">Data10!$EN$20</definedName>
    <definedName name="A125994554X">Data10!$FL$1:$FL$10,Data10!$FL$11:$FL$20</definedName>
    <definedName name="A125994554X_Data">Data10!$FL$11:$FL$20</definedName>
    <definedName name="A125994554X_Latest">Data10!$FL$20</definedName>
    <definedName name="A125994558J">Data10!$FX$1:$FX$10,Data10!$FX$11:$FX$20</definedName>
    <definedName name="A125994558J_Data">Data10!$FX$11:$FX$20</definedName>
    <definedName name="A125994558J_Latest">Data10!$FX$20</definedName>
    <definedName name="A125994562X">Data10!$GD$1:$GD$10,Data10!$GD$11:$GD$20</definedName>
    <definedName name="A125994562X_Data">Data10!$GD$11:$GD$20</definedName>
    <definedName name="A125994562X_Latest">Data10!$GD$20</definedName>
    <definedName name="A125994566J">Data10!$HT$1:$HT$10,Data10!$HT$11:$HT$20</definedName>
    <definedName name="A125994566J_Data">Data10!$HT$11:$HT$20</definedName>
    <definedName name="A125994566J_Latest">Data10!$HT$20</definedName>
    <definedName name="A125994570X">Data11!$AR$1:$AR$10,Data11!$AR$11:$AR$20</definedName>
    <definedName name="A125994570X_Data">Data11!$AR$11:$AR$20</definedName>
    <definedName name="A125994570X_Latest">Data11!$AR$20</definedName>
    <definedName name="A125994574J">Data11!$BP$1:$BP$10,Data11!$BP$11:$BP$20</definedName>
    <definedName name="A125994574J_Data">Data11!$BP$11:$BP$20</definedName>
    <definedName name="A125994574J_Latest">Data11!$BP$20</definedName>
    <definedName name="A125994578T">Data11!$BV$1:$BV$10,Data11!$BV$11:$BV$20</definedName>
    <definedName name="A125994578T_Data">Data11!$BV$11:$BV$20</definedName>
    <definedName name="A125994578T_Latest">Data11!$BV$20</definedName>
    <definedName name="A125994582J">Data11!$CZ$1:$CZ$10,Data11!$CZ$11:$CZ$20</definedName>
    <definedName name="A125994582J_Data">Data11!$CZ$11:$CZ$20</definedName>
    <definedName name="A125994582J_Latest">Data11!$CZ$20</definedName>
    <definedName name="A125994586T">Data11!$DF$1:$DF$10,Data11!$DF$11:$DF$20</definedName>
    <definedName name="A125994586T_Data">Data11!$DF$11:$DF$20</definedName>
    <definedName name="A125994586T_Latest">Data11!$DF$20</definedName>
    <definedName name="A125994590J">Data10!$ET$1:$ET$10,Data10!$ET$11:$ET$20</definedName>
    <definedName name="A125994590J_Data">Data10!$ET$11:$ET$20</definedName>
    <definedName name="A125994590J_Latest">Data10!$ET$20</definedName>
    <definedName name="A125994594T">Data10!$II$1:$II$10,Data10!$II$11:$II$20</definedName>
    <definedName name="A125994594T_Data">Data10!$II$11:$II$20</definedName>
    <definedName name="A125994594T_Latest">Data10!$II$20</definedName>
    <definedName name="A125994598A">Data10!$IO$1:$IO$10,Data10!$IO$11:$IO$20</definedName>
    <definedName name="A125994598A_Data">Data10!$IO$11:$IO$20</definedName>
    <definedName name="A125994598A_Latest">Data10!$IO$20</definedName>
    <definedName name="A125994602F">Data11!$BJ$1:$BJ$10,Data11!$BJ$11:$BJ$20</definedName>
    <definedName name="A125994602F_Data">Data11!$BJ$11:$BJ$20</definedName>
    <definedName name="A125994602F_Latest">Data11!$BJ$20</definedName>
    <definedName name="A125994606R">Data11!$EJ$1:$EJ$10,Data11!$EJ$11:$EJ$20</definedName>
    <definedName name="A125994606R_Data">Data11!$EJ$11:$EJ$20</definedName>
    <definedName name="A125994606R_Latest">Data11!$EJ$20</definedName>
    <definedName name="A125994610F">Data10!$DJ$1:$DJ$10,Data10!$DJ$11:$DJ$20</definedName>
    <definedName name="A125994610F_Data">Data10!$DJ$11:$DJ$20</definedName>
    <definedName name="A125994610F_Latest">Data10!$DJ$20</definedName>
    <definedName name="A125994614R">Data10!$DV$1:$DV$10,Data10!$DV$11:$DV$20</definedName>
    <definedName name="A125994614R_Data">Data10!$DV$11:$DV$20</definedName>
    <definedName name="A125994614R_Latest">Data10!$DV$20</definedName>
    <definedName name="A125994618X">Data10!$EB$1:$EB$10,Data10!$EB$11:$EB$20</definedName>
    <definedName name="A125994618X_Data">Data10!$EB$11:$EB$20</definedName>
    <definedName name="A125994618X_Latest">Data10!$EB$20</definedName>
    <definedName name="A125994622R">Data10!$FF$1:$FF$10,Data10!$FF$11:$FF$20</definedName>
    <definedName name="A125994622R_Data">Data10!$FF$11:$FF$20</definedName>
    <definedName name="A125994622R_Latest">Data10!$FF$20</definedName>
    <definedName name="A125994626X">Data10!$GV$1:$GV$10,Data10!$GV$11:$GV$20</definedName>
    <definedName name="A125994626X_Data">Data10!$GV$11:$GV$20</definedName>
    <definedName name="A125994626X_Latest">Data10!$GV$20</definedName>
    <definedName name="A125994630R">Data10!$HB$1:$HB$10,Data10!$HB$11:$HB$20</definedName>
    <definedName name="A125994630R_Data">Data10!$HB$11:$HB$20</definedName>
    <definedName name="A125994630R_Latest">Data10!$HB$20</definedName>
    <definedName name="A125994634X">Data10!$GJ$1:$GJ$10,Data10!$GJ$11:$GJ$20</definedName>
    <definedName name="A125994634X_Data">Data10!$GJ$11:$GJ$20</definedName>
    <definedName name="A125994634X_Latest">Data10!$GJ$20</definedName>
    <definedName name="A125994638J">Data10!$HZ$1:$HZ$10,Data10!$HZ$11:$HZ$20</definedName>
    <definedName name="A125994638J_Data">Data10!$HZ$11:$HZ$20</definedName>
    <definedName name="A125994638J_Latest">Data10!$HZ$20</definedName>
    <definedName name="A125994642X">Data11!$CB$1:$CB$10,Data11!$CB$11:$CB$20</definedName>
    <definedName name="A125994642X_Data">Data11!$CB$11:$CB$20</definedName>
    <definedName name="A125994642X_Latest">Data11!$CB$20</definedName>
    <definedName name="A125994646J">Data11!$DX$1:$DX$10,Data11!$DX$11:$DX$20</definedName>
    <definedName name="A125994646J_Data">Data11!$DX$11:$DX$20</definedName>
    <definedName name="A125994646J_Latest">Data11!$DX$20</definedName>
    <definedName name="A125994650X">Data11!$EP$1:$EP$10,Data11!$EP$11:$EP$20</definedName>
    <definedName name="A125994650X_Data">Data11!$EP$11:$EP$20</definedName>
    <definedName name="A125994650X_Latest">Data11!$EP$20</definedName>
    <definedName name="A125994654J">Data3!$GB$1:$GB$10,Data3!$GB$11:$GB$20</definedName>
    <definedName name="A125994654J_Data">Data3!$GB$11:$GB$20</definedName>
    <definedName name="A125994654J_Latest">Data3!$GB$20</definedName>
    <definedName name="A125994658T">Data3!$GT$1:$GT$10,Data3!$GT$11:$GT$20</definedName>
    <definedName name="A125994658T_Data">Data3!$GT$11:$GT$20</definedName>
    <definedName name="A125994658T_Latest">Data3!$GT$20</definedName>
    <definedName name="A125994666T">Data3!$IM$1:$IM$10,Data3!$IM$11:$IM$20</definedName>
    <definedName name="A125994666T_Data">Data3!$IM$11:$IM$20</definedName>
    <definedName name="A125994666T_Latest">Data3!$IM$20</definedName>
    <definedName name="A125994670J">Data4!$BT$1:$BT$10,Data4!$BT$11:$BT$20</definedName>
    <definedName name="A125994670J_Data">Data4!$BT$11:$BT$20</definedName>
    <definedName name="A125994670J_Latest">Data4!$BT$20</definedName>
    <definedName name="A125994674T">Data4!$DD$1:$DD$10,Data4!$DD$11:$DD$20</definedName>
    <definedName name="A125994674T_Data">Data4!$DD$11:$DD$20</definedName>
    <definedName name="A125994674T_Latest">Data4!$DD$20</definedName>
    <definedName name="A125994678A">Data3!$CP$1:$CP$10,Data3!$CP$11:$CP$20</definedName>
    <definedName name="A125994678A_Data">Data3!$CP$11:$CP$20</definedName>
    <definedName name="A125994678A_Latest">Data3!$CP$20</definedName>
    <definedName name="A125994682T">Data3!$FD$1:$FD$10,Data3!$FD$11:$FD$20</definedName>
    <definedName name="A125994682T_Data">Data3!$FD$11:$FD$20</definedName>
    <definedName name="A125994682T_Latest">Data3!$FD$20</definedName>
    <definedName name="A125994686A">Data4!$F$1:$F$10,Data4!$F$11:$F$20</definedName>
    <definedName name="A125994686A_Data">Data4!$F$11:$F$20</definedName>
    <definedName name="A125994686A_Latest">Data4!$F$20</definedName>
    <definedName name="A125994690T">Data4!$CF$1:$CF$10,Data4!$CF$11:$CF$20</definedName>
    <definedName name="A125994690T_Data">Data4!$CF$11:$CF$20</definedName>
    <definedName name="A125994690T_Latest">Data4!$CF$20</definedName>
    <definedName name="A125994694A">Data3!$IG$1:$IG$10,Data3!$IG$11:$IG$20</definedName>
    <definedName name="A125994694A_Data">Data3!$IG$11:$IG$20</definedName>
    <definedName name="A125994694A_Latest">Data3!$IG$20</definedName>
    <definedName name="A125994698K">Data4!$R$1:$R$10,Data4!$R$11:$R$20</definedName>
    <definedName name="A125994698K_Data">Data4!$R$11:$R$20</definedName>
    <definedName name="A125994698K_Latest">Data4!$R$20</definedName>
    <definedName name="A125994702R">Data4!$AP$1:$AP$10,Data4!$AP$11:$AP$20</definedName>
    <definedName name="A125994702R_Data">Data4!$AP$11:$AP$20</definedName>
    <definedName name="A125994702R_Latest">Data4!$AP$20</definedName>
    <definedName name="A125994706X">Data4!$CX$1:$CX$10,Data4!$CX$11:$CX$20</definedName>
    <definedName name="A125994706X_Data">Data4!$CX$11:$CX$20</definedName>
    <definedName name="A125994706X_Latest">Data4!$CX$20</definedName>
    <definedName name="A125994710R">Data3!$EL$1:$EL$10,Data3!$EL$11:$EL$20</definedName>
    <definedName name="A125994710R_Data">Data3!$EL$11:$EL$20</definedName>
    <definedName name="A125994710R_Latest">Data3!$EL$20</definedName>
    <definedName name="A125994714X">Data3!$GZ$1:$GZ$10,Data3!$GZ$11:$GZ$20</definedName>
    <definedName name="A125994714X_Data">Data3!$GZ$11:$GZ$20</definedName>
    <definedName name="A125994714X_Latest">Data3!$GZ$20</definedName>
    <definedName name="A125994718J">Data3!$IP$1:$IP$10,Data3!$IP$11:$IP$20</definedName>
    <definedName name="A125994718J_Data">Data3!$IP$11:$IP$20</definedName>
    <definedName name="A125994718J_Latest">Data3!$IP$20</definedName>
    <definedName name="A125994722X">Data4!$L$1:$L$10,Data4!$L$11:$L$20</definedName>
    <definedName name="A125994722X_Data">Data4!$L$11:$L$20</definedName>
    <definedName name="A125994722X_Latest">Data4!$L$20</definedName>
    <definedName name="A125994726J">Data4!$X$1:$X$10,Data4!$X$11:$X$20</definedName>
    <definedName name="A125994726J_Data">Data4!$X$11:$X$20</definedName>
    <definedName name="A125994726J_Latest">Data4!$X$20</definedName>
    <definedName name="A125994730X">Data4!$AJ$1:$AJ$10,Data4!$AJ$11:$AJ$20</definedName>
    <definedName name="A125994730X_Data">Data4!$AJ$11:$AJ$20</definedName>
    <definedName name="A125994730X_Latest">Data4!$AJ$20</definedName>
    <definedName name="A125994734J">Data4!$BZ$1:$BZ$10,Data4!$BZ$11:$BZ$20</definedName>
    <definedName name="A125994734J_Data">Data4!$BZ$11:$BZ$20</definedName>
    <definedName name="A125994734J_Latest">Data4!$BZ$20</definedName>
    <definedName name="A125994738T">Data4!$DP$1:$DP$10,Data4!$DP$11:$DP$20</definedName>
    <definedName name="A125994738T_Data">Data4!$DP$11:$DP$20</definedName>
    <definedName name="A125994738T_Latest">Data4!$DP$20</definedName>
    <definedName name="A125994742J">Data3!$DB$1:$DB$10,Data3!$DB$11:$DB$20</definedName>
    <definedName name="A125994742J_Data">Data3!$DB$11:$DB$20</definedName>
    <definedName name="A125994742J_Latest">Data3!$DB$20</definedName>
    <definedName name="A125994746T">Data3!$DT$1:$DT$10,Data3!$DT$11:$DT$20</definedName>
    <definedName name="A125994746T_Data">Data3!$DT$11:$DT$20</definedName>
    <definedName name="A125994746T_Latest">Data3!$DT$20</definedName>
    <definedName name="A125994750J">Data3!$DZ$1:$DZ$10,Data3!$DZ$11:$DZ$20</definedName>
    <definedName name="A125994750J_Data">Data3!$DZ$11:$DZ$20</definedName>
    <definedName name="A125994750J_Latest">Data3!$DZ$20</definedName>
    <definedName name="A125994754T">Data3!$EX$1:$EX$10,Data3!$EX$11:$EX$20</definedName>
    <definedName name="A125994754T_Data">Data3!$EX$11:$EX$20</definedName>
    <definedName name="A125994754T_Latest">Data3!$EX$20</definedName>
    <definedName name="A125994758A">Data3!$FJ$1:$FJ$10,Data3!$FJ$11:$FJ$20</definedName>
    <definedName name="A125994758A_Data">Data3!$FJ$11:$FJ$20</definedName>
    <definedName name="A125994758A_Latest">Data3!$FJ$20</definedName>
    <definedName name="A125994762T">Data3!$FP$1:$FP$10,Data3!$FP$11:$FP$20</definedName>
    <definedName name="A125994762T_Data">Data3!$FP$11:$FP$20</definedName>
    <definedName name="A125994762T_Latest">Data3!$FP$20</definedName>
    <definedName name="A125994766A">Data3!$HF$1:$HF$10,Data3!$HF$11:$HF$20</definedName>
    <definedName name="A125994766A_Data">Data3!$HF$11:$HF$20</definedName>
    <definedName name="A125994766A_Latest">Data3!$HF$20</definedName>
    <definedName name="A125994770T">Data4!$AD$1:$AD$10,Data4!$AD$11:$AD$20</definedName>
    <definedName name="A125994770T_Data">Data4!$AD$11:$AD$20</definedName>
    <definedName name="A125994770T_Latest">Data4!$AD$20</definedName>
    <definedName name="A125994774A">Data4!$BB$1:$BB$10,Data4!$BB$11:$BB$20</definedName>
    <definedName name="A125994774A_Data">Data4!$BB$11:$BB$20</definedName>
    <definedName name="A125994774A_Latest">Data4!$BB$20</definedName>
    <definedName name="A125994778K">Data4!$BH$1:$BH$10,Data4!$BH$11:$BH$20</definedName>
    <definedName name="A125994778K_Data">Data4!$BH$11:$BH$20</definedName>
    <definedName name="A125994778K_Latest">Data4!$BH$20</definedName>
    <definedName name="A125994782A">Data4!$CL$1:$CL$10,Data4!$CL$11:$CL$20</definedName>
    <definedName name="A125994782A_Data">Data4!$CL$11:$CL$20</definedName>
    <definedName name="A125994782A_Latest">Data4!$CL$20</definedName>
    <definedName name="A125994786K">Data4!$CR$1:$CR$10,Data4!$CR$11:$CR$20</definedName>
    <definedName name="A125994786K_Data">Data4!$CR$11:$CR$20</definedName>
    <definedName name="A125994786K_Latest">Data4!$CR$20</definedName>
    <definedName name="A125994790A">Data3!$EF$1:$EF$10,Data3!$EF$11:$EF$20</definedName>
    <definedName name="A125994790A_Data">Data3!$EF$11:$EF$20</definedName>
    <definedName name="A125994790A_Latest">Data3!$EF$20</definedName>
    <definedName name="A125994794K">Data3!$HU$1:$HU$10,Data3!$HU$11:$HU$20</definedName>
    <definedName name="A125994794K_Data">Data3!$HU$11:$HU$20</definedName>
    <definedName name="A125994794K_Latest">Data3!$HU$20</definedName>
    <definedName name="A125994798V">Data3!$IA$1:$IA$10,Data3!$IA$11:$IA$20</definedName>
    <definedName name="A125994798V_Data">Data3!$IA$11:$IA$20</definedName>
    <definedName name="A125994798V_Latest">Data3!$IA$20</definedName>
    <definedName name="A125994802X">Data4!$AV$1:$AV$10,Data4!$AV$11:$AV$20</definedName>
    <definedName name="A125994802X_Data">Data4!$AV$11:$AV$20</definedName>
    <definedName name="A125994802X_Latest">Data4!$AV$20</definedName>
    <definedName name="A125994806J">Data4!$DV$1:$DV$10,Data4!$DV$11:$DV$20</definedName>
    <definedName name="A125994806J_Data">Data4!$DV$11:$DV$20</definedName>
    <definedName name="A125994806J_Latest">Data4!$DV$20</definedName>
    <definedName name="A125994810X">Data3!$CV$1:$CV$10,Data3!$CV$11:$CV$20</definedName>
    <definedName name="A125994810X_Data">Data3!$CV$11:$CV$20</definedName>
    <definedName name="A125994810X_Latest">Data3!$CV$20</definedName>
    <definedName name="A125994814J">Data3!$DH$1:$DH$10,Data3!$DH$11:$DH$20</definedName>
    <definedName name="A125994814J_Data">Data3!$DH$11:$DH$20</definedName>
    <definedName name="A125994814J_Latest">Data3!$DH$20</definedName>
    <definedName name="A125994818T">Data3!$DN$1:$DN$10,Data3!$DN$11:$DN$20</definedName>
    <definedName name="A125994818T_Data">Data3!$DN$11:$DN$20</definedName>
    <definedName name="A125994818T_Latest">Data3!$DN$20</definedName>
    <definedName name="A125994822J">Data3!$ER$1:$ER$10,Data3!$ER$11:$ER$20</definedName>
    <definedName name="A125994822J_Data">Data3!$ER$11:$ER$20</definedName>
    <definedName name="A125994822J_Latest">Data3!$ER$20</definedName>
    <definedName name="A125994826T">Data3!$GH$1:$GH$10,Data3!$GH$11:$GH$20</definedName>
    <definedName name="A125994826T_Data">Data3!$GH$11:$GH$20</definedName>
    <definedName name="A125994826T_Latest">Data3!$GH$20</definedName>
    <definedName name="A125994830J">Data3!$GN$1:$GN$10,Data3!$GN$11:$GN$20</definedName>
    <definedName name="A125994830J_Data">Data3!$GN$11:$GN$20</definedName>
    <definedName name="A125994830J_Latest">Data3!$GN$20</definedName>
    <definedName name="A125994834T">Data3!$FV$1:$FV$10,Data3!$FV$11:$FV$20</definedName>
    <definedName name="A125994834T_Data">Data3!$FV$11:$FV$20</definedName>
    <definedName name="A125994834T_Latest">Data3!$FV$20</definedName>
    <definedName name="A125994838A">Data3!$HL$1:$HL$10,Data3!$HL$11:$HL$20</definedName>
    <definedName name="A125994838A_Data">Data3!$HL$11:$HL$20</definedName>
    <definedName name="A125994838A_Latest">Data3!$HL$20</definedName>
    <definedName name="A125994842T">Data4!$BN$1:$BN$10,Data4!$BN$11:$BN$20</definedName>
    <definedName name="A125994842T_Data">Data4!$BN$11:$BN$20</definedName>
    <definedName name="A125994842T_Latest">Data4!$BN$20</definedName>
    <definedName name="A125994846A">Data4!$DJ$1:$DJ$10,Data4!$DJ$11:$DJ$20</definedName>
    <definedName name="A125994846A_Data">Data4!$DJ$11:$DJ$20</definedName>
    <definedName name="A125994846A_Latest">Data4!$DJ$20</definedName>
    <definedName name="A125994850T">Data4!$EB$1:$EB$10,Data4!$EB$11:$EB$20</definedName>
    <definedName name="A125994850T_Data">Data4!$EB$11:$EB$20</definedName>
    <definedName name="A125994850T_Latest">Data4!$EB$20</definedName>
    <definedName name="A125994854A">Data7!$BN$1:$BN$10,Data7!$BN$11:$BN$20</definedName>
    <definedName name="A125994854A_Data">Data7!$BN$11:$BN$20</definedName>
    <definedName name="A125994854A_Latest">Data7!$BN$20</definedName>
    <definedName name="A125994858K">Data7!$CF$1:$CF$10,Data7!$CF$11:$CF$20</definedName>
    <definedName name="A125994858K_Data">Data7!$CF$11:$CF$20</definedName>
    <definedName name="A125994858K_Latest">Data7!$CF$20</definedName>
    <definedName name="A125994866K">Data7!$DY$1:$DY$10,Data7!$DY$11:$DY$20</definedName>
    <definedName name="A125994866K_Data">Data7!$DY$11:$DY$20</definedName>
    <definedName name="A125994866K_Latest">Data7!$DY$20</definedName>
    <definedName name="A125994870A">Data7!$GV$1:$GV$10,Data7!$GV$11:$GV$20</definedName>
    <definedName name="A125994870A_Data">Data7!$GV$11:$GV$20</definedName>
    <definedName name="A125994870A_Latest">Data7!$GV$20</definedName>
    <definedName name="A125994874K">Data7!$IF$1:$IF$10,Data7!$IF$11:$IF$20</definedName>
    <definedName name="A125994874K_Data">Data7!$IF$11:$IF$20</definedName>
    <definedName name="A125994874K_Latest">Data7!$IF$20</definedName>
    <definedName name="A125994878V">Data6!$HR$1:$HR$10,Data6!$HR$11:$HR$20</definedName>
    <definedName name="A125994878V_Data">Data6!$HR$11:$HR$20</definedName>
    <definedName name="A125994878V_Latest">Data6!$HR$20</definedName>
    <definedName name="A125994882K">Data7!$AP$1:$AP$10,Data7!$AP$11:$AP$20</definedName>
    <definedName name="A125994882K_Data">Data7!$AP$11:$AP$20</definedName>
    <definedName name="A125994882K_Latest">Data7!$AP$20</definedName>
    <definedName name="A125994886V">Data7!$EH$1:$EH$10,Data7!$EH$11:$EH$20</definedName>
    <definedName name="A125994886V_Data">Data7!$EH$11:$EH$20</definedName>
    <definedName name="A125994886V_Latest">Data7!$EH$20</definedName>
    <definedName name="A125994890K">Data7!$HH$1:$HH$10,Data7!$HH$11:$HH$20</definedName>
    <definedName name="A125994890K_Data">Data7!$HH$11:$HH$20</definedName>
    <definedName name="A125994890K_Latest">Data7!$HH$20</definedName>
    <definedName name="A125994894V">Data7!$DS$1:$DS$10,Data7!$DS$11:$DS$20</definedName>
    <definedName name="A125994894V_Data">Data7!$DS$11:$DS$20</definedName>
    <definedName name="A125994894V_Latest">Data7!$DS$20</definedName>
    <definedName name="A125994898C">Data7!$ET$1:$ET$10,Data7!$ET$11:$ET$20</definedName>
    <definedName name="A125994898C_Data">Data7!$ET$11:$ET$20</definedName>
    <definedName name="A125994898C_Latest">Data7!$ET$20</definedName>
    <definedName name="A125994902J">Data7!$FR$1:$FR$10,Data7!$FR$11:$FR$20</definedName>
    <definedName name="A125994902J_Data">Data7!$FR$11:$FR$20</definedName>
    <definedName name="A125994902J_Latest">Data7!$FR$20</definedName>
    <definedName name="A125994906T">Data7!$HZ$1:$HZ$10,Data7!$HZ$11:$HZ$20</definedName>
    <definedName name="A125994906T_Data">Data7!$HZ$11:$HZ$20</definedName>
    <definedName name="A125994906T_Latest">Data7!$HZ$20</definedName>
    <definedName name="A125994910J">Data7!$X$1:$X$10,Data7!$X$11:$X$20</definedName>
    <definedName name="A125994910J_Data">Data7!$X$11:$X$20</definedName>
    <definedName name="A125994910J_Latest">Data7!$X$20</definedName>
    <definedName name="A125994914T">Data7!$CL$1:$CL$10,Data7!$CL$11:$CL$20</definedName>
    <definedName name="A125994914T_Data">Data7!$CL$11:$CL$20</definedName>
    <definedName name="A125994914T_Latest">Data7!$CL$20</definedName>
    <definedName name="A125994918A">Data7!$EB$1:$EB$10,Data7!$EB$11:$EB$20</definedName>
    <definedName name="A125994918A_Data">Data7!$EB$11:$EB$20</definedName>
    <definedName name="A125994918A_Latest">Data7!$EB$20</definedName>
    <definedName name="A125994922T">Data7!$EN$1:$EN$10,Data7!$EN$11:$EN$20</definedName>
    <definedName name="A125994922T_Data">Data7!$EN$11:$EN$20</definedName>
    <definedName name="A125994922T_Latest">Data7!$EN$20</definedName>
    <definedName name="A125994926A">Data7!$EZ$1:$EZ$10,Data7!$EZ$11:$EZ$20</definedName>
    <definedName name="A125994926A_Data">Data7!$EZ$11:$EZ$20</definedName>
    <definedName name="A125994926A_Latest">Data7!$EZ$20</definedName>
    <definedName name="A125994930T">Data7!$FL$1:$FL$10,Data7!$FL$11:$FL$20</definedName>
    <definedName name="A125994930T_Data">Data7!$FL$11:$FL$20</definedName>
    <definedName name="A125994930T_Latest">Data7!$FL$20</definedName>
    <definedName name="A125994934A">Data7!$HB$1:$HB$10,Data7!$HB$11:$HB$20</definedName>
    <definedName name="A125994934A_Data">Data7!$HB$11:$HB$20</definedName>
    <definedName name="A125994934A_Latest">Data7!$HB$20</definedName>
    <definedName name="A125994938K">Data8!$B$1:$B$10,Data8!$B$11:$B$20</definedName>
    <definedName name="A125994938K_Data">Data8!$B$11:$B$20</definedName>
    <definedName name="A125994938K_Latest">Data8!$B$20</definedName>
    <definedName name="A125994942A">Data6!$ID$1:$ID$10,Data6!$ID$11:$ID$20</definedName>
    <definedName name="A125994942A_Data">Data6!$ID$11:$ID$20</definedName>
    <definedName name="A125994942A_Latest">Data6!$ID$20</definedName>
    <definedName name="A125994946K">Data7!$F$1:$F$10,Data7!$F$11:$F$20</definedName>
    <definedName name="A125994946K_Data">Data7!$F$11:$F$20</definedName>
    <definedName name="A125994946K_Latest">Data7!$F$20</definedName>
    <definedName name="A125994950A">Data7!$L$1:$L$10,Data7!$L$11:$L$20</definedName>
    <definedName name="A125994950A_Data">Data7!$L$11:$L$20</definedName>
    <definedName name="A125994950A_Latest">Data7!$L$20</definedName>
    <definedName name="A125994954K">Data7!$AJ$1:$AJ$10,Data7!$AJ$11:$AJ$20</definedName>
    <definedName name="A125994954K_Data">Data7!$AJ$11:$AJ$20</definedName>
    <definedName name="A125994954K_Latest">Data7!$AJ$20</definedName>
    <definedName name="A125994958V">Data7!$AV$1:$AV$10,Data7!$AV$11:$AV$20</definedName>
    <definedName name="A125994958V_Data">Data7!$AV$11:$AV$20</definedName>
    <definedName name="A125994958V_Latest">Data7!$AV$20</definedName>
    <definedName name="A125994962K">Data7!$BB$1:$BB$10,Data7!$BB$11:$BB$20</definedName>
    <definedName name="A125994962K_Data">Data7!$BB$11:$BB$20</definedName>
    <definedName name="A125994962K_Latest">Data7!$BB$20</definedName>
    <definedName name="A125994966V">Data7!$CR$1:$CR$10,Data7!$CR$11:$CR$20</definedName>
    <definedName name="A125994966V_Data">Data7!$CR$11:$CR$20</definedName>
    <definedName name="A125994966V_Latest">Data7!$CR$20</definedName>
    <definedName name="A125994970K">Data7!$FF$1:$FF$10,Data7!$FF$11:$FF$20</definedName>
    <definedName name="A125994970K_Data">Data7!$FF$11:$FF$20</definedName>
    <definedName name="A125994970K_Latest">Data7!$FF$20</definedName>
    <definedName name="A125994974V">Data7!$GD$1:$GD$10,Data7!$GD$11:$GD$20</definedName>
    <definedName name="A125994974V_Data">Data7!$GD$11:$GD$20</definedName>
    <definedName name="A125994974V_Latest">Data7!$GD$20</definedName>
    <definedName name="A125994978C">Data7!$GJ$1:$GJ$10,Data7!$GJ$11:$GJ$20</definedName>
    <definedName name="A125994978C_Data">Data7!$GJ$11:$GJ$20</definedName>
    <definedName name="A125994978C_Latest">Data7!$GJ$20</definedName>
    <definedName name="A125994982V">Data7!$HN$1:$HN$10,Data7!$HN$11:$HN$20</definedName>
    <definedName name="A125994982V_Data">Data7!$HN$11:$HN$20</definedName>
    <definedName name="A125994982V_Latest">Data7!$HN$20</definedName>
    <definedName name="A125994986C">Data7!$HT$1:$HT$10,Data7!$HT$11:$HT$20</definedName>
    <definedName name="A125994986C_Data">Data7!$HT$11:$HT$20</definedName>
    <definedName name="A125994986C_Latest">Data7!$HT$20</definedName>
    <definedName name="A125994990V">Data7!$R$1:$R$10,Data7!$R$11:$R$20</definedName>
    <definedName name="A125994990V_Data">Data7!$R$11:$R$20</definedName>
    <definedName name="A125994990V_Latest">Data7!$R$20</definedName>
    <definedName name="A125994994C">Data7!$DG$1:$DG$10,Data7!$DG$11:$DG$20</definedName>
    <definedName name="A125994994C_Data">Data7!$DG$11:$DG$20</definedName>
    <definedName name="A125994994C_Latest">Data7!$DG$20</definedName>
    <definedName name="A125994998L">Data7!$DM$1:$DM$10,Data7!$DM$11:$DM$20</definedName>
    <definedName name="A125994998L_Data">Data7!$DM$11:$DM$20</definedName>
    <definedName name="A125994998L_Latest">Data7!$DM$20</definedName>
    <definedName name="A125995002V">Data7!$FX$1:$FX$10,Data7!$FX$11:$FX$20</definedName>
    <definedName name="A125995002V_Data">Data7!$FX$11:$FX$20</definedName>
    <definedName name="A125995002V_Latest">Data7!$FX$20</definedName>
    <definedName name="A125995006C">Data8!$H$1:$H$10,Data8!$H$11:$H$20</definedName>
    <definedName name="A125995006C_Data">Data8!$H$11:$H$20</definedName>
    <definedName name="A125995006C_Latest">Data8!$H$20</definedName>
    <definedName name="A125995010V">Data6!$HX$1:$HX$10,Data6!$HX$11:$HX$20</definedName>
    <definedName name="A125995010V_Data">Data6!$HX$11:$HX$20</definedName>
    <definedName name="A125995010V_Latest">Data6!$HX$20</definedName>
    <definedName name="A125995014C">Data6!$IJ$1:$IJ$10,Data6!$IJ$11:$IJ$20</definedName>
    <definedName name="A125995014C_Data">Data6!$IJ$11:$IJ$20</definedName>
    <definedName name="A125995014C_Latest">Data6!$IJ$20</definedName>
    <definedName name="A125995018L">Data6!$IP$1:$IP$10,Data6!$IP$11:$IP$20</definedName>
    <definedName name="A125995018L_Data">Data6!$IP$11:$IP$20</definedName>
    <definedName name="A125995018L_Latest">Data6!$IP$20</definedName>
    <definedName name="A125995022C">Data7!$AD$1:$AD$10,Data7!$AD$11:$AD$20</definedName>
    <definedName name="A125995022C_Data">Data7!$AD$11:$AD$20</definedName>
    <definedName name="A125995022C_Latest">Data7!$AD$20</definedName>
    <definedName name="A125995026L">Data7!$BT$1:$BT$10,Data7!$BT$11:$BT$20</definedName>
    <definedName name="A125995026L_Data">Data7!$BT$11:$BT$20</definedName>
    <definedName name="A125995026L_Latest">Data7!$BT$20</definedName>
    <definedName name="A125995030C">Data7!$BZ$1:$BZ$10,Data7!$BZ$11:$BZ$20</definedName>
    <definedName name="A125995030C_Data">Data7!$BZ$11:$BZ$20</definedName>
    <definedName name="A125995030C_Latest">Data7!$BZ$20</definedName>
    <definedName name="A125995034L">Data7!$BH$1:$BH$10,Data7!$BH$11:$BH$20</definedName>
    <definedName name="A125995034L_Data">Data7!$BH$11:$BH$20</definedName>
    <definedName name="A125995034L_Latest">Data7!$BH$20</definedName>
    <definedName name="A125995038W">Data7!$CX$1:$CX$10,Data7!$CX$11:$CX$20</definedName>
    <definedName name="A125995038W_Data">Data7!$CX$11:$CX$20</definedName>
    <definedName name="A125995038W_Latest">Data7!$CX$20</definedName>
    <definedName name="A125995042L">Data7!$GP$1:$GP$10,Data7!$GP$11:$GP$20</definedName>
    <definedName name="A125995042L_Data">Data7!$GP$11:$GP$20</definedName>
    <definedName name="A125995042L_Latest">Data7!$GP$20</definedName>
    <definedName name="A125995046W">Data7!$IL$1:$IL$10,Data7!$IL$11:$IL$20</definedName>
    <definedName name="A125995046W_Data">Data7!$IL$11:$IL$20</definedName>
    <definedName name="A125995046W_Latest">Data7!$IL$20</definedName>
    <definedName name="A125995050L">Data8!$N$1:$N$10,Data8!$N$11:$N$20</definedName>
    <definedName name="A125995050L_Data">Data8!$N$11:$N$20</definedName>
    <definedName name="A125995050L_Latest">Data8!$N$20</definedName>
    <definedName name="A125995054W">Data8!$DF$1:$DF$10,Data8!$DF$11:$DF$20</definedName>
    <definedName name="A125995054W_Data">Data8!$DF$11:$DF$20</definedName>
    <definedName name="A125995054W_Latest">Data8!$DF$20</definedName>
    <definedName name="A125995058F">Data8!$DX$1:$DX$10,Data8!$DX$11:$DX$20</definedName>
    <definedName name="A125995058F_Data">Data8!$DX$11:$DX$20</definedName>
    <definedName name="A125995058F_Latest">Data8!$DX$20</definedName>
    <definedName name="A125995066F">Data8!$FQ$1:$FQ$10,Data8!$FQ$11:$FQ$20</definedName>
    <definedName name="A125995066F_Data">Data8!$FQ$11:$FQ$20</definedName>
    <definedName name="A125995066F_Latest">Data8!$FQ$20</definedName>
    <definedName name="A125995070W">Data8!$IN$1:$IN$10,Data8!$IN$11:$IN$20</definedName>
    <definedName name="A125995070W_Data">Data8!$IN$11:$IN$20</definedName>
    <definedName name="A125995070W_Latest">Data8!$IN$20</definedName>
    <definedName name="A125995074F">Data9!$AH$1:$AH$10,Data9!$AH$11:$AH$20</definedName>
    <definedName name="A125995074F_Data">Data9!$AH$11:$AH$20</definedName>
    <definedName name="A125995074F_Latest">Data9!$AH$20</definedName>
    <definedName name="A125995078R">Data8!$T$1:$T$10,Data8!$T$11:$T$20</definedName>
    <definedName name="A125995078R_Data">Data8!$T$11:$T$20</definedName>
    <definedName name="A125995078R_Latest">Data8!$T$20</definedName>
    <definedName name="A125995082F">Data8!$CH$1:$CH$10,Data8!$CH$11:$CH$20</definedName>
    <definedName name="A125995082F_Data">Data8!$CH$11:$CH$20</definedName>
    <definedName name="A125995082F_Latest">Data8!$CH$20</definedName>
    <definedName name="A125995086R">Data8!$FZ$1:$FZ$10,Data8!$FZ$11:$FZ$20</definedName>
    <definedName name="A125995086R_Data">Data8!$FZ$11:$FZ$20</definedName>
    <definedName name="A125995086R_Latest">Data8!$FZ$20</definedName>
    <definedName name="A125995090F">Data9!$J$1:$J$10,Data9!$J$11:$J$20</definedName>
    <definedName name="A125995090F_Data">Data9!$J$11:$J$20</definedName>
    <definedName name="A125995090F_Latest">Data9!$J$20</definedName>
    <definedName name="A125995094R">Data8!$FK$1:$FK$10,Data8!$FK$11:$FK$20</definedName>
    <definedName name="A125995094R_Data">Data8!$FK$11:$FK$20</definedName>
    <definedName name="A125995094R_Latest">Data8!$FK$20</definedName>
    <definedName name="A125995098X">Data8!$GL$1:$GL$10,Data8!$GL$11:$GL$20</definedName>
    <definedName name="A125995098X_Data">Data8!$GL$11:$GL$20</definedName>
    <definedName name="A125995098X_Latest">Data8!$GL$20</definedName>
    <definedName name="A125995102C">Data8!$HJ$1:$HJ$10,Data8!$HJ$11:$HJ$20</definedName>
    <definedName name="A125995102C_Data">Data8!$HJ$11:$HJ$20</definedName>
    <definedName name="A125995102C_Latest">Data8!$HJ$20</definedName>
    <definedName name="A125995106L">Data9!$AB$1:$AB$10,Data9!$AB$11:$AB$20</definedName>
    <definedName name="A125995106L_Data">Data9!$AB$11:$AB$20</definedName>
    <definedName name="A125995106L_Latest">Data9!$AB$20</definedName>
    <definedName name="A125995110C">Data8!$BP$1:$BP$10,Data8!$BP$11:$BP$20</definedName>
    <definedName name="A125995110C_Data">Data8!$BP$11:$BP$20</definedName>
    <definedName name="A125995110C_Latest">Data8!$BP$20</definedName>
    <definedName name="A125995114L">Data8!$ED$1:$ED$10,Data8!$ED$11:$ED$20</definedName>
    <definedName name="A125995114L_Data">Data8!$ED$11:$ED$20</definedName>
    <definedName name="A125995114L_Latest">Data8!$ED$20</definedName>
    <definedName name="A125995118W">Data8!$FT$1:$FT$10,Data8!$FT$11:$FT$20</definedName>
    <definedName name="A125995118W_Data">Data8!$FT$11:$FT$20</definedName>
    <definedName name="A125995118W_Latest">Data8!$FT$20</definedName>
    <definedName name="A125995122L">Data8!$GF$1:$GF$10,Data8!$GF$11:$GF$20</definedName>
    <definedName name="A125995122L_Data">Data8!$GF$11:$GF$20</definedName>
    <definedName name="A125995122L_Latest">Data8!$GF$20</definedName>
    <definedName name="A125995126W">Data8!$GR$1:$GR$10,Data8!$GR$11:$GR$20</definedName>
    <definedName name="A125995126W_Data">Data8!$GR$11:$GR$20</definedName>
    <definedName name="A125995126W_Latest">Data8!$GR$20</definedName>
    <definedName name="A125995130L">Data8!$HD$1:$HD$10,Data8!$HD$11:$HD$20</definedName>
    <definedName name="A125995130L_Data">Data8!$HD$11:$HD$20</definedName>
    <definedName name="A125995130L_Latest">Data8!$HD$20</definedName>
    <definedName name="A125995134W">Data9!$D$1:$D$10,Data9!$D$11:$D$20</definedName>
    <definedName name="A125995134W_Data">Data9!$D$11:$D$20</definedName>
    <definedName name="A125995134W_Latest">Data9!$D$20</definedName>
    <definedName name="A125995138F">Data9!$AT$1:$AT$10,Data9!$AT$11:$AT$20</definedName>
    <definedName name="A125995138F_Data">Data9!$AT$11:$AT$20</definedName>
    <definedName name="A125995138F_Latest">Data9!$AT$20</definedName>
    <definedName name="A125995142W">Data8!$AF$1:$AF$10,Data8!$AF$11:$AF$20</definedName>
    <definedName name="A125995142W_Data">Data8!$AF$11:$AF$20</definedName>
    <definedName name="A125995142W_Latest">Data8!$AF$20</definedName>
    <definedName name="A125995146F">Data8!$AX$1:$AX$10,Data8!$AX$11:$AX$20</definedName>
    <definedName name="A125995146F_Data">Data8!$AX$11:$AX$20</definedName>
    <definedName name="A125995146F_Latest">Data8!$AX$20</definedName>
    <definedName name="A125995150W">Data8!$BD$1:$BD$10,Data8!$BD$11:$BD$20</definedName>
    <definedName name="A125995150W_Data">Data8!$BD$11:$BD$20</definedName>
    <definedName name="A125995150W_Latest">Data8!$BD$20</definedName>
    <definedName name="A125995154F">Data8!$CB$1:$CB$10,Data8!$CB$11:$CB$20</definedName>
    <definedName name="A125995154F_Data">Data8!$CB$11:$CB$20</definedName>
    <definedName name="A125995154F_Latest">Data8!$CB$20</definedName>
    <definedName name="A125995158R">Data8!$CN$1:$CN$10,Data8!$CN$11:$CN$20</definedName>
    <definedName name="A125995158R_Data">Data8!$CN$11:$CN$20</definedName>
    <definedName name="A125995158R_Latest">Data8!$CN$20</definedName>
    <definedName name="A125995162F">Data8!$CT$1:$CT$10,Data8!$CT$11:$CT$20</definedName>
    <definedName name="A125995162F_Data">Data8!$CT$11:$CT$20</definedName>
    <definedName name="A125995162F_Latest">Data8!$CT$20</definedName>
    <definedName name="A125995166R">Data8!$EJ$1:$EJ$10,Data8!$EJ$11:$EJ$20</definedName>
    <definedName name="A125995166R_Data">Data8!$EJ$11:$EJ$20</definedName>
    <definedName name="A125995166R_Latest">Data8!$EJ$20</definedName>
    <definedName name="A125995170F">Data8!$GX$1:$GX$10,Data8!$GX$11:$GX$20</definedName>
    <definedName name="A125995170F_Data">Data8!$GX$11:$GX$20</definedName>
    <definedName name="A125995170F_Latest">Data8!$GX$20</definedName>
    <definedName name="A125995174R">Data8!$HV$1:$HV$10,Data8!$HV$11:$HV$20</definedName>
    <definedName name="A125995174R_Data">Data8!$HV$11:$HV$20</definedName>
    <definedName name="A125995174R_Latest">Data8!$HV$20</definedName>
    <definedName name="A125995178X">Data8!$IB$1:$IB$10,Data8!$IB$11:$IB$20</definedName>
    <definedName name="A125995178X_Data">Data8!$IB$11:$IB$20</definedName>
    <definedName name="A125995178X_Latest">Data8!$IB$20</definedName>
    <definedName name="A125995182R">Data9!$P$1:$P$10,Data9!$P$11:$P$20</definedName>
    <definedName name="A125995182R_Data">Data9!$P$11:$P$20</definedName>
    <definedName name="A125995182R_Latest">Data9!$P$20</definedName>
    <definedName name="A125995186X">Data9!$V$1:$V$10,Data9!$V$11:$V$20</definedName>
    <definedName name="A125995186X_Data">Data9!$V$11:$V$20</definedName>
    <definedName name="A125995186X_Latest">Data9!$V$20</definedName>
    <definedName name="A125995190R">Data8!$BJ$1:$BJ$10,Data8!$BJ$11:$BJ$20</definedName>
    <definedName name="A125995190R_Data">Data8!$BJ$11:$BJ$20</definedName>
    <definedName name="A125995190R_Latest">Data8!$BJ$20</definedName>
    <definedName name="A125995194X">Data8!$EY$1:$EY$10,Data8!$EY$11:$EY$20</definedName>
    <definedName name="A125995194X_Data">Data8!$EY$11:$EY$20</definedName>
    <definedName name="A125995194X_Latest">Data8!$EY$20</definedName>
    <definedName name="A125995198J">Data8!$FE$1:$FE$10,Data8!$FE$11:$FE$20</definedName>
    <definedName name="A125995198J_Data">Data8!$FE$11:$FE$20</definedName>
    <definedName name="A125995198J_Latest">Data8!$FE$20</definedName>
    <definedName name="A125995202L">Data8!$HP$1:$HP$10,Data8!$HP$11:$HP$20</definedName>
    <definedName name="A125995202L_Data">Data8!$HP$11:$HP$20</definedName>
    <definedName name="A125995202L_Latest">Data8!$HP$20</definedName>
    <definedName name="A125995206W">Data9!$AZ$1:$AZ$10,Data9!$AZ$11:$AZ$20</definedName>
    <definedName name="A125995206W_Data">Data9!$AZ$11:$AZ$20</definedName>
    <definedName name="A125995206W_Latest">Data9!$AZ$20</definedName>
    <definedName name="A125995210L">Data8!$Z$1:$Z$10,Data8!$Z$11:$Z$20</definedName>
    <definedName name="A125995210L_Data">Data8!$Z$11:$Z$20</definedName>
    <definedName name="A125995210L_Latest">Data8!$Z$20</definedName>
    <definedName name="A125995214W">Data8!$AL$1:$AL$10,Data8!$AL$11:$AL$20</definedName>
    <definedName name="A125995214W_Data">Data8!$AL$11:$AL$20</definedName>
    <definedName name="A125995214W_Latest">Data8!$AL$20</definedName>
    <definedName name="A125995218F">Data8!$AR$1:$AR$10,Data8!$AR$11:$AR$20</definedName>
    <definedName name="A125995218F_Data">Data8!$AR$11:$AR$20</definedName>
    <definedName name="A125995218F_Latest">Data8!$AR$20</definedName>
    <definedName name="A125995222W">Data8!$BV$1:$BV$10,Data8!$BV$11:$BV$20</definedName>
    <definedName name="A125995222W_Data">Data8!$BV$11:$BV$20</definedName>
    <definedName name="A125995222W_Latest">Data8!$BV$20</definedName>
    <definedName name="A125995226F">Data8!$DL$1:$DL$10,Data8!$DL$11:$DL$20</definedName>
    <definedName name="A125995226F_Data">Data8!$DL$11:$DL$20</definedName>
    <definedName name="A125995226F_Latest">Data8!$DL$20</definedName>
    <definedName name="A125995230W">Data8!$DR$1:$DR$10,Data8!$DR$11:$DR$20</definedName>
    <definedName name="A125995230W_Data">Data8!$DR$11:$DR$20</definedName>
    <definedName name="A125995230W_Latest">Data8!$DR$20</definedName>
    <definedName name="A125995234F">Data8!$CZ$1:$CZ$10,Data8!$CZ$11:$CZ$20</definedName>
    <definedName name="A125995234F_Data">Data8!$CZ$11:$CZ$20</definedName>
    <definedName name="A125995234F_Latest">Data8!$CZ$20</definedName>
    <definedName name="A125995238R">Data8!$EP$1:$EP$10,Data8!$EP$11:$EP$20</definedName>
    <definedName name="A125995238R_Data">Data8!$EP$11:$EP$20</definedName>
    <definedName name="A125995238R_Latest">Data8!$EP$20</definedName>
    <definedName name="A125995242F">Data8!$IH$1:$IH$10,Data8!$IH$11:$IH$20</definedName>
    <definedName name="A125995242F_Data">Data8!$IH$11:$IH$20</definedName>
    <definedName name="A125995242F_Latest">Data8!$IH$20</definedName>
    <definedName name="A125995246R">Data9!$AN$1:$AN$10,Data9!$AN$11:$AN$20</definedName>
    <definedName name="A125995246R_Data">Data9!$AN$11:$AN$20</definedName>
    <definedName name="A125995246R_Latest">Data9!$AN$20</definedName>
    <definedName name="A125995250F">Data9!$BF$1:$BF$10,Data9!$BF$11:$BF$20</definedName>
    <definedName name="A125995250F_Data">Data9!$BF$11:$BF$20</definedName>
    <definedName name="A125995250F_Latest">Data9!$BF$20</definedName>
    <definedName name="A125995254R">Data9!$EX$1:$EX$10,Data9!$EX$11:$EX$20</definedName>
    <definedName name="A125995254R_Data">Data9!$EX$11:$EX$20</definedName>
    <definedName name="A125995254R_Latest">Data9!$EX$20</definedName>
    <definedName name="A125995258X">Data9!$FP$1:$FP$10,Data9!$FP$11:$FP$20</definedName>
    <definedName name="A125995258X_Data">Data9!$FP$11:$FP$20</definedName>
    <definedName name="A125995258X_Latest">Data9!$FP$20</definedName>
    <definedName name="A125995266X">Data9!$HI$1:$HI$10,Data9!$HI$11:$HI$20</definedName>
    <definedName name="A125995266X_Data">Data9!$HI$11:$HI$20</definedName>
    <definedName name="A125995266X_Latest">Data9!$HI$20</definedName>
    <definedName name="A125995270R">Data10!$AP$1:$AP$10,Data10!$AP$11:$AP$20</definedName>
    <definedName name="A125995270R_Data">Data10!$AP$11:$AP$20</definedName>
    <definedName name="A125995270R_Latest">Data10!$AP$20</definedName>
    <definedName name="A125995274X">Data10!$BZ$1:$BZ$10,Data10!$BZ$11:$BZ$20</definedName>
    <definedName name="A125995274X_Data">Data10!$BZ$11:$BZ$20</definedName>
    <definedName name="A125995274X_Latest">Data10!$BZ$20</definedName>
    <definedName name="A125995278J">Data9!$BL$1:$BL$10,Data9!$BL$11:$BL$20</definedName>
    <definedName name="A125995278J_Data">Data9!$BL$11:$BL$20</definedName>
    <definedName name="A125995278J_Latest">Data9!$BL$20</definedName>
    <definedName name="A125995282X">Data9!$DZ$1:$DZ$10,Data9!$DZ$11:$DZ$20</definedName>
    <definedName name="A125995282X_Data">Data9!$DZ$11:$DZ$20</definedName>
    <definedName name="A125995282X_Latest">Data9!$DZ$20</definedName>
    <definedName name="A125995286J">Data9!$HR$1:$HR$10,Data9!$HR$11:$HR$20</definedName>
    <definedName name="A125995286J_Data">Data9!$HR$11:$HR$20</definedName>
    <definedName name="A125995286J_Latest">Data9!$HR$20</definedName>
    <definedName name="A125995290X">Data10!$BB$1:$BB$10,Data10!$BB$11:$BB$20</definedName>
    <definedName name="A125995290X_Data">Data10!$BB$11:$BB$20</definedName>
    <definedName name="A125995290X_Latest">Data10!$BB$20</definedName>
    <definedName name="A125995294J">Data9!$HC$1:$HC$10,Data9!$HC$11:$HC$20</definedName>
    <definedName name="A125995294J_Data">Data9!$HC$11:$HC$20</definedName>
    <definedName name="A125995294J_Latest">Data9!$HC$20</definedName>
    <definedName name="A125995298T">Data9!$ID$1:$ID$10,Data9!$ID$11:$ID$20</definedName>
    <definedName name="A125995298T_Data">Data9!$ID$11:$ID$20</definedName>
    <definedName name="A125995298T_Latest">Data9!$ID$20</definedName>
    <definedName name="A125995302W">Data10!$L$1:$L$10,Data10!$L$11:$L$20</definedName>
    <definedName name="A125995302W_Data">Data10!$L$11:$L$20</definedName>
    <definedName name="A125995302W_Latest">Data10!$L$20</definedName>
    <definedName name="A125995306F">Data10!$BT$1:$BT$10,Data10!$BT$11:$BT$20</definedName>
    <definedName name="A125995306F_Data">Data10!$BT$11:$BT$20</definedName>
    <definedName name="A125995306F_Latest">Data10!$BT$20</definedName>
    <definedName name="A125995310W">Data9!$DH$1:$DH$10,Data9!$DH$11:$DH$20</definedName>
    <definedName name="A125995310W_Data">Data9!$DH$11:$DH$20</definedName>
    <definedName name="A125995310W_Latest">Data9!$DH$20</definedName>
    <definedName name="A125995314F">Data9!$FV$1:$FV$10,Data9!$FV$11:$FV$20</definedName>
    <definedName name="A125995314F_Data">Data9!$FV$11:$FV$20</definedName>
    <definedName name="A125995314F_Latest">Data9!$FV$20</definedName>
    <definedName name="A125995318R">Data9!$HL$1:$HL$10,Data9!$HL$11:$HL$20</definedName>
    <definedName name="A125995318R_Data">Data9!$HL$11:$HL$20</definedName>
    <definedName name="A125995318R_Latest">Data9!$HL$20</definedName>
    <definedName name="A125995322F">Data9!$HX$1:$HX$10,Data9!$HX$11:$HX$20</definedName>
    <definedName name="A125995322F_Data">Data9!$HX$11:$HX$20</definedName>
    <definedName name="A125995322F_Latest">Data9!$HX$20</definedName>
    <definedName name="A125995326R">Data9!$IJ$1:$IJ$10,Data9!$IJ$11:$IJ$20</definedName>
    <definedName name="A125995326R_Data">Data9!$IJ$11:$IJ$20</definedName>
    <definedName name="A125995326R_Latest">Data9!$IJ$20</definedName>
    <definedName name="A125995330F">Data10!$F$1:$F$10,Data10!$F$11:$F$20</definedName>
    <definedName name="A125995330F_Data">Data10!$F$11:$F$20</definedName>
    <definedName name="A125995330F_Latest">Data10!$F$20</definedName>
    <definedName name="A125995334R">Data10!$AV$1:$AV$10,Data10!$AV$11:$AV$20</definedName>
    <definedName name="A125995334R_Data">Data10!$AV$11:$AV$20</definedName>
    <definedName name="A125995334R_Latest">Data10!$AV$20</definedName>
    <definedName name="A125995338X">Data10!$CL$1:$CL$10,Data10!$CL$11:$CL$20</definedName>
    <definedName name="A125995338X_Data">Data10!$CL$11:$CL$20</definedName>
    <definedName name="A125995338X_Latest">Data10!$CL$20</definedName>
    <definedName name="A125995342R">Data9!$BX$1:$BX$10,Data9!$BX$11:$BX$20</definedName>
    <definedName name="A125995342R_Data">Data9!$BX$11:$BX$20</definedName>
    <definedName name="A125995342R_Latest">Data9!$BX$20</definedName>
    <definedName name="A125995346X">Data9!$CP$1:$CP$10,Data9!$CP$11:$CP$20</definedName>
    <definedName name="A125995346X_Data">Data9!$CP$11:$CP$20</definedName>
    <definedName name="A125995346X_Latest">Data9!$CP$20</definedName>
    <definedName name="A125995350R">Data9!$CV$1:$CV$10,Data9!$CV$11:$CV$20</definedName>
    <definedName name="A125995350R_Data">Data9!$CV$11:$CV$20</definedName>
    <definedName name="A125995350R_Latest">Data9!$CV$20</definedName>
    <definedName name="A125995354X">Data9!$DT$1:$DT$10,Data9!$DT$11:$DT$20</definedName>
    <definedName name="A125995354X_Data">Data9!$DT$11:$DT$20</definedName>
    <definedName name="A125995354X_Latest">Data9!$DT$20</definedName>
    <definedName name="A125995358J">Data9!$EF$1:$EF$10,Data9!$EF$11:$EF$20</definedName>
    <definedName name="A125995358J_Data">Data9!$EF$11:$EF$20</definedName>
    <definedName name="A125995358J_Latest">Data9!$EF$20</definedName>
    <definedName name="A125995362X">Data9!$EL$1:$EL$10,Data9!$EL$11:$EL$20</definedName>
    <definedName name="A125995362X_Data">Data9!$EL$11:$EL$20</definedName>
    <definedName name="A125995362X_Latest">Data9!$EL$20</definedName>
    <definedName name="A125995366J">Data9!$GB$1:$GB$10,Data9!$GB$11:$GB$20</definedName>
    <definedName name="A125995366J_Data">Data9!$GB$11:$GB$20</definedName>
    <definedName name="A125995366J_Latest">Data9!$GB$20</definedName>
    <definedName name="A125995370X">Data9!$IP$1:$IP$10,Data9!$IP$11:$IP$20</definedName>
    <definedName name="A125995370X_Data">Data9!$IP$11:$IP$20</definedName>
    <definedName name="A125995370X_Latest">Data9!$IP$20</definedName>
    <definedName name="A125995374J">Data10!$X$1:$X$10,Data10!$X$11:$X$20</definedName>
    <definedName name="A125995374J_Data">Data10!$X$11:$X$20</definedName>
    <definedName name="A125995374J_Latest">Data10!$X$20</definedName>
    <definedName name="A125995378T">Data10!$AD$1:$AD$10,Data10!$AD$11:$AD$20</definedName>
    <definedName name="A125995378T_Data">Data10!$AD$11:$AD$20</definedName>
    <definedName name="A125995378T_Latest">Data10!$AD$20</definedName>
    <definedName name="A125995382J">Data10!$BH$1:$BH$10,Data10!$BH$11:$BH$20</definedName>
    <definedName name="A125995382J_Data">Data10!$BH$11:$BH$20</definedName>
    <definedName name="A125995382J_Latest">Data10!$BH$20</definedName>
    <definedName name="A125995386T">Data10!$BN$1:$BN$10,Data10!$BN$11:$BN$20</definedName>
    <definedName name="A125995386T_Data">Data10!$BN$11:$BN$20</definedName>
    <definedName name="A125995386T_Latest">Data10!$BN$20</definedName>
    <definedName name="A125995390J">Data9!$DB$1:$DB$10,Data9!$DB$11:$DB$20</definedName>
    <definedName name="A125995390J_Data">Data9!$DB$11:$DB$20</definedName>
    <definedName name="A125995390J_Latest">Data9!$DB$20</definedName>
    <definedName name="A125995394T">Data9!$GQ$1:$GQ$10,Data9!$GQ$11:$GQ$20</definedName>
    <definedName name="A125995394T_Data">Data9!$GQ$11:$GQ$20</definedName>
    <definedName name="A125995394T_Latest">Data9!$GQ$20</definedName>
    <definedName name="A125995398A">Data9!$GW$1:$GW$10,Data9!$GW$11:$GW$20</definedName>
    <definedName name="A125995398A_Data">Data9!$GW$11:$GW$20</definedName>
    <definedName name="A125995398A_Latest">Data9!$GW$20</definedName>
    <definedName name="A125995402F">Data10!$R$1:$R$10,Data10!$R$11:$R$20</definedName>
    <definedName name="A125995402F_Data">Data10!$R$11:$R$20</definedName>
    <definedName name="A125995402F_Latest">Data10!$R$20</definedName>
    <definedName name="A125995406R">Data10!$CR$1:$CR$10,Data10!$CR$11:$CR$20</definedName>
    <definedName name="A125995406R_Data">Data10!$CR$11:$CR$20</definedName>
    <definedName name="A125995406R_Latest">Data10!$CR$20</definedName>
    <definedName name="A125995410F">Data9!$BR$1:$BR$10,Data9!$BR$11:$BR$20</definedName>
    <definedName name="A125995410F_Data">Data9!$BR$11:$BR$20</definedName>
    <definedName name="A125995410F_Latest">Data9!$BR$20</definedName>
    <definedName name="A125995414R">Data9!$CD$1:$CD$10,Data9!$CD$11:$CD$20</definedName>
    <definedName name="A125995414R_Data">Data9!$CD$11:$CD$20</definedName>
    <definedName name="A125995414R_Latest">Data9!$CD$20</definedName>
    <definedName name="A125995418X">Data9!$CJ$1:$CJ$10,Data9!$CJ$11:$CJ$20</definedName>
    <definedName name="A125995418X_Data">Data9!$CJ$11:$CJ$20</definedName>
    <definedName name="A125995418X_Latest">Data9!$CJ$20</definedName>
    <definedName name="A125995422R">Data9!$DN$1:$DN$10,Data9!$DN$11:$DN$20</definedName>
    <definedName name="A125995422R_Data">Data9!$DN$11:$DN$20</definedName>
    <definedName name="A125995422R_Latest">Data9!$DN$20</definedName>
    <definedName name="A125995426X">Data9!$FD$1:$FD$10,Data9!$FD$11:$FD$20</definedName>
    <definedName name="A125995426X_Data">Data9!$FD$11:$FD$20</definedName>
    <definedName name="A125995426X_Latest">Data9!$FD$20</definedName>
    <definedName name="A125995430R">Data9!$FJ$1:$FJ$10,Data9!$FJ$11:$FJ$20</definedName>
    <definedName name="A125995430R_Data">Data9!$FJ$11:$FJ$20</definedName>
    <definedName name="A125995430R_Latest">Data9!$FJ$20</definedName>
    <definedName name="A125995434X">Data9!$ER$1:$ER$10,Data9!$ER$11:$ER$20</definedName>
    <definedName name="A125995434X_Data">Data9!$ER$11:$ER$20</definedName>
    <definedName name="A125995434X_Latest">Data9!$ER$20</definedName>
    <definedName name="A125995438J">Data9!$GH$1:$GH$10,Data9!$GH$11:$GH$20</definedName>
    <definedName name="A125995438J_Data">Data9!$GH$11:$GH$20</definedName>
    <definedName name="A125995438J_Latest">Data9!$GH$20</definedName>
    <definedName name="A125995442X">Data10!$AJ$1:$AJ$10,Data10!$AJ$11:$AJ$20</definedName>
    <definedName name="A125995442X_Data">Data10!$AJ$11:$AJ$20</definedName>
    <definedName name="A125995442X_Latest">Data10!$AJ$20</definedName>
    <definedName name="A125995446J">Data10!$CF$1:$CF$10,Data10!$CF$11:$CF$20</definedName>
    <definedName name="A125995446J_Data">Data10!$CF$11:$CF$20</definedName>
    <definedName name="A125995446J_Latest">Data10!$CF$20</definedName>
    <definedName name="A125995450X">Data10!$CX$1:$CX$10,Data10!$CX$11:$CX$20</definedName>
    <definedName name="A125995450X_Data">Data10!$CX$11:$CX$20</definedName>
    <definedName name="A125995450X_Latest">Data10!$CX$20</definedName>
    <definedName name="A125995454J">Data2!$EJ$1:$EJ$10,Data2!$EJ$11:$EJ$20</definedName>
    <definedName name="A125995454J_Data">Data2!$EJ$11:$EJ$20</definedName>
    <definedName name="A125995454J_Latest">Data2!$EJ$20</definedName>
    <definedName name="A125995458T">Data2!$FB$1:$FB$10,Data2!$FB$11:$FB$20</definedName>
    <definedName name="A125995458T_Data">Data2!$FB$11:$FB$20</definedName>
    <definedName name="A125995458T_Latest">Data2!$FB$20</definedName>
    <definedName name="A125995466T">Data2!$GU$1:$GU$10,Data2!$GU$11:$GU$20</definedName>
    <definedName name="A125995466T_Data">Data2!$GU$11:$GU$20</definedName>
    <definedName name="A125995466T_Latest">Data2!$GU$20</definedName>
    <definedName name="A125995470J">Data3!$AB$1:$AB$10,Data3!$AB$11:$AB$20</definedName>
    <definedName name="A125995470J_Data">Data3!$AB$11:$AB$20</definedName>
    <definedName name="A125995470J_Latest">Data3!$AB$20</definedName>
    <definedName name="A125995474T">Data3!$BL$1:$BL$10,Data3!$BL$11:$BL$20</definedName>
    <definedName name="A125995474T_Data">Data3!$BL$11:$BL$20</definedName>
    <definedName name="A125995474T_Latest">Data3!$BL$20</definedName>
    <definedName name="A125995478A">Data2!$AX$1:$AX$10,Data2!$AX$11:$AX$20</definedName>
    <definedName name="A125995478A_Data">Data2!$AX$11:$AX$20</definedName>
    <definedName name="A125995478A_Latest">Data2!$AX$20</definedName>
    <definedName name="A125995482T">Data2!$DL$1:$DL$10,Data2!$DL$11:$DL$20</definedName>
    <definedName name="A125995482T_Data">Data2!$DL$11:$DL$20</definedName>
    <definedName name="A125995482T_Latest">Data2!$DL$20</definedName>
    <definedName name="A125995486A">Data2!$HD$1:$HD$10,Data2!$HD$11:$HD$20</definedName>
    <definedName name="A125995486A_Data">Data2!$HD$11:$HD$20</definedName>
    <definedName name="A125995486A_Latest">Data2!$HD$20</definedName>
    <definedName name="A125995490T">Data3!$AN$1:$AN$10,Data3!$AN$11:$AN$20</definedName>
    <definedName name="A125995490T_Data">Data3!$AN$11:$AN$20</definedName>
    <definedName name="A125995490T_Latest">Data3!$AN$20</definedName>
    <definedName name="A125995494A">Data2!$GO$1:$GO$10,Data2!$GO$11:$GO$20</definedName>
    <definedName name="A125995494A_Data">Data2!$GO$11:$GO$20</definedName>
    <definedName name="A125995494A_Latest">Data2!$GO$20</definedName>
    <definedName name="A125995498K">Data2!$HP$1:$HP$10,Data2!$HP$11:$HP$20</definedName>
    <definedName name="A125995498K_Data">Data2!$HP$11:$HP$20</definedName>
    <definedName name="A125995498K_Latest">Data2!$HP$20</definedName>
    <definedName name="A125995502R">Data2!$IN$1:$IN$10,Data2!$IN$11:$IN$20</definedName>
    <definedName name="A125995502R_Data">Data2!$IN$11:$IN$20</definedName>
    <definedName name="A125995502R_Latest">Data2!$IN$20</definedName>
    <definedName name="A125995506X">Data3!$BF$1:$BF$10,Data3!$BF$11:$BF$20</definedName>
    <definedName name="A125995506X_Data">Data3!$BF$11:$BF$20</definedName>
    <definedName name="A125995506X_Latest">Data3!$BF$20</definedName>
    <definedName name="A125995510R">Data2!$CT$1:$CT$10,Data2!$CT$11:$CT$20</definedName>
    <definedName name="A125995510R_Data">Data2!$CT$11:$CT$20</definedName>
    <definedName name="A125995510R_Latest">Data2!$CT$20</definedName>
    <definedName name="A125995514X">Data2!$FH$1:$FH$10,Data2!$FH$11:$FH$20</definedName>
    <definedName name="A125995514X_Data">Data2!$FH$11:$FH$20</definedName>
    <definedName name="A125995514X_Latest">Data2!$FH$20</definedName>
    <definedName name="A125995518J">Data2!$GX$1:$GX$10,Data2!$GX$11:$GX$20</definedName>
    <definedName name="A125995518J_Data">Data2!$GX$11:$GX$20</definedName>
    <definedName name="A125995518J_Latest">Data2!$GX$20</definedName>
    <definedName name="A125995522X">Data2!$HJ$1:$HJ$10,Data2!$HJ$11:$HJ$20</definedName>
    <definedName name="A125995522X_Data">Data2!$HJ$11:$HJ$20</definedName>
    <definedName name="A125995522X_Latest">Data2!$HJ$20</definedName>
    <definedName name="A125995526J">Data2!$HV$1:$HV$10,Data2!$HV$11:$HV$20</definedName>
    <definedName name="A125995526J_Data">Data2!$HV$11:$HV$20</definedName>
    <definedName name="A125995526J_Latest">Data2!$HV$20</definedName>
    <definedName name="A125995530X">Data2!$IH$1:$IH$10,Data2!$IH$11:$IH$20</definedName>
    <definedName name="A125995530X_Data">Data2!$IH$11:$IH$20</definedName>
    <definedName name="A125995530X_Latest">Data2!$IH$20</definedName>
    <definedName name="A125995534J">Data3!$AH$1:$AH$10,Data3!$AH$11:$AH$20</definedName>
    <definedName name="A125995534J_Data">Data3!$AH$11:$AH$20</definedName>
    <definedName name="A125995534J_Latest">Data3!$AH$20</definedName>
    <definedName name="A125995538T">Data3!$BX$1:$BX$10,Data3!$BX$11:$BX$20</definedName>
    <definedName name="A125995538T_Data">Data3!$BX$11:$BX$20</definedName>
    <definedName name="A125995538T_Latest">Data3!$BX$20</definedName>
    <definedName name="A125995542J">Data2!$BJ$1:$BJ$10,Data2!$BJ$11:$BJ$20</definedName>
    <definedName name="A125995542J_Data">Data2!$BJ$11:$BJ$20</definedName>
    <definedName name="A125995542J_Latest">Data2!$BJ$20</definedName>
    <definedName name="A125995546T">Data2!$CB$1:$CB$10,Data2!$CB$11:$CB$20</definedName>
    <definedName name="A125995546T_Data">Data2!$CB$11:$CB$20</definedName>
    <definedName name="A125995546T_Latest">Data2!$CB$20</definedName>
    <definedName name="A125995550J">Data2!$CH$1:$CH$10,Data2!$CH$11:$CH$20</definedName>
    <definedName name="A125995550J_Data">Data2!$CH$11:$CH$20</definedName>
    <definedName name="A125995550J_Latest">Data2!$CH$20</definedName>
    <definedName name="A125995554T">Data2!$DF$1:$DF$10,Data2!$DF$11:$DF$20</definedName>
    <definedName name="A125995554T_Data">Data2!$DF$11:$DF$20</definedName>
    <definedName name="A125995554T_Latest">Data2!$DF$20</definedName>
    <definedName name="A125995558A">Data2!$DR$1:$DR$10,Data2!$DR$11:$DR$20</definedName>
    <definedName name="A125995558A_Data">Data2!$DR$11:$DR$20</definedName>
    <definedName name="A125995558A_Latest">Data2!$DR$20</definedName>
    <definedName name="A125995562T">Data2!$DX$1:$DX$10,Data2!$DX$11:$DX$20</definedName>
    <definedName name="A125995562T_Data">Data2!$DX$11:$DX$20</definedName>
    <definedName name="A125995562T_Latest">Data2!$DX$20</definedName>
    <definedName name="A125995566A">Data2!$FN$1:$FN$10,Data2!$FN$11:$FN$20</definedName>
    <definedName name="A125995566A_Data">Data2!$FN$11:$FN$20</definedName>
    <definedName name="A125995566A_Latest">Data2!$FN$20</definedName>
    <definedName name="A125995570T">Data2!$IB$1:$IB$10,Data2!$IB$11:$IB$20</definedName>
    <definedName name="A125995570T_Data">Data2!$IB$11:$IB$20</definedName>
    <definedName name="A125995570T_Latest">Data2!$IB$20</definedName>
    <definedName name="A125995574A">Data3!$J$1:$J$10,Data3!$J$11:$J$20</definedName>
    <definedName name="A125995574A_Data">Data3!$J$11:$J$20</definedName>
    <definedName name="A125995574A_Latest">Data3!$J$20</definedName>
    <definedName name="A125995578K">Data3!$P$1:$P$10,Data3!$P$11:$P$20</definedName>
    <definedName name="A125995578K_Data">Data3!$P$11:$P$20</definedName>
    <definedName name="A125995578K_Latest">Data3!$P$20</definedName>
    <definedName name="A125995582A">Data3!$AT$1:$AT$10,Data3!$AT$11:$AT$20</definedName>
    <definedName name="A125995582A_Data">Data3!$AT$11:$AT$20</definedName>
    <definedName name="A125995582A_Latest">Data3!$AT$20</definedName>
    <definedName name="A125995586K">Data3!$AZ$1:$AZ$10,Data3!$AZ$11:$AZ$20</definedName>
    <definedName name="A125995586K_Data">Data3!$AZ$11:$AZ$20</definedName>
    <definedName name="A125995586K_Latest">Data3!$AZ$20</definedName>
    <definedName name="A125995590A">Data2!$CN$1:$CN$10,Data2!$CN$11:$CN$20</definedName>
    <definedName name="A125995590A_Data">Data2!$CN$11:$CN$20</definedName>
    <definedName name="A125995590A_Latest">Data2!$CN$20</definedName>
    <definedName name="A125995594K">Data2!$GC$1:$GC$10,Data2!$GC$11:$GC$20</definedName>
    <definedName name="A125995594K_Data">Data2!$GC$11:$GC$20</definedName>
    <definedName name="A125995594K_Latest">Data2!$GC$20</definedName>
    <definedName name="A125995598V">Data2!$GI$1:$GI$10,Data2!$GI$11:$GI$20</definedName>
    <definedName name="A125995598V_Data">Data2!$GI$11:$GI$20</definedName>
    <definedName name="A125995598V_Latest">Data2!$GI$20</definedName>
    <definedName name="A125995602X">Data3!$D$1:$D$10,Data3!$D$11:$D$20</definedName>
    <definedName name="A125995602X_Data">Data3!$D$11:$D$20</definedName>
    <definedName name="A125995602X_Latest">Data3!$D$20</definedName>
    <definedName name="A125995606J">Data3!$CD$1:$CD$10,Data3!$CD$11:$CD$20</definedName>
    <definedName name="A125995606J_Data">Data3!$CD$11:$CD$20</definedName>
    <definedName name="A125995606J_Latest">Data3!$CD$20</definedName>
    <definedName name="A125995610X">Data2!$BD$1:$BD$10,Data2!$BD$11:$BD$20</definedName>
    <definedName name="A125995610X_Data">Data2!$BD$11:$BD$20</definedName>
    <definedName name="A125995610X_Latest">Data2!$BD$20</definedName>
    <definedName name="A125995614J">Data2!$BP$1:$BP$10,Data2!$BP$11:$BP$20</definedName>
    <definedName name="A125995614J_Data">Data2!$BP$11:$BP$20</definedName>
    <definedName name="A125995614J_Latest">Data2!$BP$20</definedName>
    <definedName name="A125995618T">Data2!$BV$1:$BV$10,Data2!$BV$11:$BV$20</definedName>
    <definedName name="A125995618T_Data">Data2!$BV$11:$BV$20</definedName>
    <definedName name="A125995618T_Latest">Data2!$BV$20</definedName>
    <definedName name="A125995622J">Data2!$CZ$1:$CZ$10,Data2!$CZ$11:$CZ$20</definedName>
    <definedName name="A125995622J_Data">Data2!$CZ$11:$CZ$20</definedName>
    <definedName name="A125995622J_Latest">Data2!$CZ$20</definedName>
    <definedName name="A125995626T">Data2!$EP$1:$EP$10,Data2!$EP$11:$EP$20</definedName>
    <definedName name="A125995626T_Data">Data2!$EP$11:$EP$20</definedName>
    <definedName name="A125995626T_Latest">Data2!$EP$20</definedName>
    <definedName name="A125995630J">Data2!$EV$1:$EV$10,Data2!$EV$11:$EV$20</definedName>
    <definedName name="A125995630J_Data">Data2!$EV$11:$EV$20</definedName>
    <definedName name="A125995630J_Latest">Data2!$EV$20</definedName>
    <definedName name="A125995634T">Data2!$ED$1:$ED$10,Data2!$ED$11:$ED$20</definedName>
    <definedName name="A125995634T_Data">Data2!$ED$11:$ED$20</definedName>
    <definedName name="A125995634T_Latest">Data2!$ED$20</definedName>
    <definedName name="A125995638A">Data2!$FT$1:$FT$10,Data2!$FT$11:$FT$20</definedName>
    <definedName name="A125995638A_Data">Data2!$FT$11:$FT$20</definedName>
    <definedName name="A125995638A_Latest">Data2!$FT$20</definedName>
    <definedName name="A125995642T">Data3!$V$1:$V$10,Data3!$V$11:$V$20</definedName>
    <definedName name="A125995642T_Data">Data3!$V$11:$V$20</definedName>
    <definedName name="A125995642T_Latest">Data3!$V$20</definedName>
    <definedName name="A125995646A">Data3!$BR$1:$BR$10,Data3!$BR$11:$BR$20</definedName>
    <definedName name="A125995646A_Data">Data3!$BR$11:$BR$20</definedName>
    <definedName name="A125995646A_Latest">Data3!$BR$20</definedName>
    <definedName name="A125995650T">Data3!$CJ$1:$CJ$10,Data3!$CJ$11:$CJ$20</definedName>
    <definedName name="A125995650T_Data">Data3!$CJ$11:$CJ$20</definedName>
    <definedName name="A125995650T_Latest">Data3!$CJ$20</definedName>
    <definedName name="A125995654A">Data4!$HT$1:$HT$10,Data4!$HT$11:$HT$20</definedName>
    <definedName name="A125995654A_Data">Data4!$HT$11:$HT$20</definedName>
    <definedName name="A125995654A_Latest">Data4!$HT$20</definedName>
    <definedName name="A125995658K">Data4!$IL$1:$IL$10,Data4!$IL$11:$IL$20</definedName>
    <definedName name="A125995658K_Data">Data4!$IL$11:$IL$20</definedName>
    <definedName name="A125995658K_Latest">Data4!$IL$20</definedName>
    <definedName name="A125995666K">Data5!$AO$1:$AO$10,Data5!$AO$11:$AO$20</definedName>
    <definedName name="A125995666K_Data">Data5!$AO$11:$AO$20</definedName>
    <definedName name="A125995666K_Latest">Data5!$AO$20</definedName>
    <definedName name="A125995670A">Data5!$DL$1:$DL$10,Data5!$DL$11:$DL$20</definedName>
    <definedName name="A125995670A_Data">Data5!$DL$11:$DL$20</definedName>
    <definedName name="A125995670A_Latest">Data5!$DL$20</definedName>
    <definedName name="A125995674K">Data5!$EV$1:$EV$10,Data5!$EV$11:$EV$20</definedName>
    <definedName name="A125995674K_Data">Data5!$EV$11:$EV$20</definedName>
    <definedName name="A125995674K_Latest">Data5!$EV$20</definedName>
    <definedName name="A125995678V">Data4!$EH$1:$EH$10,Data4!$EH$11:$EH$20</definedName>
    <definedName name="A125995678V_Data">Data4!$EH$11:$EH$20</definedName>
    <definedName name="A125995678V_Latest">Data4!$EH$20</definedName>
    <definedName name="A125995682K">Data4!$GV$1:$GV$10,Data4!$GV$11:$GV$20</definedName>
    <definedName name="A125995682K_Data">Data4!$GV$11:$GV$20</definedName>
    <definedName name="A125995682K_Latest">Data4!$GV$20</definedName>
    <definedName name="A125995686V">Data5!$AX$1:$AX$10,Data5!$AX$11:$AX$20</definedName>
    <definedName name="A125995686V_Data">Data5!$AX$11:$AX$20</definedName>
    <definedName name="A125995686V_Latest">Data5!$AX$20</definedName>
    <definedName name="A125995690K">Data5!$DX$1:$DX$10,Data5!$DX$11:$DX$20</definedName>
    <definedName name="A125995690K_Data">Data5!$DX$11:$DX$20</definedName>
    <definedName name="A125995690K_Latest">Data5!$DX$20</definedName>
    <definedName name="A125995694V">Data5!$AI$1:$AI$10,Data5!$AI$11:$AI$20</definedName>
    <definedName name="A125995694V_Data">Data5!$AI$11:$AI$20</definedName>
    <definedName name="A125995694V_Latest">Data5!$AI$20</definedName>
    <definedName name="A125995698C">Data5!$BJ$1:$BJ$10,Data5!$BJ$11:$BJ$20</definedName>
    <definedName name="A125995698C_Data">Data5!$BJ$11:$BJ$20</definedName>
    <definedName name="A125995698C_Latest">Data5!$BJ$20</definedName>
    <definedName name="A125995702J">Data5!$CH$1:$CH$10,Data5!$CH$11:$CH$20</definedName>
    <definedName name="A125995702J_Data">Data5!$CH$11:$CH$20</definedName>
    <definedName name="A125995702J_Latest">Data5!$CH$20</definedName>
    <definedName name="A125995706T">Data5!$EP$1:$EP$10,Data5!$EP$11:$EP$20</definedName>
    <definedName name="A125995706T_Data">Data5!$EP$11:$EP$20</definedName>
    <definedName name="A125995706T_Latest">Data5!$EP$20</definedName>
    <definedName name="A125995710J">Data4!$GD$1:$GD$10,Data4!$GD$11:$GD$20</definedName>
    <definedName name="A125995710J_Data">Data4!$GD$11:$GD$20</definedName>
    <definedName name="A125995710J_Latest">Data4!$GD$20</definedName>
    <definedName name="A125995714T">Data5!$B$1:$B$10,Data5!$B$11:$B$20</definedName>
    <definedName name="A125995714T_Data">Data5!$B$11:$B$20</definedName>
    <definedName name="A125995714T_Latest">Data5!$B$20</definedName>
    <definedName name="A125995718A">Data5!$AR$1:$AR$10,Data5!$AR$11:$AR$20</definedName>
    <definedName name="A125995718A_Data">Data5!$AR$11:$AR$20</definedName>
    <definedName name="A125995718A_Latest">Data5!$AR$20</definedName>
    <definedName name="A125995722T">Data5!$BD$1:$BD$10,Data5!$BD$11:$BD$20</definedName>
    <definedName name="A125995722T_Data">Data5!$BD$11:$BD$20</definedName>
    <definedName name="A125995722T_Latest">Data5!$BD$20</definedName>
    <definedName name="A125995726A">Data5!$BP$1:$BP$10,Data5!$BP$11:$BP$20</definedName>
    <definedName name="A125995726A_Data">Data5!$BP$11:$BP$20</definedName>
    <definedName name="A125995726A_Latest">Data5!$BP$20</definedName>
    <definedName name="A125995730T">Data5!$CB$1:$CB$10,Data5!$CB$11:$CB$20</definedName>
    <definedName name="A125995730T_Data">Data5!$CB$11:$CB$20</definedName>
    <definedName name="A125995730T_Latest">Data5!$CB$20</definedName>
    <definedName name="A125995734A">Data5!$DR$1:$DR$10,Data5!$DR$11:$DR$20</definedName>
    <definedName name="A125995734A_Data">Data5!$DR$11:$DR$20</definedName>
    <definedName name="A125995734A_Latest">Data5!$DR$20</definedName>
    <definedName name="A125995738K">Data5!$FH$1:$FH$10,Data5!$FH$11:$FH$20</definedName>
    <definedName name="A125995738K_Data">Data5!$FH$11:$FH$20</definedName>
    <definedName name="A125995738K_Latest">Data5!$FH$20</definedName>
    <definedName name="A125995742A">Data4!$ET$1:$ET$10,Data4!$ET$11:$ET$20</definedName>
    <definedName name="A125995742A_Data">Data4!$ET$11:$ET$20</definedName>
    <definedName name="A125995742A_Latest">Data4!$ET$20</definedName>
    <definedName name="A125995746K">Data4!$FL$1:$FL$10,Data4!$FL$11:$FL$20</definedName>
    <definedName name="A125995746K_Data">Data4!$FL$11:$FL$20</definedName>
    <definedName name="A125995746K_Latest">Data4!$FL$20</definedName>
    <definedName name="A125995750A">Data4!$FR$1:$FR$10,Data4!$FR$11:$FR$20</definedName>
    <definedName name="A125995750A_Data">Data4!$FR$11:$FR$20</definedName>
    <definedName name="A125995750A_Latest">Data4!$FR$20</definedName>
    <definedName name="A125995754K">Data4!$GP$1:$GP$10,Data4!$GP$11:$GP$20</definedName>
    <definedName name="A125995754K_Data">Data4!$GP$11:$GP$20</definedName>
    <definedName name="A125995754K_Latest">Data4!$GP$20</definedName>
    <definedName name="A125995758V">Data4!$HB$1:$HB$10,Data4!$HB$11:$HB$20</definedName>
    <definedName name="A125995758V_Data">Data4!$HB$11:$HB$20</definedName>
    <definedName name="A125995758V_Latest">Data4!$HB$20</definedName>
    <definedName name="A125995762K">Data4!$HH$1:$HH$10,Data4!$HH$11:$HH$20</definedName>
    <definedName name="A125995762K_Data">Data4!$HH$11:$HH$20</definedName>
    <definedName name="A125995762K_Latest">Data4!$HH$20</definedName>
    <definedName name="A125995766V">Data5!$H$1:$H$10,Data5!$H$11:$H$20</definedName>
    <definedName name="A125995766V_Data">Data5!$H$11:$H$20</definedName>
    <definedName name="A125995766V_Latest">Data5!$H$20</definedName>
    <definedName name="A125995770K">Data5!$BV$1:$BV$10,Data5!$BV$11:$BV$20</definedName>
    <definedName name="A125995770K_Data">Data5!$BV$11:$BV$20</definedName>
    <definedName name="A125995770K_Latest">Data5!$BV$20</definedName>
    <definedName name="A125995774V">Data5!$CT$1:$CT$10,Data5!$CT$11:$CT$20</definedName>
    <definedName name="A125995774V_Data">Data5!$CT$11:$CT$20</definedName>
    <definedName name="A125995774V_Latest">Data5!$CT$20</definedName>
    <definedName name="A125995778C">Data5!$CZ$1:$CZ$10,Data5!$CZ$11:$CZ$20</definedName>
    <definedName name="A125995778C_Data">Data5!$CZ$11:$CZ$20</definedName>
    <definedName name="A125995778C_Latest">Data5!$CZ$20</definedName>
    <definedName name="A125995782V">Data5!$ED$1:$ED$10,Data5!$ED$11:$ED$20</definedName>
    <definedName name="A125995782V_Data">Data5!$ED$11:$ED$20</definedName>
    <definedName name="A125995782V_Latest">Data5!$ED$20</definedName>
    <definedName name="A125995786C">Data5!$EJ$1:$EJ$10,Data5!$EJ$11:$EJ$20</definedName>
    <definedName name="A125995786C_Data">Data5!$EJ$11:$EJ$20</definedName>
    <definedName name="A125995786C_Latest">Data5!$EJ$20</definedName>
    <definedName name="A125995790V">Data4!$FX$1:$FX$10,Data4!$FX$11:$FX$20</definedName>
    <definedName name="A125995790V_Data">Data4!$FX$11:$FX$20</definedName>
    <definedName name="A125995790V_Latest">Data4!$FX$20</definedName>
    <definedName name="A125995794C">Data5!$W$1:$W$10,Data5!$W$11:$W$20</definedName>
    <definedName name="A125995794C_Data">Data5!$W$11:$W$20</definedName>
    <definedName name="A125995794C_Latest">Data5!$W$20</definedName>
    <definedName name="A125995798L">Data5!$AC$1:$AC$10,Data5!$AC$11:$AC$20</definedName>
    <definedName name="A125995798L_Data">Data5!$AC$11:$AC$20</definedName>
    <definedName name="A125995798L_Latest">Data5!$AC$20</definedName>
    <definedName name="A125995802T">Data5!$CN$1:$CN$10,Data5!$CN$11:$CN$20</definedName>
    <definedName name="A125995802T_Data">Data5!$CN$11:$CN$20</definedName>
    <definedName name="A125995802T_Latest">Data5!$CN$20</definedName>
    <definedName name="A125995806A">Data5!$FN$1:$FN$10,Data5!$FN$11:$FN$20</definedName>
    <definedName name="A125995806A_Data">Data5!$FN$11:$FN$20</definedName>
    <definedName name="A125995806A_Latest">Data5!$FN$20</definedName>
    <definedName name="A125995810T">Data4!$EN$1:$EN$10,Data4!$EN$11:$EN$20</definedName>
    <definedName name="A125995810T_Data">Data4!$EN$11:$EN$20</definedName>
    <definedName name="A125995810T_Latest">Data4!$EN$20</definedName>
    <definedName name="A125995814A">Data4!$EZ$1:$EZ$10,Data4!$EZ$11:$EZ$20</definedName>
    <definedName name="A125995814A_Data">Data4!$EZ$11:$EZ$20</definedName>
    <definedName name="A125995814A_Latest">Data4!$EZ$20</definedName>
    <definedName name="A125995818K">Data4!$FF$1:$FF$10,Data4!$FF$11:$FF$20</definedName>
    <definedName name="A125995818K_Data">Data4!$FF$11:$FF$20</definedName>
    <definedName name="A125995818K_Latest">Data4!$FF$20</definedName>
    <definedName name="A125995822A">Data4!$GJ$1:$GJ$10,Data4!$GJ$11:$GJ$20</definedName>
    <definedName name="A125995822A_Data">Data4!$GJ$11:$GJ$20</definedName>
    <definedName name="A125995822A_Latest">Data4!$GJ$20</definedName>
    <definedName name="A125995826K">Data4!$HZ$1:$HZ$10,Data4!$HZ$11:$HZ$20</definedName>
    <definedName name="A125995826K_Data">Data4!$HZ$11:$HZ$20</definedName>
    <definedName name="A125995826K_Latest">Data4!$HZ$20</definedName>
    <definedName name="A125995830A">Data4!$IF$1:$IF$10,Data4!$IF$11:$IF$20</definedName>
    <definedName name="A125995830A_Data">Data4!$IF$11:$IF$20</definedName>
    <definedName name="A125995830A_Latest">Data4!$IF$20</definedName>
    <definedName name="A125995834K">Data4!$HN$1:$HN$10,Data4!$HN$11:$HN$20</definedName>
    <definedName name="A125995834K_Data">Data4!$HN$11:$HN$20</definedName>
    <definedName name="A125995834K_Latest">Data4!$HN$20</definedName>
    <definedName name="A125995838V">Data5!$N$1:$N$10,Data5!$N$11:$N$20</definedName>
    <definedName name="A125995838V_Data">Data5!$N$11:$N$20</definedName>
    <definedName name="A125995838V_Latest">Data5!$N$20</definedName>
    <definedName name="A125995842K">Data5!$DF$1:$DF$10,Data5!$DF$11:$DF$20</definedName>
    <definedName name="A125995842K_Data">Data5!$DF$11:$DF$20</definedName>
    <definedName name="A125995842K_Latest">Data5!$DF$20</definedName>
    <definedName name="A125995846V">Data5!$FB$1:$FB$10,Data5!$FB$11:$FB$20</definedName>
    <definedName name="A125995846V_Data">Data5!$FB$11:$FB$20</definedName>
    <definedName name="A125995846V_Latest">Data5!$FB$20</definedName>
    <definedName name="A125995850K">Data5!$FT$1:$FT$10,Data5!$FT$11:$FT$20</definedName>
    <definedName name="A125995850K_Data">Data5!$FT$11:$FT$20</definedName>
    <definedName name="A125995850K_Latest">Data5!$FT$20</definedName>
    <definedName name="A125995854V">Data6!$V$1:$V$10,Data6!$V$11:$V$20</definedName>
    <definedName name="A125995854V_Data">Data6!$V$11:$V$20</definedName>
    <definedName name="A125995854V_Latest">Data6!$V$20</definedName>
    <definedName name="A125995858C">Data6!$AN$1:$AN$10,Data6!$AN$11:$AN$20</definedName>
    <definedName name="A125995858C_Data">Data6!$AN$11:$AN$20</definedName>
    <definedName name="A125995858C_Latest">Data6!$AN$20</definedName>
    <definedName name="A125995866C">Data6!$CG$1:$CG$10,Data6!$CG$11:$CG$20</definedName>
    <definedName name="A125995866C_Data">Data6!$CG$11:$CG$20</definedName>
    <definedName name="A125995866C_Latest">Data6!$CG$20</definedName>
    <definedName name="A125995870V">Data6!$FD$1:$FD$10,Data6!$FD$11:$FD$20</definedName>
    <definedName name="A125995870V_Data">Data6!$FD$11:$FD$20</definedName>
    <definedName name="A125995870V_Latest">Data6!$FD$20</definedName>
    <definedName name="A125995874C">Data6!$GN$1:$GN$10,Data6!$GN$11:$GN$20</definedName>
    <definedName name="A125995874C_Data">Data6!$GN$11:$GN$20</definedName>
    <definedName name="A125995874C_Latest">Data6!$GN$20</definedName>
    <definedName name="A125995878L">Data5!$FZ$1:$FZ$10,Data5!$FZ$11:$FZ$20</definedName>
    <definedName name="A125995878L_Data">Data5!$FZ$11:$FZ$20</definedName>
    <definedName name="A125995878L_Latest">Data5!$FZ$20</definedName>
    <definedName name="A125995882C">Data5!$IN$1:$IN$10,Data5!$IN$11:$IN$20</definedName>
    <definedName name="A125995882C_Data">Data5!$IN$11:$IN$20</definedName>
    <definedName name="A125995882C_Latest">Data5!$IN$20</definedName>
    <definedName name="A125995886L">Data6!$CP$1:$CP$10,Data6!$CP$11:$CP$20</definedName>
    <definedName name="A125995886L_Data">Data6!$CP$11:$CP$20</definedName>
    <definedName name="A125995886L_Latest">Data6!$CP$20</definedName>
    <definedName name="A125995890C">Data6!$FP$1:$FP$10,Data6!$FP$11:$FP$20</definedName>
    <definedName name="A125995890C_Data">Data6!$FP$11:$FP$20</definedName>
    <definedName name="A125995890C_Latest">Data6!$FP$20</definedName>
    <definedName name="A125995894L">Data6!$CA$1:$CA$10,Data6!$CA$11:$CA$20</definedName>
    <definedName name="A125995894L_Data">Data6!$CA$11:$CA$20</definedName>
    <definedName name="A125995894L_Latest">Data6!$CA$20</definedName>
    <definedName name="A125995898W">Data6!$DB$1:$DB$10,Data6!$DB$11:$DB$20</definedName>
    <definedName name="A125995898W_Data">Data6!$DB$11:$DB$20</definedName>
    <definedName name="A125995898W_Latest">Data6!$DB$20</definedName>
    <definedName name="A125995902A">Data6!$DZ$1:$DZ$10,Data6!$DZ$11:$DZ$20</definedName>
    <definedName name="A125995902A_Data">Data6!$DZ$11:$DZ$20</definedName>
    <definedName name="A125995902A_Latest">Data6!$DZ$20</definedName>
    <definedName name="A125995906K">Data6!$GH$1:$GH$10,Data6!$GH$11:$GH$20</definedName>
    <definedName name="A125995906K_Data">Data6!$GH$11:$GH$20</definedName>
    <definedName name="A125995906K_Latest">Data6!$GH$20</definedName>
    <definedName name="A125995910A">Data5!$HV$1:$HV$10,Data5!$HV$11:$HV$20</definedName>
    <definedName name="A125995910A_Data">Data5!$HV$11:$HV$20</definedName>
    <definedName name="A125995910A_Latest">Data5!$HV$20</definedName>
    <definedName name="A125995914K">Data6!$AT$1:$AT$10,Data6!$AT$11:$AT$20</definedName>
    <definedName name="A125995914K_Data">Data6!$AT$11:$AT$20</definedName>
    <definedName name="A125995914K_Latest">Data6!$AT$20</definedName>
    <definedName name="A125995918V">Data6!$CJ$1:$CJ$10,Data6!$CJ$11:$CJ$20</definedName>
    <definedName name="A125995918V_Data">Data6!$CJ$11:$CJ$20</definedName>
    <definedName name="A125995918V_Latest">Data6!$CJ$20</definedName>
    <definedName name="A125995922K">Data6!$CV$1:$CV$10,Data6!$CV$11:$CV$20</definedName>
    <definedName name="A125995922K_Data">Data6!$CV$11:$CV$20</definedName>
    <definedName name="A125995922K_Latest">Data6!$CV$20</definedName>
    <definedName name="A125995926V">Data6!$DH$1:$DH$10,Data6!$DH$11:$DH$20</definedName>
    <definedName name="A125995926V_Data">Data6!$DH$11:$DH$20</definedName>
    <definedName name="A125995926V_Latest">Data6!$DH$20</definedName>
    <definedName name="A125995930K">Data6!$DT$1:$DT$10,Data6!$DT$11:$DT$20</definedName>
    <definedName name="A125995930K_Data">Data6!$DT$11:$DT$20</definedName>
    <definedName name="A125995930K_Latest">Data6!$DT$20</definedName>
    <definedName name="A125995934V">Data6!$FJ$1:$FJ$10,Data6!$FJ$11:$FJ$20</definedName>
    <definedName name="A125995934V_Data">Data6!$FJ$11:$FJ$20</definedName>
    <definedName name="A125995934V_Latest">Data6!$FJ$20</definedName>
    <definedName name="A125995938C">Data6!$GZ$1:$GZ$10,Data6!$GZ$11:$GZ$20</definedName>
    <definedName name="A125995938C_Data">Data6!$GZ$11:$GZ$20</definedName>
    <definedName name="A125995938C_Latest">Data6!$GZ$20</definedName>
    <definedName name="A125995942V">Data5!$GL$1:$GL$10,Data5!$GL$11:$GL$20</definedName>
    <definedName name="A125995942V_Data">Data5!$GL$11:$GL$20</definedName>
    <definedName name="A125995942V_Latest">Data5!$GL$20</definedName>
    <definedName name="A125995946C">Data5!$HD$1:$HD$10,Data5!$HD$11:$HD$20</definedName>
    <definedName name="A125995946C_Data">Data5!$HD$11:$HD$20</definedName>
    <definedName name="A125995946C_Latest">Data5!$HD$20</definedName>
    <definedName name="A125995950V">Data5!$HJ$1:$HJ$10,Data5!$HJ$11:$HJ$20</definedName>
    <definedName name="A125995950V_Data">Data5!$HJ$11:$HJ$20</definedName>
    <definedName name="A125995950V_Latest">Data5!$HJ$20</definedName>
    <definedName name="A125995954C">Data5!$IH$1:$IH$10,Data5!$IH$11:$IH$20</definedName>
    <definedName name="A125995954C_Data">Data5!$IH$11:$IH$20</definedName>
    <definedName name="A125995954C_Latest">Data5!$IH$20</definedName>
    <definedName name="A125995958L">Data6!$D$1:$D$10,Data6!$D$11:$D$20</definedName>
    <definedName name="A125995958L_Data">Data6!$D$11:$D$20</definedName>
    <definedName name="A125995958L_Latest">Data6!$D$20</definedName>
    <definedName name="A125995962C">Data6!$J$1:$J$10,Data6!$J$11:$J$20</definedName>
    <definedName name="A125995962C_Data">Data6!$J$11:$J$20</definedName>
    <definedName name="A125995962C_Latest">Data6!$J$20</definedName>
    <definedName name="A125995966L">Data6!$AZ$1:$AZ$10,Data6!$AZ$11:$AZ$20</definedName>
    <definedName name="A125995966L_Data">Data6!$AZ$11:$AZ$20</definedName>
    <definedName name="A125995966L_Latest">Data6!$AZ$20</definedName>
    <definedName name="A125995970C">Data6!$DN$1:$DN$10,Data6!$DN$11:$DN$20</definedName>
    <definedName name="A125995970C_Data">Data6!$DN$11:$DN$20</definedName>
    <definedName name="A125995970C_Latest">Data6!$DN$20</definedName>
    <definedName name="A125995974L">Data6!$EL$1:$EL$10,Data6!$EL$11:$EL$20</definedName>
    <definedName name="A125995974L_Data">Data6!$EL$11:$EL$20</definedName>
    <definedName name="A125995974L_Latest">Data6!$EL$20</definedName>
    <definedName name="A125995978W">Data6!$ER$1:$ER$10,Data6!$ER$11:$ER$20</definedName>
    <definedName name="A125995978W_Data">Data6!$ER$11:$ER$20</definedName>
    <definedName name="A125995978W_Latest">Data6!$ER$20</definedName>
    <definedName name="A125995982L">Data6!$FV$1:$FV$10,Data6!$FV$11:$FV$20</definedName>
    <definedName name="A125995982L_Data">Data6!$FV$11:$FV$20</definedName>
    <definedName name="A125995982L_Latest">Data6!$FV$20</definedName>
    <definedName name="A125995986W">Data6!$GB$1:$GB$10,Data6!$GB$11:$GB$20</definedName>
    <definedName name="A125995986W_Data">Data6!$GB$11:$GB$20</definedName>
    <definedName name="A125995986W_Latest">Data6!$GB$20</definedName>
    <definedName name="A125995990L">Data5!$HP$1:$HP$10,Data5!$HP$11:$HP$20</definedName>
    <definedName name="A125995990L_Data">Data5!$HP$11:$HP$20</definedName>
    <definedName name="A125995990L_Latest">Data5!$HP$20</definedName>
    <definedName name="A125995994W">Data6!$BO$1:$BO$10,Data6!$BO$11:$BO$20</definedName>
    <definedName name="A125995994W_Data">Data6!$BO$11:$BO$20</definedName>
    <definedName name="A125995994W_Latest">Data6!$BO$20</definedName>
    <definedName name="A125995998F">Data6!$BU$1:$BU$10,Data6!$BU$11:$BU$20</definedName>
    <definedName name="A125995998F_Data">Data6!$BU$11:$BU$20</definedName>
    <definedName name="A125995998F_Latest">Data6!$BU$20</definedName>
    <definedName name="A125996002L">Data6!$EF$1:$EF$10,Data6!$EF$11:$EF$20</definedName>
    <definedName name="A125996002L_Data">Data6!$EF$11:$EF$20</definedName>
    <definedName name="A125996002L_Latest">Data6!$EF$20</definedName>
    <definedName name="A125996006W">Data6!$HF$1:$HF$10,Data6!$HF$11:$HF$20</definedName>
    <definedName name="A125996006W_Data">Data6!$HF$11:$HF$20</definedName>
    <definedName name="A125996006W_Latest">Data6!$HF$20</definedName>
    <definedName name="A125996010L">Data5!$GF$1:$GF$10,Data5!$GF$11:$GF$20</definedName>
    <definedName name="A125996010L_Data">Data5!$GF$11:$GF$20</definedName>
    <definedName name="A125996010L_Latest">Data5!$GF$20</definedName>
    <definedName name="A125996014W">Data5!$GR$1:$GR$10,Data5!$GR$11:$GR$20</definedName>
    <definedName name="A125996014W_Data">Data5!$GR$11:$GR$20</definedName>
    <definedName name="A125996014W_Latest">Data5!$GR$20</definedName>
    <definedName name="A125996018F">Data5!$GX$1:$GX$10,Data5!$GX$11:$GX$20</definedName>
    <definedName name="A125996018F_Data">Data5!$GX$11:$GX$20</definedName>
    <definedName name="A125996018F_Latest">Data5!$GX$20</definedName>
    <definedName name="A125996022W">Data5!$IB$1:$IB$10,Data5!$IB$11:$IB$20</definedName>
    <definedName name="A125996022W_Data">Data5!$IB$11:$IB$20</definedName>
    <definedName name="A125996022W_Latest">Data5!$IB$20</definedName>
    <definedName name="A125996026F">Data6!$AB$1:$AB$10,Data6!$AB$11:$AB$20</definedName>
    <definedName name="A125996026F_Data">Data6!$AB$11:$AB$20</definedName>
    <definedName name="A125996026F_Latest">Data6!$AB$20</definedName>
    <definedName name="A125996030W">Data6!$AH$1:$AH$10,Data6!$AH$11:$AH$20</definedName>
    <definedName name="A125996030W_Data">Data6!$AH$11:$AH$20</definedName>
    <definedName name="A125996030W_Latest">Data6!$AH$20</definedName>
    <definedName name="A125996034F">Data6!$P$1:$P$10,Data6!$P$11:$P$20</definedName>
    <definedName name="A125996034F_Data">Data6!$P$11:$P$20</definedName>
    <definedName name="A125996034F_Latest">Data6!$P$20</definedName>
    <definedName name="A125996038R">Data6!$BF$1:$BF$10,Data6!$BF$11:$BF$20</definedName>
    <definedName name="A125996038R_Data">Data6!$BF$11:$BF$20</definedName>
    <definedName name="A125996038R_Latest">Data6!$BF$20</definedName>
    <definedName name="A125996042F">Data6!$EX$1:$EX$10,Data6!$EX$11:$EX$20</definedName>
    <definedName name="A125996042F_Data">Data6!$EX$11:$EX$20</definedName>
    <definedName name="A125996042F_Latest">Data6!$EX$20</definedName>
    <definedName name="A125996046R">Data6!$GT$1:$GT$10,Data6!$GT$11:$GT$20</definedName>
    <definedName name="A125996046R_Data">Data6!$GT$11:$GT$20</definedName>
    <definedName name="A125996046R_Latest">Data6!$GT$20</definedName>
    <definedName name="A125996050F">Data6!$HL$1:$HL$10,Data6!$HL$11:$HL$20</definedName>
    <definedName name="A125996050F_Data">Data6!$HL$11:$HL$20</definedName>
    <definedName name="A125996050F_Latest">Data6!$HL$20</definedName>
    <definedName name="A125996054R">Data1!$CN$1:$CN$10,Data1!$CN$11:$CN$20</definedName>
    <definedName name="A125996054R_Data">Data1!$CN$11:$CN$20</definedName>
    <definedName name="A125996054R_Latest">Data1!$CN$20</definedName>
    <definedName name="A125996058X">Data1!$DF$1:$DF$10,Data1!$DF$11:$DF$20</definedName>
    <definedName name="A125996058X_Data">Data1!$DF$11:$DF$20</definedName>
    <definedName name="A125996058X_Latest">Data1!$DF$20</definedName>
    <definedName name="A125996062R">Data1!$ED$1:$ED$10,Data1!$ED$11:$ED$20</definedName>
    <definedName name="A125996062R_Data">Data1!$ED$11:$ED$20</definedName>
    <definedName name="A125996062R_Latest">Data1!$ED$20</definedName>
    <definedName name="A125996066X">Data1!$EY$1:$EY$10,Data1!$EY$11:$EY$20</definedName>
    <definedName name="A125996066X_Data">Data1!$EY$11:$EY$20</definedName>
    <definedName name="A125996066X_Latest">Data1!$EY$20</definedName>
    <definedName name="A125996070R">Data1!$HV$1:$HV$10,Data1!$HV$11:$HV$20</definedName>
    <definedName name="A125996070R_Data">Data1!$HV$11:$HV$20</definedName>
    <definedName name="A125996070R_Latest">Data1!$HV$20</definedName>
    <definedName name="A125996074X">Data2!$P$1:$P$10,Data2!$P$11:$P$20</definedName>
    <definedName name="A125996074X_Data">Data2!$P$11:$P$20</definedName>
    <definedName name="A125996074X_Latest">Data2!$P$20</definedName>
    <definedName name="A125996078J">Data1!$B$1:$B$10,Data1!$B$11:$B$20</definedName>
    <definedName name="A125996078J_Data">Data1!$B$11:$B$20</definedName>
    <definedName name="A125996078J_Latest">Data1!$B$20</definedName>
    <definedName name="A125996082X">Data1!$BP$1:$BP$10,Data1!$BP$11:$BP$20</definedName>
    <definedName name="A125996082X_Data">Data1!$BP$11:$BP$20</definedName>
    <definedName name="A125996082X_Latest">Data1!$BP$20</definedName>
    <definedName name="A125996086J">Data1!$FH$1:$FH$10,Data1!$FH$11:$FH$20</definedName>
    <definedName name="A125996086J_Data">Data1!$FH$11:$FH$20</definedName>
    <definedName name="A125996086J_Latest">Data1!$FH$20</definedName>
    <definedName name="A125996090X">Data1!$IH$1:$IH$10,Data1!$IH$11:$IH$20</definedName>
    <definedName name="A125996090X_Data">Data1!$IH$11:$IH$20</definedName>
    <definedName name="A125996090X_Latest">Data1!$IH$20</definedName>
    <definedName name="A125996094J">Data1!$ES$1:$ES$10,Data1!$ES$11:$ES$20</definedName>
    <definedName name="A125996094J_Data">Data1!$ES$11:$ES$20</definedName>
    <definedName name="A125996094J_Latest">Data1!$ES$20</definedName>
    <definedName name="A125996098T">Data1!$FT$1:$FT$10,Data1!$FT$11:$FT$20</definedName>
    <definedName name="A125996098T_Data">Data1!$FT$11:$FT$20</definedName>
    <definedName name="A125996098T_Latest">Data1!$FT$20</definedName>
    <definedName name="A125996102W">Data1!$GR$1:$GR$10,Data1!$GR$11:$GR$20</definedName>
    <definedName name="A125996102W_Data">Data1!$GR$11:$GR$20</definedName>
    <definedName name="A125996102W_Latest">Data1!$GR$20</definedName>
    <definedName name="A125996106F">Data2!$J$1:$J$10,Data2!$J$11:$J$20</definedName>
    <definedName name="A125996106F_Data">Data2!$J$11:$J$20</definedName>
    <definedName name="A125996106F_Latest">Data2!$J$20</definedName>
    <definedName name="A125996110W">Data1!$AX$1:$AX$10,Data1!$AX$11:$AX$20</definedName>
    <definedName name="A125996110W_Data">Data1!$AX$11:$AX$20</definedName>
    <definedName name="A125996110W_Latest">Data1!$AX$20</definedName>
    <definedName name="A125996114F">Data1!$DL$1:$DL$10,Data1!$DL$11:$DL$20</definedName>
    <definedName name="A125996114F_Data">Data1!$DL$11:$DL$20</definedName>
    <definedName name="A125996114F_Latest">Data1!$DL$20</definedName>
    <definedName name="A125996122F">Data1!$FN$1:$FN$10,Data1!$FN$11:$FN$20</definedName>
    <definedName name="A125996122F_Data">Data1!$FN$11:$FN$20</definedName>
    <definedName name="A125996122F_Latest">Data1!$FN$20</definedName>
    <definedName name="A125996126R">Data1!$FZ$1:$FZ$10,Data1!$FZ$11:$FZ$20</definedName>
    <definedName name="A125996126R_Data">Data1!$FZ$11:$FZ$20</definedName>
    <definedName name="A125996126R_Latest">Data1!$FZ$20</definedName>
    <definedName name="A125996130F">Data1!$GL$1:$GL$10,Data1!$GL$11:$GL$20</definedName>
    <definedName name="A125996130F_Data">Data1!$GL$11:$GL$20</definedName>
    <definedName name="A125996130F_Latest">Data1!$GL$20</definedName>
    <definedName name="A125996134R">Data1!$IB$1:$IB$10,Data1!$IB$11:$IB$20</definedName>
    <definedName name="A125996134R_Data">Data1!$IB$11:$IB$20</definedName>
    <definedName name="A125996134R_Latest">Data1!$IB$20</definedName>
    <definedName name="A125996138X">Data2!$AB$1:$AB$10,Data2!$AB$11:$AB$20</definedName>
    <definedName name="A125996138X_Data">Data2!$AB$11:$AB$20</definedName>
    <definedName name="A125996138X_Latest">Data2!$AB$20</definedName>
    <definedName name="A125996142R">Data1!$N$1:$N$10,Data1!$N$11:$N$20</definedName>
    <definedName name="A125996142R_Data">Data1!$N$11:$N$20</definedName>
    <definedName name="A125996142R_Latest">Data1!$N$20</definedName>
    <definedName name="A125996146X">Data1!$AF$1:$AF$10,Data1!$AF$11:$AF$20</definedName>
    <definedName name="A125996146X_Data">Data1!$AF$11:$AF$20</definedName>
    <definedName name="A125996146X_Latest">Data1!$AF$20</definedName>
    <definedName name="A125996150R">Data1!$AL$1:$AL$10,Data1!$AL$11:$AL$20</definedName>
    <definedName name="A125996150R_Data">Data1!$AL$11:$AL$20</definedName>
    <definedName name="A125996150R_Latest">Data1!$AL$20</definedName>
    <definedName name="A125996154X">Data1!$BJ$1:$BJ$10,Data1!$BJ$11:$BJ$20</definedName>
    <definedName name="A125996154X_Data">Data1!$BJ$11:$BJ$20</definedName>
    <definedName name="A125996154X_Latest">Data1!$BJ$20</definedName>
    <definedName name="A125996158J">Data1!$BV$1:$BV$10,Data1!$BV$11:$BV$20</definedName>
    <definedName name="A125996158J_Data">Data1!$BV$11:$BV$20</definedName>
    <definedName name="A125996158J_Latest">Data1!$BV$20</definedName>
    <definedName name="A125996162X">Data1!$CB$1:$CB$10,Data1!$CB$11:$CB$20</definedName>
    <definedName name="A125996162X_Data">Data1!$CB$11:$CB$20</definedName>
    <definedName name="A125996162X_Latest">Data1!$CB$20</definedName>
    <definedName name="A125996166J">Data1!$DR$1:$DR$10,Data1!$DR$11:$DR$20</definedName>
    <definedName name="A125996166J_Data">Data1!$DR$11:$DR$20</definedName>
    <definedName name="A125996166J_Latest">Data1!$DR$20</definedName>
    <definedName name="A125996170X">Data1!$GF$1:$GF$10,Data1!$GF$11:$GF$20</definedName>
    <definedName name="A125996170X_Data">Data1!$GF$11:$GF$20</definedName>
    <definedName name="A125996170X_Latest">Data1!$GF$20</definedName>
    <definedName name="A125996174J">Data1!$HD$1:$HD$10,Data1!$HD$11:$HD$20</definedName>
    <definedName name="A125996174J_Data">Data1!$HD$11:$HD$20</definedName>
    <definedName name="A125996174J_Latest">Data1!$HD$20</definedName>
    <definedName name="A125996178T">Data1!$HJ$1:$HJ$10,Data1!$HJ$11:$HJ$20</definedName>
    <definedName name="A125996178T_Data">Data1!$HJ$11:$HJ$20</definedName>
    <definedName name="A125996178T_Latest">Data1!$HJ$20</definedName>
    <definedName name="A125996182J">Data1!$IN$1:$IN$10,Data1!$IN$11:$IN$20</definedName>
    <definedName name="A125996182J_Data">Data1!$IN$11:$IN$20</definedName>
    <definedName name="A125996182J_Latest">Data1!$IN$20</definedName>
    <definedName name="A125996186T">Data2!$D$1:$D$10,Data2!$D$11:$D$20</definedName>
    <definedName name="A125996186T_Data">Data2!$D$11:$D$20</definedName>
    <definedName name="A125996186T_Latest">Data2!$D$20</definedName>
    <definedName name="A125996190J">Data1!$AR$1:$AR$10,Data1!$AR$11:$AR$20</definedName>
    <definedName name="A125996190J_Data">Data1!$AR$11:$AR$20</definedName>
    <definedName name="A125996190J_Latest">Data1!$AR$20</definedName>
    <definedName name="A125996194T">Data1!$EG$1:$EG$10,Data1!$EG$11:$EG$20</definedName>
    <definedName name="A125996194T_Data">Data1!$EG$11:$EG$20</definedName>
    <definedName name="A125996194T_Latest">Data1!$EG$20</definedName>
    <definedName name="A125996198A">Data1!$EM$1:$EM$10,Data1!$EM$11:$EM$20</definedName>
    <definedName name="A125996198A_Data">Data1!$EM$11:$EM$20</definedName>
    <definedName name="A125996198A_Latest">Data1!$EM$20</definedName>
    <definedName name="A125996202F">Data1!$GX$1:$GX$10,Data1!$GX$11:$GX$20</definedName>
    <definedName name="A125996202F_Data">Data1!$GX$11:$GX$20</definedName>
    <definedName name="A125996202F_Latest">Data1!$GX$20</definedName>
    <definedName name="A125996206R">Data2!$AH$1:$AH$10,Data2!$AH$11:$AH$20</definedName>
    <definedName name="A125996206R_Data">Data2!$AH$11:$AH$20</definedName>
    <definedName name="A125996206R_Latest">Data2!$AH$20</definedName>
    <definedName name="A125996210F">Data1!$H$1:$H$10,Data1!$H$11:$H$20</definedName>
    <definedName name="A125996210F_Data">Data1!$H$11:$H$20</definedName>
    <definedName name="A125996210F_Latest">Data1!$H$20</definedName>
    <definedName name="A125996214R">Data1!$T$1:$T$10,Data1!$T$11:$T$20</definedName>
    <definedName name="A125996214R_Data">Data1!$T$11:$T$20</definedName>
    <definedName name="A125996214R_Latest">Data1!$T$20</definedName>
    <definedName name="A125996218X">Data1!$Z$1:$Z$10,Data1!$Z$11:$Z$20</definedName>
    <definedName name="A125996218X_Data">Data1!$Z$11:$Z$20</definedName>
    <definedName name="A125996218X_Latest">Data1!$Z$20</definedName>
    <definedName name="A125996222R">Data1!$BD$1:$BD$10,Data1!$BD$11:$BD$20</definedName>
    <definedName name="A125996222R_Data">Data1!$BD$11:$BD$20</definedName>
    <definedName name="A125996222R_Latest">Data1!$BD$20</definedName>
    <definedName name="A125996226X">Data1!$CT$1:$CT$10,Data1!$CT$11:$CT$20</definedName>
    <definedName name="A125996226X_Data">Data1!$CT$11:$CT$20</definedName>
    <definedName name="A125996226X_Latest">Data1!$CT$20</definedName>
    <definedName name="A125996230R">Data1!$CZ$1:$CZ$10,Data1!$CZ$11:$CZ$20</definedName>
    <definedName name="A125996230R_Data">Data1!$CZ$11:$CZ$20</definedName>
    <definedName name="A125996230R_Latest">Data1!$CZ$20</definedName>
    <definedName name="A125996234X">Data1!$CH$1:$CH$10,Data1!$CH$11:$CH$20</definedName>
    <definedName name="A125996234X_Data">Data1!$CH$11:$CH$20</definedName>
    <definedName name="A125996234X_Latest">Data1!$CH$20</definedName>
    <definedName name="A125996238J">Data1!$DX$1:$DX$10,Data1!$DX$11:$DX$20</definedName>
    <definedName name="A125996238J_Data">Data1!$DX$11:$DX$20</definedName>
    <definedName name="A125996238J_Latest">Data1!$DX$20</definedName>
    <definedName name="A125996242X">Data1!$HP$1:$HP$10,Data1!$HP$11:$HP$20</definedName>
    <definedName name="A125996242X_Data">Data1!$HP$11:$HP$20</definedName>
    <definedName name="A125996242X_Latest">Data1!$HP$20</definedName>
    <definedName name="A125996246J">Data2!$V$1:$V$10,Data2!$V$11:$V$20</definedName>
    <definedName name="A125996246J_Data">Data2!$V$11:$V$20</definedName>
    <definedName name="A125996246J_Latest">Data2!$V$20</definedName>
    <definedName name="A125996250X">Data2!$AN$1:$AN$10,Data2!$AN$11:$AN$20</definedName>
    <definedName name="A125996250X_Data">Data2!$AN$11:$AN$20</definedName>
    <definedName name="A125996250X_Latest">Data2!$AN$20</definedName>
    <definedName name="A125996254J">Data10!$GL$1:$GL$10,Data10!$GL$11:$GL$20</definedName>
    <definedName name="A125996254J_Data">Data10!$GL$11:$GL$20</definedName>
    <definedName name="A125996254J_Latest">Data10!$GL$20</definedName>
    <definedName name="A125996258T">Data10!$HD$1:$HD$10,Data10!$HD$11:$HD$20</definedName>
    <definedName name="A125996258T_Data">Data10!$HD$11:$HD$20</definedName>
    <definedName name="A125996258T_Latest">Data10!$HD$20</definedName>
    <definedName name="A125996262J">Data10!$IB$1:$IB$10,Data10!$IB$11:$IB$20</definedName>
    <definedName name="A125996262J_Data">Data10!$IB$11:$IB$20</definedName>
    <definedName name="A125996262J_Latest">Data10!$IB$20</definedName>
    <definedName name="A125996266T">Data11!$G$1:$G$10,Data11!$G$11:$G$20</definedName>
    <definedName name="A125996266T_Data">Data11!$G$11:$G$20</definedName>
    <definedName name="A125996266T_Latest">Data11!$G$20</definedName>
    <definedName name="A125996270J">Data11!$CD$1:$CD$10,Data11!$CD$11:$CD$20</definedName>
    <definedName name="A125996270J_Data">Data11!$CD$11:$CD$20</definedName>
    <definedName name="A125996270J_Latest">Data11!$CD$20</definedName>
    <definedName name="A125996274T">Data11!$DN$1:$DN$10,Data11!$DN$11:$DN$20</definedName>
    <definedName name="A125996274T_Data">Data11!$DN$11:$DN$20</definedName>
    <definedName name="A125996274T_Latest">Data11!$DN$20</definedName>
    <definedName name="A125996278A">Data10!$CZ$1:$CZ$10,Data10!$CZ$11:$CZ$20</definedName>
    <definedName name="A125996278A_Data">Data10!$CZ$11:$CZ$20</definedName>
    <definedName name="A125996278A_Latest">Data10!$CZ$20</definedName>
    <definedName name="A125996282T">Data10!$FN$1:$FN$10,Data10!$FN$11:$FN$20</definedName>
    <definedName name="A125996282T_Data">Data10!$FN$11:$FN$20</definedName>
    <definedName name="A125996282T_Latest">Data10!$FN$20</definedName>
    <definedName name="A125996286A">Data11!$P$1:$P$10,Data11!$P$11:$P$20</definedName>
    <definedName name="A125996286A_Data">Data11!$P$11:$P$20</definedName>
    <definedName name="A125996286A_Latest">Data11!$P$20</definedName>
    <definedName name="A125996290T">Data11!$CP$1:$CP$10,Data11!$CP$11:$CP$20</definedName>
    <definedName name="A125996290T_Data">Data11!$CP$11:$CP$20</definedName>
    <definedName name="A125996290T_Latest">Data11!$CP$20</definedName>
    <definedName name="A125996294A">Data10!$IQ$1:$IQ$10,Data10!$IQ$11:$IQ$20</definedName>
    <definedName name="A125996294A_Data">Data10!$IQ$11:$IQ$20</definedName>
    <definedName name="A125996294A_Latest">Data10!$IQ$20</definedName>
    <definedName name="A125996298K">Data11!$AB$1:$AB$10,Data11!$AB$11:$AB$20</definedName>
    <definedName name="A125996298K_Data">Data11!$AB$11:$AB$20</definedName>
    <definedName name="A125996298K_Latest">Data11!$AB$20</definedName>
    <definedName name="A125996302R">Data11!$AZ$1:$AZ$10,Data11!$AZ$11:$AZ$20</definedName>
    <definedName name="A125996302R_Data">Data11!$AZ$11:$AZ$20</definedName>
    <definedName name="A125996302R_Latest">Data11!$AZ$20</definedName>
    <definedName name="A125996306X">Data11!$DH$1:$DH$10,Data11!$DH$11:$DH$20</definedName>
    <definedName name="A125996306X_Data">Data11!$DH$11:$DH$20</definedName>
    <definedName name="A125996306X_Latest">Data11!$DH$20</definedName>
    <definedName name="A125996310R">Data10!$EV$1:$EV$10,Data10!$EV$11:$EV$20</definedName>
    <definedName name="A125996310R_Data">Data10!$EV$11:$EV$20</definedName>
    <definedName name="A125996310R_Latest">Data10!$EV$20</definedName>
    <definedName name="A125996314X">Data10!$HJ$1:$HJ$10,Data10!$HJ$11:$HJ$20</definedName>
    <definedName name="A125996314X_Data">Data10!$HJ$11:$HJ$20</definedName>
    <definedName name="A125996314X_Latest">Data10!$HJ$20</definedName>
    <definedName name="A125996322X">Data11!$V$1:$V$10,Data11!$V$11:$V$20</definedName>
    <definedName name="A125996322X_Data">Data11!$V$11:$V$20</definedName>
    <definedName name="A125996322X_Latest">Data11!$V$20</definedName>
    <definedName name="A125996326J">Data11!$AH$1:$AH$10,Data11!$AH$11:$AH$20</definedName>
    <definedName name="A125996326J_Data">Data11!$AH$11:$AH$20</definedName>
    <definedName name="A125996326J_Latest">Data11!$AH$20</definedName>
    <definedName name="A125996330X">Data11!$AT$1:$AT$10,Data11!$AT$11:$AT$20</definedName>
    <definedName name="A125996330X_Data">Data11!$AT$11:$AT$20</definedName>
    <definedName name="A125996330X_Latest">Data11!$AT$20</definedName>
    <definedName name="A125996334J">Data11!$CJ$1:$CJ$10,Data11!$CJ$11:$CJ$20</definedName>
    <definedName name="A125996334J_Data">Data11!$CJ$11:$CJ$20</definedName>
    <definedName name="A125996334J_Latest">Data11!$CJ$20</definedName>
    <definedName name="A125996338T">Data11!$DZ$1:$DZ$10,Data11!$DZ$11:$DZ$20</definedName>
    <definedName name="A125996338T_Data">Data11!$DZ$11:$DZ$20</definedName>
    <definedName name="A125996338T_Latest">Data11!$DZ$20</definedName>
    <definedName name="A125996342J">Data10!$DL$1:$DL$10,Data10!$DL$11:$DL$20</definedName>
    <definedName name="A125996342J_Data">Data10!$DL$11:$DL$20</definedName>
    <definedName name="A125996342J_Latest">Data10!$DL$20</definedName>
    <definedName name="A125996346T">Data10!$ED$1:$ED$10,Data10!$ED$11:$ED$20</definedName>
    <definedName name="A125996346T_Data">Data10!$ED$11:$ED$20</definedName>
    <definedName name="A125996346T_Latest">Data10!$ED$20</definedName>
    <definedName name="A125996350J">Data10!$EJ$1:$EJ$10,Data10!$EJ$11:$EJ$20</definedName>
    <definedName name="A125996350J_Data">Data10!$EJ$11:$EJ$20</definedName>
    <definedName name="A125996350J_Latest">Data10!$EJ$20</definedName>
    <definedName name="A125996354T">Data10!$FH$1:$FH$10,Data10!$FH$11:$FH$20</definedName>
    <definedName name="A125996354T_Data">Data10!$FH$11:$FH$20</definedName>
    <definedName name="A125996354T_Latest">Data10!$FH$20</definedName>
    <definedName name="A125996358A">Data10!$FT$1:$FT$10,Data10!$FT$11:$FT$20</definedName>
    <definedName name="A125996358A_Data">Data10!$FT$11:$FT$20</definedName>
    <definedName name="A125996358A_Latest">Data10!$FT$20</definedName>
    <definedName name="A125996362T">Data10!$FZ$1:$FZ$10,Data10!$FZ$11:$FZ$20</definedName>
    <definedName name="A125996362T_Data">Data10!$FZ$11:$FZ$20</definedName>
    <definedName name="A125996362T_Latest">Data10!$FZ$20</definedName>
    <definedName name="A125996366A">Data10!$HP$1:$HP$10,Data10!$HP$11:$HP$20</definedName>
    <definedName name="A125996366A_Data">Data10!$HP$11:$HP$20</definedName>
    <definedName name="A125996366A_Latest">Data10!$HP$20</definedName>
    <definedName name="A125996370T">Data11!$AN$1:$AN$10,Data11!$AN$11:$AN$20</definedName>
    <definedName name="A125996370T_Data">Data11!$AN$11:$AN$20</definedName>
    <definedName name="A125996370T_Latest">Data11!$AN$20</definedName>
    <definedName name="A125996374A">Data11!$BL$1:$BL$10,Data11!$BL$11:$BL$20</definedName>
    <definedName name="A125996374A_Data">Data11!$BL$11:$BL$20</definedName>
    <definedName name="A125996374A_Latest">Data11!$BL$20</definedName>
    <definedName name="A125996378K">Data11!$BR$1:$BR$10,Data11!$BR$11:$BR$20</definedName>
    <definedName name="A125996378K_Data">Data11!$BR$11:$BR$20</definedName>
    <definedName name="A125996378K_Latest">Data11!$BR$20</definedName>
    <definedName name="A125996382A">Data11!$CV$1:$CV$10,Data11!$CV$11:$CV$20</definedName>
    <definedName name="A125996382A_Data">Data11!$CV$11:$CV$20</definedName>
    <definedName name="A125996382A_Latest">Data11!$CV$20</definedName>
    <definedName name="A125996386K">Data11!$DB$1:$DB$10,Data11!$DB$11:$DB$20</definedName>
    <definedName name="A125996386K_Data">Data11!$DB$11:$DB$20</definedName>
    <definedName name="A125996386K_Latest">Data11!$DB$20</definedName>
    <definedName name="A125996390A">Data10!$EP$1:$EP$10,Data10!$EP$11:$EP$20</definedName>
    <definedName name="A125996390A_Data">Data10!$EP$11:$EP$20</definedName>
    <definedName name="A125996390A_Latest">Data10!$EP$20</definedName>
    <definedName name="A125996394K">Data10!$IE$1:$IE$10,Data10!$IE$11:$IE$20</definedName>
    <definedName name="A125996394K_Data">Data10!$IE$11:$IE$20</definedName>
    <definedName name="A125996394K_Latest">Data10!$IE$20</definedName>
    <definedName name="A125996398V">Data10!$IK$1:$IK$10,Data10!$IK$11:$IK$20</definedName>
    <definedName name="A125996398V_Data">Data10!$IK$11:$IK$20</definedName>
    <definedName name="A125996398V_Latest">Data10!$IK$20</definedName>
    <definedName name="A125996402X">Data11!$BF$1:$BF$10,Data11!$BF$11:$BF$20</definedName>
    <definedName name="A125996402X_Data">Data11!$BF$11:$BF$20</definedName>
    <definedName name="A125996402X_Latest">Data11!$BF$20</definedName>
    <definedName name="A125996406J">Data11!$EF$1:$EF$10,Data11!$EF$11:$EF$20</definedName>
    <definedName name="A125996406J_Data">Data11!$EF$11:$EF$20</definedName>
    <definedName name="A125996406J_Latest">Data11!$EF$20</definedName>
    <definedName name="A125996410X">Data10!$DF$1:$DF$10,Data10!$DF$11:$DF$20</definedName>
    <definedName name="A125996410X_Data">Data10!$DF$11:$DF$20</definedName>
    <definedName name="A125996410X_Latest">Data10!$DF$20</definedName>
    <definedName name="A125996414J">Data10!$DR$1:$DR$10,Data10!$DR$11:$DR$20</definedName>
    <definedName name="A125996414J_Data">Data10!$DR$11:$DR$20</definedName>
    <definedName name="A125996414J_Latest">Data10!$DR$20</definedName>
    <definedName name="A125996418T">Data10!$DX$1:$DX$10,Data10!$DX$11:$DX$20</definedName>
    <definedName name="A125996418T_Data">Data10!$DX$11:$DX$20</definedName>
    <definedName name="A125996418T_Latest">Data10!$DX$20</definedName>
    <definedName name="A125996422J">Data10!$FB$1:$FB$10,Data10!$FB$11:$FB$20</definedName>
    <definedName name="A125996422J_Data">Data10!$FB$11:$FB$20</definedName>
    <definedName name="A125996422J_Latest">Data10!$FB$20</definedName>
    <definedName name="A125996426T">Data10!$GR$1:$GR$10,Data10!$GR$11:$GR$20</definedName>
    <definedName name="A125996426T_Data">Data10!$GR$11:$GR$20</definedName>
    <definedName name="A125996426T_Latest">Data10!$GR$20</definedName>
    <definedName name="A125996430J">Data10!$GX$1:$GX$10,Data10!$GX$11:$GX$20</definedName>
    <definedName name="A125996430J_Data">Data10!$GX$11:$GX$20</definedName>
    <definedName name="A125996430J_Latest">Data10!$GX$20</definedName>
    <definedName name="A125996434T">Data10!$GF$1:$GF$10,Data10!$GF$11:$GF$20</definedName>
    <definedName name="A125996434T_Data">Data10!$GF$11:$GF$20</definedName>
    <definedName name="A125996434T_Latest">Data10!$GF$20</definedName>
    <definedName name="A125996438A">Data10!$HV$1:$HV$10,Data10!$HV$11:$HV$20</definedName>
    <definedName name="A125996438A_Data">Data10!$HV$11:$HV$20</definedName>
    <definedName name="A125996438A_Latest">Data10!$HV$20</definedName>
    <definedName name="A125996442T">Data11!$BX$1:$BX$10,Data11!$BX$11:$BX$20</definedName>
    <definedName name="A125996442T_Data">Data11!$BX$11:$BX$20</definedName>
    <definedName name="A125996442T_Latest">Data11!$BX$20</definedName>
    <definedName name="A125996446A">Data11!$DT$1:$DT$10,Data11!$DT$11:$DT$20</definedName>
    <definedName name="A125996446A_Data">Data11!$DT$11:$DT$20</definedName>
    <definedName name="A125996446A_Latest">Data11!$DT$20</definedName>
    <definedName name="A125996450T">Data11!$EL$1:$EL$10,Data11!$EL$11:$EL$20</definedName>
    <definedName name="A125996450T_Data">Data11!$EL$11:$EL$20</definedName>
    <definedName name="A125996450T_Latest">Data11!$EL$20</definedName>
    <definedName name="A125996454A">Data3!$FX$1:$FX$10,Data3!$FX$11:$FX$20</definedName>
    <definedName name="A125996454A_Data">Data3!$FX$11:$FX$20</definedName>
    <definedName name="A125996454A_Latest">Data3!$FX$20</definedName>
    <definedName name="A125996458K">Data3!$GP$1:$GP$10,Data3!$GP$11:$GP$20</definedName>
    <definedName name="A125996458K_Data">Data3!$GP$11:$GP$20</definedName>
    <definedName name="A125996458K_Latest">Data3!$GP$20</definedName>
    <definedName name="A125996462A">Data3!$HN$1:$HN$10,Data3!$HN$11:$HN$20</definedName>
    <definedName name="A125996462A_Data">Data3!$HN$11:$HN$20</definedName>
    <definedName name="A125996462A_Latest">Data3!$HN$20</definedName>
    <definedName name="A125996466K">Data3!$II$1:$II$10,Data3!$II$11:$II$20</definedName>
    <definedName name="A125996466K_Data">Data3!$II$11:$II$20</definedName>
    <definedName name="A125996466K_Latest">Data3!$II$20</definedName>
    <definedName name="A125996470A">Data4!$BP$1:$BP$10,Data4!$BP$11:$BP$20</definedName>
    <definedName name="A125996470A_Data">Data4!$BP$11:$BP$20</definedName>
    <definedName name="A125996470A_Latest">Data4!$BP$20</definedName>
    <definedName name="A125996474K">Data4!$CZ$1:$CZ$10,Data4!$CZ$11:$CZ$20</definedName>
    <definedName name="A125996474K_Data">Data4!$CZ$11:$CZ$20</definedName>
    <definedName name="A125996474K_Latest">Data4!$CZ$20</definedName>
    <definedName name="A125996478V">Data3!$CL$1:$CL$10,Data3!$CL$11:$CL$20</definedName>
    <definedName name="A125996478V_Data">Data3!$CL$11:$CL$20</definedName>
    <definedName name="A125996478V_Latest">Data3!$CL$20</definedName>
    <definedName name="A125996482K">Data3!$EZ$1:$EZ$10,Data3!$EZ$11:$EZ$20</definedName>
    <definedName name="A125996482K_Data">Data3!$EZ$11:$EZ$20</definedName>
    <definedName name="A125996482K_Latest">Data3!$EZ$20</definedName>
    <definedName name="A125996486V">Data4!$B$1:$B$10,Data4!$B$11:$B$20</definedName>
    <definedName name="A125996486V_Data">Data4!$B$11:$B$20</definedName>
    <definedName name="A125996486V_Latest">Data4!$B$20</definedName>
    <definedName name="A125996490K">Data4!$CB$1:$CB$10,Data4!$CB$11:$CB$20</definedName>
    <definedName name="A125996490K_Data">Data4!$CB$11:$CB$20</definedName>
    <definedName name="A125996490K_Latest">Data4!$CB$20</definedName>
    <definedName name="A125996494V">Data3!$IC$1:$IC$10,Data3!$IC$11:$IC$20</definedName>
    <definedName name="A125996494V_Data">Data3!$IC$11:$IC$20</definedName>
    <definedName name="A125996494V_Latest">Data3!$IC$20</definedName>
    <definedName name="A125996498C">Data4!$N$1:$N$10,Data4!$N$11:$N$20</definedName>
    <definedName name="A125996498C_Data">Data4!$N$11:$N$20</definedName>
    <definedName name="A125996498C_Latest">Data4!$N$20</definedName>
    <definedName name="A125996502J">Data4!$AL$1:$AL$10,Data4!$AL$11:$AL$20</definedName>
    <definedName name="A125996502J_Data">Data4!$AL$11:$AL$20</definedName>
    <definedName name="A125996502J_Latest">Data4!$AL$20</definedName>
    <definedName name="A125996506T">Data4!$CT$1:$CT$10,Data4!$CT$11:$CT$20</definedName>
    <definedName name="A125996506T_Data">Data4!$CT$11:$CT$20</definedName>
    <definedName name="A125996506T_Latest">Data4!$CT$20</definedName>
    <definedName name="A125996510J">Data3!$EH$1:$EH$10,Data3!$EH$11:$EH$20</definedName>
    <definedName name="A125996510J_Data">Data3!$EH$11:$EH$20</definedName>
    <definedName name="A125996510J_Latest">Data3!$EH$20</definedName>
    <definedName name="A125996514T">Data3!$GV$1:$GV$10,Data3!$GV$11:$GV$20</definedName>
    <definedName name="A125996514T_Data">Data3!$GV$11:$GV$20</definedName>
    <definedName name="A125996514T_Latest">Data3!$GV$20</definedName>
    <definedName name="A125996522T">Data4!$H$1:$H$10,Data4!$H$11:$H$20</definedName>
    <definedName name="A125996522T_Data">Data4!$H$11:$H$20</definedName>
    <definedName name="A125996522T_Latest">Data4!$H$20</definedName>
    <definedName name="A125996526A">Data4!$T$1:$T$10,Data4!$T$11:$T$20</definedName>
    <definedName name="A125996526A_Data">Data4!$T$11:$T$20</definedName>
    <definedName name="A125996526A_Latest">Data4!$T$20</definedName>
    <definedName name="A125996530T">Data4!$AF$1:$AF$10,Data4!$AF$11:$AF$20</definedName>
    <definedName name="A125996530T_Data">Data4!$AF$11:$AF$20</definedName>
    <definedName name="A125996530T_Latest">Data4!$AF$20</definedName>
    <definedName name="A125996534A">Data4!$BV$1:$BV$10,Data4!$BV$11:$BV$20</definedName>
    <definedName name="A125996534A_Data">Data4!$BV$11:$BV$20</definedName>
    <definedName name="A125996534A_Latest">Data4!$BV$20</definedName>
    <definedName name="A125996538K">Data4!$DL$1:$DL$10,Data4!$DL$11:$DL$20</definedName>
    <definedName name="A125996538K_Data">Data4!$DL$11:$DL$20</definedName>
    <definedName name="A125996538K_Latest">Data4!$DL$20</definedName>
    <definedName name="A125996542A">Data3!$CX$1:$CX$10,Data3!$CX$11:$CX$20</definedName>
    <definedName name="A125996542A_Data">Data3!$CX$11:$CX$20</definedName>
    <definedName name="A125996542A_Latest">Data3!$CX$20</definedName>
    <definedName name="A125996546K">Data3!$DP$1:$DP$10,Data3!$DP$11:$DP$20</definedName>
    <definedName name="A125996546K_Data">Data3!$DP$11:$DP$20</definedName>
    <definedName name="A125996546K_Latest">Data3!$DP$20</definedName>
    <definedName name="A125996550A">Data3!$DV$1:$DV$10,Data3!$DV$11:$DV$20</definedName>
    <definedName name="A125996550A_Data">Data3!$DV$11:$DV$20</definedName>
    <definedName name="A125996550A_Latest">Data3!$DV$20</definedName>
    <definedName name="A125996554K">Data3!$ET$1:$ET$10,Data3!$ET$11:$ET$20</definedName>
    <definedName name="A125996554K_Data">Data3!$ET$11:$ET$20</definedName>
    <definedName name="A125996554K_Latest">Data3!$ET$20</definedName>
    <definedName name="A125996558V">Data3!$FF$1:$FF$10,Data3!$FF$11:$FF$20</definedName>
    <definedName name="A125996558V_Data">Data3!$FF$11:$FF$20</definedName>
    <definedName name="A125996558V_Latest">Data3!$FF$20</definedName>
    <definedName name="A125996562K">Data3!$FL$1:$FL$10,Data3!$FL$11:$FL$20</definedName>
    <definedName name="A125996562K_Data">Data3!$FL$11:$FL$20</definedName>
    <definedName name="A125996562K_Latest">Data3!$FL$20</definedName>
    <definedName name="A125996566V">Data3!$HB$1:$HB$10,Data3!$HB$11:$HB$20</definedName>
    <definedName name="A125996566V_Data">Data3!$HB$11:$HB$20</definedName>
    <definedName name="A125996566V_Latest">Data3!$HB$20</definedName>
    <definedName name="A125996570K">Data4!$Z$1:$Z$10,Data4!$Z$11:$Z$20</definedName>
    <definedName name="A125996570K_Data">Data4!$Z$11:$Z$20</definedName>
    <definedName name="A125996570K_Latest">Data4!$Z$20</definedName>
    <definedName name="A125996574V">Data4!$AX$1:$AX$10,Data4!$AX$11:$AX$20</definedName>
    <definedName name="A125996574V_Data">Data4!$AX$11:$AX$20</definedName>
    <definedName name="A125996574V_Latest">Data4!$AX$20</definedName>
    <definedName name="A125996578C">Data4!$BD$1:$BD$10,Data4!$BD$11:$BD$20</definedName>
    <definedName name="A125996578C_Data">Data4!$BD$11:$BD$20</definedName>
    <definedName name="A125996578C_Latest">Data4!$BD$20</definedName>
    <definedName name="A125996582V">Data4!$CH$1:$CH$10,Data4!$CH$11:$CH$20</definedName>
    <definedName name="A125996582V_Data">Data4!$CH$11:$CH$20</definedName>
    <definedName name="A125996582V_Latest">Data4!$CH$20</definedName>
    <definedName name="A125996586C">Data4!$CN$1:$CN$10,Data4!$CN$11:$CN$20</definedName>
    <definedName name="A125996586C_Data">Data4!$CN$11:$CN$20</definedName>
    <definedName name="A125996586C_Latest">Data4!$CN$20</definedName>
    <definedName name="A125996590V">Data3!$EB$1:$EB$10,Data3!$EB$11:$EB$20</definedName>
    <definedName name="A125996590V_Data">Data3!$EB$11:$EB$20</definedName>
    <definedName name="A125996590V_Latest">Data3!$EB$20</definedName>
    <definedName name="A125996594C">Data3!$HQ$1:$HQ$10,Data3!$HQ$11:$HQ$20</definedName>
    <definedName name="A125996594C_Data">Data3!$HQ$11:$HQ$20</definedName>
    <definedName name="A125996594C_Latest">Data3!$HQ$20</definedName>
    <definedName name="A125996598L">Data3!$HW$1:$HW$10,Data3!$HW$11:$HW$20</definedName>
    <definedName name="A125996598L_Data">Data3!$HW$11:$HW$20</definedName>
    <definedName name="A125996598L_Latest">Data3!$HW$20</definedName>
    <definedName name="A125996602T">Data4!$AR$1:$AR$10,Data4!$AR$11:$AR$20</definedName>
    <definedName name="A125996602T_Data">Data4!$AR$11:$AR$20</definedName>
    <definedName name="A125996602T_Latest">Data4!$AR$20</definedName>
    <definedName name="A125996606A">Data4!$DR$1:$DR$10,Data4!$DR$11:$DR$20</definedName>
    <definedName name="A125996606A_Data">Data4!$DR$11:$DR$20</definedName>
    <definedName name="A125996606A_Latest">Data4!$DR$20</definedName>
    <definedName name="A125996610T">Data3!$CR$1:$CR$10,Data3!$CR$11:$CR$20</definedName>
    <definedName name="A125996610T_Data">Data3!$CR$11:$CR$20</definedName>
    <definedName name="A125996610T_Latest">Data3!$CR$20</definedName>
    <definedName name="A125996614A">Data3!$DD$1:$DD$10,Data3!$DD$11:$DD$20</definedName>
    <definedName name="A125996614A_Data">Data3!$DD$11:$DD$20</definedName>
    <definedName name="A125996614A_Latest">Data3!$DD$20</definedName>
    <definedName name="A125996618K">Data3!$DJ$1:$DJ$10,Data3!$DJ$11:$DJ$20</definedName>
    <definedName name="A125996618K_Data">Data3!$DJ$11:$DJ$20</definedName>
    <definedName name="A125996618K_Latest">Data3!$DJ$20</definedName>
    <definedName name="A125996622A">Data3!$EN$1:$EN$10,Data3!$EN$11:$EN$20</definedName>
    <definedName name="A125996622A_Data">Data3!$EN$11:$EN$20</definedName>
    <definedName name="A125996622A_Latest">Data3!$EN$20</definedName>
    <definedName name="A125996626K">Data3!$GD$1:$GD$10,Data3!$GD$11:$GD$20</definedName>
    <definedName name="A125996626K_Data">Data3!$GD$11:$GD$20</definedName>
    <definedName name="A125996626K_Latest">Data3!$GD$20</definedName>
    <definedName name="A125996630A">Data3!$GJ$1:$GJ$10,Data3!$GJ$11:$GJ$20</definedName>
    <definedName name="A125996630A_Data">Data3!$GJ$11:$GJ$20</definedName>
    <definedName name="A125996630A_Latest">Data3!$GJ$20</definedName>
    <definedName name="A125996634K">Data3!$FR$1:$FR$10,Data3!$FR$11:$FR$20</definedName>
    <definedName name="A125996634K_Data">Data3!$FR$11:$FR$20</definedName>
    <definedName name="A125996634K_Latest">Data3!$FR$20</definedName>
    <definedName name="A125996638V">Data3!$HH$1:$HH$10,Data3!$HH$11:$HH$20</definedName>
    <definedName name="A125996638V_Data">Data3!$HH$11:$HH$20</definedName>
    <definedName name="A125996638V_Latest">Data3!$HH$20</definedName>
    <definedName name="A125996642K">Data4!$BJ$1:$BJ$10,Data4!$BJ$11:$BJ$20</definedName>
    <definedName name="A125996642K_Data">Data4!$BJ$11:$BJ$20</definedName>
    <definedName name="A125996642K_Latest">Data4!$BJ$20</definedName>
    <definedName name="A125996646V">Data4!$DF$1:$DF$10,Data4!$DF$11:$DF$20</definedName>
    <definedName name="A125996646V_Data">Data4!$DF$11:$DF$20</definedName>
    <definedName name="A125996646V_Latest">Data4!$DF$20</definedName>
    <definedName name="A125996650K">Data4!$DX$1:$DX$10,Data4!$DX$11:$DX$20</definedName>
    <definedName name="A125996650K_Data">Data4!$DX$11:$DX$20</definedName>
    <definedName name="A125996650K_Latest">Data4!$DX$20</definedName>
    <definedName name="A125996654V">Data7!$BJ$1:$BJ$10,Data7!$BJ$11:$BJ$20</definedName>
    <definedName name="A125996654V_Data">Data7!$BJ$11:$BJ$20</definedName>
    <definedName name="A125996654V_Latest">Data7!$BJ$20</definedName>
    <definedName name="A125996658C">Data7!$CB$1:$CB$10,Data7!$CB$11:$CB$20</definedName>
    <definedName name="A125996658C_Data">Data7!$CB$11:$CB$20</definedName>
    <definedName name="A125996658C_Latest">Data7!$CB$20</definedName>
    <definedName name="A125996662V">Data7!$CZ$1:$CZ$10,Data7!$CZ$11:$CZ$20</definedName>
    <definedName name="A125996662V_Data">Data7!$CZ$11:$CZ$20</definedName>
    <definedName name="A125996662V_Latest">Data7!$CZ$20</definedName>
    <definedName name="A125996666C">Data7!$DU$1:$DU$10,Data7!$DU$11:$DU$20</definedName>
    <definedName name="A125996666C_Data">Data7!$DU$11:$DU$20</definedName>
    <definedName name="A125996666C_Latest">Data7!$DU$20</definedName>
    <definedName name="A125996670V">Data7!$GR$1:$GR$10,Data7!$GR$11:$GR$20</definedName>
    <definedName name="A125996670V_Data">Data7!$GR$11:$GR$20</definedName>
    <definedName name="A125996670V_Latest">Data7!$GR$20</definedName>
    <definedName name="A125996674C">Data7!$IB$1:$IB$10,Data7!$IB$11:$IB$20</definedName>
    <definedName name="A125996674C_Data">Data7!$IB$11:$IB$20</definedName>
    <definedName name="A125996674C_Latest">Data7!$IB$20</definedName>
    <definedName name="A125996678L">Data6!$HN$1:$HN$10,Data6!$HN$11:$HN$20</definedName>
    <definedName name="A125996678L_Data">Data6!$HN$11:$HN$20</definedName>
    <definedName name="A125996678L_Latest">Data6!$HN$20</definedName>
    <definedName name="A125996682C">Data7!$AL$1:$AL$10,Data7!$AL$11:$AL$20</definedName>
    <definedName name="A125996682C_Data">Data7!$AL$11:$AL$20</definedName>
    <definedName name="A125996682C_Latest">Data7!$AL$20</definedName>
    <definedName name="A125996686L">Data7!$ED$1:$ED$10,Data7!$ED$11:$ED$20</definedName>
    <definedName name="A125996686L_Data">Data7!$ED$11:$ED$20</definedName>
    <definedName name="A125996686L_Latest">Data7!$ED$20</definedName>
    <definedName name="A125996690C">Data7!$HD$1:$HD$10,Data7!$HD$11:$HD$20</definedName>
    <definedName name="A125996690C_Data">Data7!$HD$11:$HD$20</definedName>
    <definedName name="A125996690C_Latest">Data7!$HD$20</definedName>
    <definedName name="A125996694L">Data7!$DO$1:$DO$10,Data7!$DO$11:$DO$20</definedName>
    <definedName name="A125996694L_Data">Data7!$DO$11:$DO$20</definedName>
    <definedName name="A125996694L_Latest">Data7!$DO$20</definedName>
    <definedName name="A125996698W">Data7!$EP$1:$EP$10,Data7!$EP$11:$EP$20</definedName>
    <definedName name="A125996698W_Data">Data7!$EP$11:$EP$20</definedName>
    <definedName name="A125996698W_Latest">Data7!$EP$20</definedName>
    <definedName name="A125996702A">Data7!$FN$1:$FN$10,Data7!$FN$11:$FN$20</definedName>
    <definedName name="A125996702A_Data">Data7!$FN$11:$FN$20</definedName>
    <definedName name="A125996702A_Latest">Data7!$FN$20</definedName>
    <definedName name="A125996706K">Data7!$HV$1:$HV$10,Data7!$HV$11:$HV$20</definedName>
    <definedName name="A125996706K_Data">Data7!$HV$11:$HV$20</definedName>
    <definedName name="A125996706K_Latest">Data7!$HV$20</definedName>
    <definedName name="A125996710A">Data7!$T$1:$T$10,Data7!$T$11:$T$20</definedName>
    <definedName name="A125996710A_Data">Data7!$T$11:$T$20</definedName>
    <definedName name="A125996710A_Latest">Data7!$T$20</definedName>
    <definedName name="A125996714K">Data7!$CH$1:$CH$10,Data7!$CH$11:$CH$20</definedName>
    <definedName name="A125996714K_Data">Data7!$CH$11:$CH$20</definedName>
    <definedName name="A125996714K_Latest">Data7!$CH$20</definedName>
    <definedName name="A125996722K">Data7!$EJ$1:$EJ$10,Data7!$EJ$11:$EJ$20</definedName>
    <definedName name="A125996722K_Data">Data7!$EJ$11:$EJ$20</definedName>
    <definedName name="A125996722K_Latest">Data7!$EJ$20</definedName>
    <definedName name="A125996726V">Data7!$EV$1:$EV$10,Data7!$EV$11:$EV$20</definedName>
    <definedName name="A125996726V_Data">Data7!$EV$11:$EV$20</definedName>
    <definedName name="A125996726V_Latest">Data7!$EV$20</definedName>
    <definedName name="A125996730K">Data7!$FH$1:$FH$10,Data7!$FH$11:$FH$20</definedName>
    <definedName name="A125996730K_Data">Data7!$FH$11:$FH$20</definedName>
    <definedName name="A125996730K_Latest">Data7!$FH$20</definedName>
    <definedName name="A125996734V">Data7!$GX$1:$GX$10,Data7!$GX$11:$GX$20</definedName>
    <definedName name="A125996734V_Data">Data7!$GX$11:$GX$20</definedName>
    <definedName name="A125996734V_Latest">Data7!$GX$20</definedName>
    <definedName name="A125996738C">Data7!$IN$1:$IN$10,Data7!$IN$11:$IN$20</definedName>
    <definedName name="A125996738C_Data">Data7!$IN$11:$IN$20</definedName>
    <definedName name="A125996738C_Latest">Data7!$IN$20</definedName>
    <definedName name="A125996742V">Data6!$HZ$1:$HZ$10,Data6!$HZ$11:$HZ$20</definedName>
    <definedName name="A125996742V_Data">Data6!$HZ$11:$HZ$20</definedName>
    <definedName name="A125996742V_Latest">Data6!$HZ$20</definedName>
    <definedName name="A125996746C">Data7!$B$1:$B$10,Data7!$B$11:$B$20</definedName>
    <definedName name="A125996746C_Data">Data7!$B$11:$B$20</definedName>
    <definedName name="A125996746C_Latest">Data7!$B$20</definedName>
    <definedName name="A125996750V">Data7!$H$1:$H$10,Data7!$H$11:$H$20</definedName>
    <definedName name="A125996750V_Data">Data7!$H$11:$H$20</definedName>
    <definedName name="A125996750V_Latest">Data7!$H$20</definedName>
    <definedName name="A125996754C">Data7!$AF$1:$AF$10,Data7!$AF$11:$AF$20</definedName>
    <definedName name="A125996754C_Data">Data7!$AF$11:$AF$20</definedName>
    <definedName name="A125996754C_Latest">Data7!$AF$20</definedName>
    <definedName name="A125996758L">Data7!$AR$1:$AR$10,Data7!$AR$11:$AR$20</definedName>
    <definedName name="A125996758L_Data">Data7!$AR$11:$AR$20</definedName>
    <definedName name="A125996758L_Latest">Data7!$AR$20</definedName>
    <definedName name="A125996762C">Data7!$AX$1:$AX$10,Data7!$AX$11:$AX$20</definedName>
    <definedName name="A125996762C_Data">Data7!$AX$11:$AX$20</definedName>
    <definedName name="A125996762C_Latest">Data7!$AX$20</definedName>
    <definedName name="A125996766L">Data7!$CN$1:$CN$10,Data7!$CN$11:$CN$20</definedName>
    <definedName name="A125996766L_Data">Data7!$CN$11:$CN$20</definedName>
    <definedName name="A125996766L_Latest">Data7!$CN$20</definedName>
    <definedName name="A125996770C">Data7!$FB$1:$FB$10,Data7!$FB$11:$FB$20</definedName>
    <definedName name="A125996770C_Data">Data7!$FB$11:$FB$20</definedName>
    <definedName name="A125996770C_Latest">Data7!$FB$20</definedName>
    <definedName name="A125996774L">Data7!$FZ$1:$FZ$10,Data7!$FZ$11:$FZ$20</definedName>
    <definedName name="A125996774L_Data">Data7!$FZ$11:$FZ$20</definedName>
    <definedName name="A125996774L_Latest">Data7!$FZ$20</definedName>
    <definedName name="A125996778W">Data7!$GF$1:$GF$10,Data7!$GF$11:$GF$20</definedName>
    <definedName name="A125996778W_Data">Data7!$GF$11:$GF$20</definedName>
    <definedName name="A125996778W_Latest">Data7!$GF$20</definedName>
    <definedName name="A125996782L">Data7!$HJ$1:$HJ$10,Data7!$HJ$11:$HJ$20</definedName>
    <definedName name="A125996782L_Data">Data7!$HJ$11:$HJ$20</definedName>
    <definedName name="A125996782L_Latest">Data7!$HJ$20</definedName>
    <definedName name="A125996786W">Data7!$HP$1:$HP$10,Data7!$HP$11:$HP$20</definedName>
    <definedName name="A125996786W_Data">Data7!$HP$11:$HP$20</definedName>
    <definedName name="A125996786W_Latest">Data7!$HP$20</definedName>
    <definedName name="A125996790L">Data7!$N$1:$N$10,Data7!$N$11:$N$20</definedName>
    <definedName name="A125996790L_Data">Data7!$N$11:$N$20</definedName>
    <definedName name="A125996790L_Latest">Data7!$N$20</definedName>
    <definedName name="A125996794W">Data7!$DC$1:$DC$10,Data7!$DC$11:$DC$20</definedName>
    <definedName name="A125996794W_Data">Data7!$DC$11:$DC$20</definedName>
    <definedName name="A125996794W_Latest">Data7!$DC$20</definedName>
    <definedName name="A125996798F">Data7!$DI$1:$DI$10,Data7!$DI$11:$DI$20</definedName>
    <definedName name="A125996798F_Data">Data7!$DI$11:$DI$20</definedName>
    <definedName name="A125996798F_Latest">Data7!$DI$20</definedName>
    <definedName name="A125996802K">Data7!$FT$1:$FT$10,Data7!$FT$11:$FT$20</definedName>
    <definedName name="A125996802K_Data">Data7!$FT$11:$FT$20</definedName>
    <definedName name="A125996802K_Latest">Data7!$FT$20</definedName>
    <definedName name="A125996806V">Data8!$D$1:$D$10,Data8!$D$11:$D$20</definedName>
    <definedName name="A125996806V_Data">Data8!$D$11:$D$20</definedName>
    <definedName name="A125996806V_Latest">Data8!$D$20</definedName>
    <definedName name="A125996810K">Data6!$HT$1:$HT$10,Data6!$HT$11:$HT$20</definedName>
    <definedName name="A125996810K_Data">Data6!$HT$11:$HT$20</definedName>
    <definedName name="A125996810K_Latest">Data6!$HT$20</definedName>
    <definedName name="A125996814V">Data6!$IF$1:$IF$10,Data6!$IF$11:$IF$20</definedName>
    <definedName name="A125996814V_Data">Data6!$IF$11:$IF$20</definedName>
    <definedName name="A125996814V_Latest">Data6!$IF$20</definedName>
    <definedName name="A125996818C">Data6!$IL$1:$IL$10,Data6!$IL$11:$IL$20</definedName>
    <definedName name="A125996818C_Data">Data6!$IL$11:$IL$20</definedName>
    <definedName name="A125996818C_Latest">Data6!$IL$20</definedName>
    <definedName name="A125996822V">Data7!$Z$1:$Z$10,Data7!$Z$11:$Z$20</definedName>
    <definedName name="A125996822V_Data">Data7!$Z$11:$Z$20</definedName>
    <definedName name="A125996822V_Latest">Data7!$Z$20</definedName>
    <definedName name="A125996826C">Data7!$BP$1:$BP$10,Data7!$BP$11:$BP$20</definedName>
    <definedName name="A125996826C_Data">Data7!$BP$11:$BP$20</definedName>
    <definedName name="A125996826C_Latest">Data7!$BP$20</definedName>
    <definedName name="A125996830V">Data7!$BV$1:$BV$10,Data7!$BV$11:$BV$20</definedName>
    <definedName name="A125996830V_Data">Data7!$BV$11:$BV$20</definedName>
    <definedName name="A125996830V_Latest">Data7!$BV$20</definedName>
    <definedName name="A125996834C">Data7!$BD$1:$BD$10,Data7!$BD$11:$BD$20</definedName>
    <definedName name="A125996834C_Data">Data7!$BD$11:$BD$20</definedName>
    <definedName name="A125996834C_Latest">Data7!$BD$20</definedName>
    <definedName name="A125996838L">Data7!$CT$1:$CT$10,Data7!$CT$11:$CT$20</definedName>
    <definedName name="A125996838L_Data">Data7!$CT$11:$CT$20</definedName>
    <definedName name="A125996838L_Latest">Data7!$CT$20</definedName>
    <definedName name="A125996842C">Data7!$GL$1:$GL$10,Data7!$GL$11:$GL$20</definedName>
    <definedName name="A125996842C_Data">Data7!$GL$11:$GL$20</definedName>
    <definedName name="A125996842C_Latest">Data7!$GL$20</definedName>
    <definedName name="A125996846L">Data7!$IH$1:$IH$10,Data7!$IH$11:$IH$20</definedName>
    <definedName name="A125996846L_Data">Data7!$IH$11:$IH$20</definedName>
    <definedName name="A125996846L_Latest">Data7!$IH$20</definedName>
    <definedName name="A125996850C">Data8!$J$1:$J$10,Data8!$J$11:$J$20</definedName>
    <definedName name="A125996850C_Data">Data8!$J$11:$J$20</definedName>
    <definedName name="A125996850C_Latest">Data8!$J$20</definedName>
    <definedName name="A125996854L">Data8!$DB$1:$DB$10,Data8!$DB$11:$DB$20</definedName>
    <definedName name="A125996854L_Data">Data8!$DB$11:$DB$20</definedName>
    <definedName name="A125996854L_Latest">Data8!$DB$20</definedName>
    <definedName name="A125996858W">Data8!$DT$1:$DT$10,Data8!$DT$11:$DT$20</definedName>
    <definedName name="A125996858W_Data">Data8!$DT$11:$DT$20</definedName>
    <definedName name="A125996858W_Latest">Data8!$DT$20</definedName>
    <definedName name="A125996862L">Data8!$ER$1:$ER$10,Data8!$ER$11:$ER$20</definedName>
    <definedName name="A125996862L_Data">Data8!$ER$11:$ER$20</definedName>
    <definedName name="A125996862L_Latest">Data8!$ER$20</definedName>
    <definedName name="A125996866W">Data8!$FM$1:$FM$10,Data8!$FM$11:$FM$20</definedName>
    <definedName name="A125996866W_Data">Data8!$FM$11:$FM$20</definedName>
    <definedName name="A125996866W_Latest">Data8!$FM$20</definedName>
    <definedName name="A125996870L">Data8!$IJ$1:$IJ$10,Data8!$IJ$11:$IJ$20</definedName>
    <definedName name="A125996870L_Data">Data8!$IJ$11:$IJ$20</definedName>
    <definedName name="A125996870L_Latest">Data8!$IJ$20</definedName>
    <definedName name="A125996874W">Data9!$AD$1:$AD$10,Data9!$AD$11:$AD$20</definedName>
    <definedName name="A125996874W_Data">Data9!$AD$11:$AD$20</definedName>
    <definedName name="A125996874W_Latest">Data9!$AD$20</definedName>
    <definedName name="A125996878F">Data8!$P$1:$P$10,Data8!$P$11:$P$20</definedName>
    <definedName name="A125996878F_Data">Data8!$P$11:$P$20</definedName>
    <definedName name="A125996878F_Latest">Data8!$P$20</definedName>
    <definedName name="A125996882W">Data8!$CD$1:$CD$10,Data8!$CD$11:$CD$20</definedName>
    <definedName name="A125996882W_Data">Data8!$CD$11:$CD$20</definedName>
    <definedName name="A125996882W_Latest">Data8!$CD$20</definedName>
    <definedName name="A125996886F">Data8!$FV$1:$FV$10,Data8!$FV$11:$FV$20</definedName>
    <definedName name="A125996886F_Data">Data8!$FV$11:$FV$20</definedName>
    <definedName name="A125996886F_Latest">Data8!$FV$20</definedName>
    <definedName name="A125996890W">Data9!$F$1:$F$10,Data9!$F$11:$F$20</definedName>
    <definedName name="A125996890W_Data">Data9!$F$11:$F$20</definedName>
    <definedName name="A125996890W_Latest">Data9!$F$20</definedName>
    <definedName name="A125996894F">Data8!$FG$1:$FG$10,Data8!$FG$11:$FG$20</definedName>
    <definedName name="A125996894F_Data">Data8!$FG$11:$FG$20</definedName>
    <definedName name="A125996894F_Latest">Data8!$FG$20</definedName>
    <definedName name="A125996898R">Data8!$GH$1:$GH$10,Data8!$GH$11:$GH$20</definedName>
    <definedName name="A125996898R_Data">Data8!$GH$11:$GH$20</definedName>
    <definedName name="A125996898R_Latest">Data8!$GH$20</definedName>
    <definedName name="A125996902V">Data8!$HF$1:$HF$10,Data8!$HF$11:$HF$20</definedName>
    <definedName name="A125996902V_Data">Data8!$HF$11:$HF$20</definedName>
    <definedName name="A125996902V_Latest">Data8!$HF$20</definedName>
    <definedName name="A125996906C">Data9!$X$1:$X$10,Data9!$X$11:$X$20</definedName>
    <definedName name="A125996906C_Data">Data9!$X$11:$X$20</definedName>
    <definedName name="A125996906C_Latest">Data9!$X$20</definedName>
    <definedName name="A125996910V">Data8!$BL$1:$BL$10,Data8!$BL$11:$BL$20</definedName>
    <definedName name="A125996910V_Data">Data8!$BL$11:$BL$20</definedName>
    <definedName name="A125996910V_Latest">Data8!$BL$20</definedName>
    <definedName name="A125996914C">Data8!$DZ$1:$DZ$10,Data8!$DZ$11:$DZ$20</definedName>
    <definedName name="A125996914C_Data">Data8!$DZ$11:$DZ$20</definedName>
    <definedName name="A125996914C_Latest">Data8!$DZ$20</definedName>
    <definedName name="A125996922C">Data8!$GB$1:$GB$10,Data8!$GB$11:$GB$20</definedName>
    <definedName name="A125996922C_Data">Data8!$GB$11:$GB$20</definedName>
    <definedName name="A125996922C_Latest">Data8!$GB$20</definedName>
    <definedName name="A125996926L">Data8!$GN$1:$GN$10,Data8!$GN$11:$GN$20</definedName>
    <definedName name="A125996926L_Data">Data8!$GN$11:$GN$20</definedName>
    <definedName name="A125996926L_Latest">Data8!$GN$20</definedName>
    <definedName name="A125996930C">Data8!$GZ$1:$GZ$10,Data8!$GZ$11:$GZ$20</definedName>
    <definedName name="A125996930C_Data">Data8!$GZ$11:$GZ$20</definedName>
    <definedName name="A125996930C_Latest">Data8!$GZ$20</definedName>
    <definedName name="A125996934L">Data8!$IP$1:$IP$10,Data8!$IP$11:$IP$20</definedName>
    <definedName name="A125996934L_Data">Data8!$IP$11:$IP$20</definedName>
    <definedName name="A125996934L_Latest">Data8!$IP$20</definedName>
    <definedName name="A125996938W">Data9!$AP$1:$AP$10,Data9!$AP$11:$AP$20</definedName>
    <definedName name="A125996938W_Data">Data9!$AP$11:$AP$20</definedName>
    <definedName name="A125996938W_Latest">Data9!$AP$20</definedName>
    <definedName name="A125996942L">Data8!$AB$1:$AB$10,Data8!$AB$11:$AB$20</definedName>
    <definedName name="A125996942L_Data">Data8!$AB$11:$AB$20</definedName>
    <definedName name="A125996942L_Latest">Data8!$AB$20</definedName>
    <definedName name="A125996946W">Data8!$AT$1:$AT$10,Data8!$AT$11:$AT$20</definedName>
    <definedName name="A125996946W_Data">Data8!$AT$11:$AT$20</definedName>
    <definedName name="A125996946W_Latest">Data8!$AT$20</definedName>
    <definedName name="A125996950L">Data8!$AZ$1:$AZ$10,Data8!$AZ$11:$AZ$20</definedName>
    <definedName name="A125996950L_Data">Data8!$AZ$11:$AZ$20</definedName>
    <definedName name="A125996950L_Latest">Data8!$AZ$20</definedName>
    <definedName name="A125996954W">Data8!$BX$1:$BX$10,Data8!$BX$11:$BX$20</definedName>
    <definedName name="A125996954W_Data">Data8!$BX$11:$BX$20</definedName>
    <definedName name="A125996954W_Latest">Data8!$BX$20</definedName>
    <definedName name="A125996958F">Data8!$CJ$1:$CJ$10,Data8!$CJ$11:$CJ$20</definedName>
    <definedName name="A125996958F_Data">Data8!$CJ$11:$CJ$20</definedName>
    <definedName name="A125996958F_Latest">Data8!$CJ$20</definedName>
    <definedName name="A125996962W">Data8!$CP$1:$CP$10,Data8!$CP$11:$CP$20</definedName>
    <definedName name="A125996962W_Data">Data8!$CP$11:$CP$20</definedName>
    <definedName name="A125996962W_Latest">Data8!$CP$20</definedName>
    <definedName name="A125996966F">Data8!$EF$1:$EF$10,Data8!$EF$11:$EF$20</definedName>
    <definedName name="A125996966F_Data">Data8!$EF$11:$EF$20</definedName>
    <definedName name="A125996966F_Latest">Data8!$EF$20</definedName>
    <definedName name="A125996970W">Data8!$GT$1:$GT$10,Data8!$GT$11:$GT$20</definedName>
    <definedName name="A125996970W_Data">Data8!$GT$11:$GT$20</definedName>
    <definedName name="A125996970W_Latest">Data8!$GT$20</definedName>
    <definedName name="A125996974F">Data8!$HR$1:$HR$10,Data8!$HR$11:$HR$20</definedName>
    <definedName name="A125996974F_Data">Data8!$HR$11:$HR$20</definedName>
    <definedName name="A125996974F_Latest">Data8!$HR$20</definedName>
    <definedName name="A125996978R">Data8!$HX$1:$HX$10,Data8!$HX$11:$HX$20</definedName>
    <definedName name="A125996978R_Data">Data8!$HX$11:$HX$20</definedName>
    <definedName name="A125996978R_Latest">Data8!$HX$20</definedName>
    <definedName name="A125996982F">Data9!$L$1:$L$10,Data9!$L$11:$L$20</definedName>
    <definedName name="A125996982F_Data">Data9!$L$11:$L$20</definedName>
    <definedName name="A125996982F_Latest">Data9!$L$20</definedName>
    <definedName name="A125996986R">Data9!$R$1:$R$10,Data9!$R$11:$R$20</definedName>
    <definedName name="A125996986R_Data">Data9!$R$11:$R$20</definedName>
    <definedName name="A125996986R_Latest">Data9!$R$20</definedName>
    <definedName name="A125996990F">Data8!$BF$1:$BF$10,Data8!$BF$11:$BF$20</definedName>
    <definedName name="A125996990F_Data">Data8!$BF$11:$BF$20</definedName>
    <definedName name="A125996990F_Latest">Data8!$BF$20</definedName>
    <definedName name="A125996994R">Data8!$EU$1:$EU$10,Data8!$EU$11:$EU$20</definedName>
    <definedName name="A125996994R_Data">Data8!$EU$11:$EU$20</definedName>
    <definedName name="A125996994R_Latest">Data8!$EU$20</definedName>
    <definedName name="A125996998X">Data8!$FA$1:$FA$10,Data8!$FA$11:$FA$20</definedName>
    <definedName name="A125996998X_Data">Data8!$FA$11:$FA$20</definedName>
    <definedName name="A125996998X_Latest">Data8!$FA$20</definedName>
    <definedName name="A125997002F">Data8!$HL$1:$HL$10,Data8!$HL$11:$HL$20</definedName>
    <definedName name="A125997002F_Data">Data8!$HL$11:$HL$20</definedName>
    <definedName name="A125997002F_Latest">Data8!$HL$20</definedName>
    <definedName name="A125997006R">Data9!$AV$1:$AV$10,Data9!$AV$11:$AV$20</definedName>
    <definedName name="A125997006R_Data">Data9!$AV$11:$AV$20</definedName>
    <definedName name="A125997006R_Latest">Data9!$AV$20</definedName>
    <definedName name="A125997010F">Data8!$V$1:$V$10,Data8!$V$11:$V$20</definedName>
    <definedName name="A125997010F_Data">Data8!$V$11:$V$20</definedName>
    <definedName name="A125997010F_Latest">Data8!$V$20</definedName>
    <definedName name="A125997014R">Data8!$AH$1:$AH$10,Data8!$AH$11:$AH$20</definedName>
    <definedName name="A125997014R_Data">Data8!$AH$11:$AH$20</definedName>
    <definedName name="A125997014R_Latest">Data8!$AH$20</definedName>
    <definedName name="A125997018X">Data8!$AN$1:$AN$10,Data8!$AN$11:$AN$20</definedName>
    <definedName name="A125997018X_Data">Data8!$AN$11:$AN$20</definedName>
    <definedName name="A125997018X_Latest">Data8!$AN$20</definedName>
    <definedName name="A125997022R">Data8!$BR$1:$BR$10,Data8!$BR$11:$BR$20</definedName>
    <definedName name="A125997022R_Data">Data8!$BR$11:$BR$20</definedName>
    <definedName name="A125997022R_Latest">Data8!$BR$20</definedName>
    <definedName name="A125997026X">Data8!$DH$1:$DH$10,Data8!$DH$11:$DH$20</definedName>
    <definedName name="A125997026X_Data">Data8!$DH$11:$DH$20</definedName>
    <definedName name="A125997026X_Latest">Data8!$DH$20</definedName>
    <definedName name="A125997030R">Data8!$DN$1:$DN$10,Data8!$DN$11:$DN$20</definedName>
    <definedName name="A125997030R_Data">Data8!$DN$11:$DN$20</definedName>
    <definedName name="A125997030R_Latest">Data8!$DN$20</definedName>
    <definedName name="A125997034X">Data8!$CV$1:$CV$10,Data8!$CV$11:$CV$20</definedName>
    <definedName name="A125997034X_Data">Data8!$CV$11:$CV$20</definedName>
    <definedName name="A125997034X_Latest">Data8!$CV$20</definedName>
    <definedName name="A125997038J">Data8!$EL$1:$EL$10,Data8!$EL$11:$EL$20</definedName>
    <definedName name="A125997038J_Data">Data8!$EL$11:$EL$20</definedName>
    <definedName name="A125997038J_Latest">Data8!$EL$20</definedName>
    <definedName name="A125997042X">Data8!$ID$1:$ID$10,Data8!$ID$11:$ID$20</definedName>
    <definedName name="A125997042X_Data">Data8!$ID$11:$ID$20</definedName>
    <definedName name="A125997042X_Latest">Data8!$ID$20</definedName>
    <definedName name="A125997046J">Data9!$AJ$1:$AJ$10,Data9!$AJ$11:$AJ$20</definedName>
    <definedName name="A125997046J_Data">Data9!$AJ$11:$AJ$20</definedName>
    <definedName name="A125997046J_Latest">Data9!$AJ$20</definedName>
    <definedName name="A125997050X">Data9!$BB$1:$BB$10,Data9!$BB$11:$BB$20</definedName>
    <definedName name="A125997050X_Data">Data9!$BB$11:$BB$20</definedName>
    <definedName name="A125997050X_Latest">Data9!$BB$20</definedName>
    <definedName name="A125997054J">Data9!$ET$1:$ET$10,Data9!$ET$11:$ET$20</definedName>
    <definedName name="A125997054J_Data">Data9!$ET$11:$ET$20</definedName>
    <definedName name="A125997054J_Latest">Data9!$ET$20</definedName>
    <definedName name="A125997058T">Data9!$FL$1:$FL$10,Data9!$FL$11:$FL$20</definedName>
    <definedName name="A125997058T_Data">Data9!$FL$11:$FL$20</definedName>
    <definedName name="A125997058T_Latest">Data9!$FL$20</definedName>
    <definedName name="A125997062J">Data9!$GJ$1:$GJ$10,Data9!$GJ$11:$GJ$20</definedName>
    <definedName name="A125997062J_Data">Data9!$GJ$11:$GJ$20</definedName>
    <definedName name="A125997062J_Latest">Data9!$GJ$20</definedName>
    <definedName name="A125997066T">Data9!$HE$1:$HE$10,Data9!$HE$11:$HE$20</definedName>
    <definedName name="A125997066T_Data">Data9!$HE$11:$HE$20</definedName>
    <definedName name="A125997066T_Latest">Data9!$HE$20</definedName>
    <definedName name="A125997070J">Data10!$AL$1:$AL$10,Data10!$AL$11:$AL$20</definedName>
    <definedName name="A125997070J_Data">Data10!$AL$11:$AL$20</definedName>
    <definedName name="A125997070J_Latest">Data10!$AL$20</definedName>
    <definedName name="A125997074T">Data10!$BV$1:$BV$10,Data10!$BV$11:$BV$20</definedName>
    <definedName name="A125997074T_Data">Data10!$BV$11:$BV$20</definedName>
    <definedName name="A125997074T_Latest">Data10!$BV$20</definedName>
    <definedName name="A125997078A">Data9!$BH$1:$BH$10,Data9!$BH$11:$BH$20</definedName>
    <definedName name="A125997078A_Data">Data9!$BH$11:$BH$20</definedName>
    <definedName name="A125997078A_Latest">Data9!$BH$20</definedName>
    <definedName name="A125997082T">Data9!$DV$1:$DV$10,Data9!$DV$11:$DV$20</definedName>
    <definedName name="A125997082T_Data">Data9!$DV$11:$DV$20</definedName>
    <definedName name="A125997082T_Latest">Data9!$DV$20</definedName>
    <definedName name="A125997086A">Data9!$HN$1:$HN$10,Data9!$HN$11:$HN$20</definedName>
    <definedName name="A125997086A_Data">Data9!$HN$11:$HN$20</definedName>
    <definedName name="A125997086A_Latest">Data9!$HN$20</definedName>
    <definedName name="A125997090T">Data10!$AX$1:$AX$10,Data10!$AX$11:$AX$20</definedName>
    <definedName name="A125997090T_Data">Data10!$AX$11:$AX$20</definedName>
    <definedName name="A125997090T_Latest">Data10!$AX$20</definedName>
    <definedName name="A125997094A">Data9!$GY$1:$GY$10,Data9!$GY$11:$GY$20</definedName>
    <definedName name="A125997094A_Data">Data9!$GY$11:$GY$20</definedName>
    <definedName name="A125997094A_Latest">Data9!$GY$20</definedName>
    <definedName name="A125997098K">Data9!$HZ$1:$HZ$10,Data9!$HZ$11:$HZ$20</definedName>
    <definedName name="A125997098K_Data">Data9!$HZ$11:$HZ$20</definedName>
    <definedName name="A125997098K_Latest">Data9!$HZ$20</definedName>
    <definedName name="A125997102R">Data10!$H$1:$H$10,Data10!$H$11:$H$20</definedName>
    <definedName name="A125997102R_Data">Data10!$H$11:$H$20</definedName>
    <definedName name="A125997102R_Latest">Data10!$H$20</definedName>
    <definedName name="A125997106X">Data10!$BP$1:$BP$10,Data10!$BP$11:$BP$20</definedName>
    <definedName name="A125997106X_Data">Data10!$BP$11:$BP$20</definedName>
    <definedName name="A125997106X_Latest">Data10!$BP$20</definedName>
    <definedName name="A125997110R">Data9!$DD$1:$DD$10,Data9!$DD$11:$DD$20</definedName>
    <definedName name="A125997110R_Data">Data9!$DD$11:$DD$20</definedName>
    <definedName name="A125997110R_Latest">Data9!$DD$20</definedName>
    <definedName name="A125997114X">Data9!$FR$1:$FR$10,Data9!$FR$11:$FR$20</definedName>
    <definedName name="A125997114X_Data">Data9!$FR$11:$FR$20</definedName>
    <definedName name="A125997114X_Latest">Data9!$FR$20</definedName>
    <definedName name="A125997122X">Data9!$HT$1:$HT$10,Data9!$HT$11:$HT$20</definedName>
    <definedName name="A125997122X_Data">Data9!$HT$11:$HT$20</definedName>
    <definedName name="A125997122X_Latest">Data9!$HT$20</definedName>
    <definedName name="A125997126J">Data9!$IF$1:$IF$10,Data9!$IF$11:$IF$20</definedName>
    <definedName name="A125997126J_Data">Data9!$IF$11:$IF$20</definedName>
    <definedName name="A125997126J_Latest">Data9!$IF$20</definedName>
    <definedName name="A125997130X">Data10!$B$1:$B$10,Data10!$B$11:$B$20</definedName>
    <definedName name="A125997130X_Data">Data10!$B$11:$B$20</definedName>
    <definedName name="A125997130X_Latest">Data10!$B$20</definedName>
    <definedName name="A125997134J">Data10!$AR$1:$AR$10,Data10!$AR$11:$AR$20</definedName>
    <definedName name="A125997134J_Data">Data10!$AR$11:$AR$20</definedName>
    <definedName name="A125997134J_Latest">Data10!$AR$20</definedName>
    <definedName name="A125997138T">Data10!$CH$1:$CH$10,Data10!$CH$11:$CH$20</definedName>
    <definedName name="A125997138T_Data">Data10!$CH$11:$CH$20</definedName>
    <definedName name="A125997138T_Latest">Data10!$CH$20</definedName>
    <definedName name="A125997142J">Data9!$BT$1:$BT$10,Data9!$BT$11:$BT$20</definedName>
    <definedName name="A125997142J_Data">Data9!$BT$11:$BT$20</definedName>
    <definedName name="A125997142J_Latest">Data9!$BT$20</definedName>
    <definedName name="A125997146T">Data9!$CL$1:$CL$10,Data9!$CL$11:$CL$20</definedName>
    <definedName name="A125997146T_Data">Data9!$CL$11:$CL$20</definedName>
    <definedName name="A125997146T_Latest">Data9!$CL$20</definedName>
    <definedName name="A125997150J">Data9!$CR$1:$CR$10,Data9!$CR$11:$CR$20</definedName>
    <definedName name="A125997150J_Data">Data9!$CR$11:$CR$20</definedName>
    <definedName name="A125997150J_Latest">Data9!$CR$20</definedName>
    <definedName name="A125997154T">Data9!$DP$1:$DP$10,Data9!$DP$11:$DP$20</definedName>
    <definedName name="A125997154T_Data">Data9!$DP$11:$DP$20</definedName>
    <definedName name="A125997154T_Latest">Data9!$DP$20</definedName>
    <definedName name="A125997158A">Data9!$EB$1:$EB$10,Data9!$EB$11:$EB$20</definedName>
    <definedName name="A125997158A_Data">Data9!$EB$11:$EB$20</definedName>
    <definedName name="A125997158A_Latest">Data9!$EB$20</definedName>
    <definedName name="A125997162T">Data9!$EH$1:$EH$10,Data9!$EH$11:$EH$20</definedName>
    <definedName name="A125997162T_Data">Data9!$EH$11:$EH$20</definedName>
    <definedName name="A125997162T_Latest">Data9!$EH$20</definedName>
    <definedName name="A125997166A">Data9!$FX$1:$FX$10,Data9!$FX$11:$FX$20</definedName>
    <definedName name="A125997166A_Data">Data9!$FX$11:$FX$20</definedName>
    <definedName name="A125997166A_Latest">Data9!$FX$20</definedName>
    <definedName name="A125997170T">Data9!$IL$1:$IL$10,Data9!$IL$11:$IL$20</definedName>
    <definedName name="A125997170T_Data">Data9!$IL$11:$IL$20</definedName>
    <definedName name="A125997170T_Latest">Data9!$IL$20</definedName>
    <definedName name="A125997174A">Data10!$T$1:$T$10,Data10!$T$11:$T$20</definedName>
    <definedName name="A125997174A_Data">Data10!$T$11:$T$20</definedName>
    <definedName name="A125997174A_Latest">Data10!$T$20</definedName>
    <definedName name="A125997178K">Data10!$Z$1:$Z$10,Data10!$Z$11:$Z$20</definedName>
    <definedName name="A125997178K_Data">Data10!$Z$11:$Z$20</definedName>
    <definedName name="A125997178K_Latest">Data10!$Z$20</definedName>
    <definedName name="A125997182A">Data10!$BD$1:$BD$10,Data10!$BD$11:$BD$20</definedName>
    <definedName name="A125997182A_Data">Data10!$BD$11:$BD$20</definedName>
    <definedName name="A125997182A_Latest">Data10!$BD$20</definedName>
    <definedName name="A125997186K">Data10!$BJ$1:$BJ$10,Data10!$BJ$11:$BJ$20</definedName>
    <definedName name="A125997186K_Data">Data10!$BJ$11:$BJ$20</definedName>
    <definedName name="A125997186K_Latest">Data10!$BJ$20</definedName>
    <definedName name="A125997190A">Data9!$CX$1:$CX$10,Data9!$CX$11:$CX$20</definedName>
    <definedName name="A125997190A_Data">Data9!$CX$11:$CX$20</definedName>
    <definedName name="A125997190A_Latest">Data9!$CX$20</definedName>
    <definedName name="A125997194K">Data9!$GM$1:$GM$10,Data9!$GM$11:$GM$20</definedName>
    <definedName name="A125997194K_Data">Data9!$GM$11:$GM$20</definedName>
    <definedName name="A125997194K_Latest">Data9!$GM$20</definedName>
    <definedName name="A125997198V">Data9!$GS$1:$GS$10,Data9!$GS$11:$GS$20</definedName>
    <definedName name="A125997198V_Data">Data9!$GS$11:$GS$20</definedName>
    <definedName name="A125997198V_Latest">Data9!$GS$20</definedName>
    <definedName name="A125997202X">Data10!$N$1:$N$10,Data10!$N$11:$N$20</definedName>
    <definedName name="A125997202X_Data">Data10!$N$11:$N$20</definedName>
    <definedName name="A125997202X_Latest">Data10!$N$20</definedName>
    <definedName name="A125997206J">Data10!$CN$1:$CN$10,Data10!$CN$11:$CN$20</definedName>
    <definedName name="A125997206J_Data">Data10!$CN$11:$CN$20</definedName>
    <definedName name="A125997206J_Latest">Data10!$CN$20</definedName>
    <definedName name="A125997210X">Data9!$BN$1:$BN$10,Data9!$BN$11:$BN$20</definedName>
    <definedName name="A125997210X_Data">Data9!$BN$11:$BN$20</definedName>
    <definedName name="A125997210X_Latest">Data9!$BN$20</definedName>
    <definedName name="A125997214J">Data9!$BZ$1:$BZ$10,Data9!$BZ$11:$BZ$20</definedName>
    <definedName name="A125997214J_Data">Data9!$BZ$11:$BZ$20</definedName>
    <definedName name="A125997214J_Latest">Data9!$BZ$20</definedName>
    <definedName name="A125997218T">Data9!$CF$1:$CF$10,Data9!$CF$11:$CF$20</definedName>
    <definedName name="A125997218T_Data">Data9!$CF$11:$CF$20</definedName>
    <definedName name="A125997218T_Latest">Data9!$CF$20</definedName>
    <definedName name="A125997222J">Data9!$DJ$1:$DJ$10,Data9!$DJ$11:$DJ$20</definedName>
    <definedName name="A125997222J_Data">Data9!$DJ$11:$DJ$20</definedName>
    <definedName name="A125997222J_Latest">Data9!$DJ$20</definedName>
    <definedName name="A125997226T">Data9!$EZ$1:$EZ$10,Data9!$EZ$11:$EZ$20</definedName>
    <definedName name="A125997226T_Data">Data9!$EZ$11:$EZ$20</definedName>
    <definedName name="A125997226T_Latest">Data9!$EZ$20</definedName>
    <definedName name="A125997230J">Data9!$FF$1:$FF$10,Data9!$FF$11:$FF$20</definedName>
    <definedName name="A125997230J_Data">Data9!$FF$11:$FF$20</definedName>
    <definedName name="A125997230J_Latest">Data9!$FF$20</definedName>
    <definedName name="A125997234T">Data9!$EN$1:$EN$10,Data9!$EN$11:$EN$20</definedName>
    <definedName name="A125997234T_Data">Data9!$EN$11:$EN$20</definedName>
    <definedName name="A125997234T_Latest">Data9!$EN$20</definedName>
    <definedName name="A125997238A">Data9!$GD$1:$GD$10,Data9!$GD$11:$GD$20</definedName>
    <definedName name="A125997238A_Data">Data9!$GD$11:$GD$20</definedName>
    <definedName name="A125997238A_Latest">Data9!$GD$20</definedName>
    <definedName name="A125997242T">Data10!$AF$1:$AF$10,Data10!$AF$11:$AF$20</definedName>
    <definedName name="A125997242T_Data">Data10!$AF$11:$AF$20</definedName>
    <definedName name="A125997242T_Latest">Data10!$AF$20</definedName>
    <definedName name="A125997246A">Data10!$CB$1:$CB$10,Data10!$CB$11:$CB$20</definedName>
    <definedName name="A125997246A_Data">Data10!$CB$11:$CB$20</definedName>
    <definedName name="A125997246A_Latest">Data10!$CB$20</definedName>
    <definedName name="A125997250T">Data10!$CT$1:$CT$10,Data10!$CT$11:$CT$20</definedName>
    <definedName name="A125997250T_Data">Data10!$CT$11:$CT$20</definedName>
    <definedName name="A125997250T_Latest">Data10!$CT$20</definedName>
    <definedName name="A125997254A">Data2!$EF$1:$EF$10,Data2!$EF$11:$EF$20</definedName>
    <definedName name="A125997254A_Data">Data2!$EF$11:$EF$20</definedName>
    <definedName name="A125997254A_Latest">Data2!$EF$20</definedName>
    <definedName name="A125997258K">Data2!$EX$1:$EX$10,Data2!$EX$11:$EX$20</definedName>
    <definedName name="A125997258K_Data">Data2!$EX$11:$EX$20</definedName>
    <definedName name="A125997258K_Latest">Data2!$EX$20</definedName>
    <definedName name="A125997262A">Data2!$FV$1:$FV$10,Data2!$FV$11:$FV$20</definedName>
    <definedName name="A125997262A_Data">Data2!$FV$11:$FV$20</definedName>
    <definedName name="A125997262A_Latest">Data2!$FV$20</definedName>
    <definedName name="A125997266K">Data2!$GQ$1:$GQ$10,Data2!$GQ$11:$GQ$20</definedName>
    <definedName name="A125997266K_Data">Data2!$GQ$11:$GQ$20</definedName>
    <definedName name="A125997266K_Latest">Data2!$GQ$20</definedName>
    <definedName name="A125997270A">Data3!$X$1:$X$10,Data3!$X$11:$X$20</definedName>
    <definedName name="A125997270A_Data">Data3!$X$11:$X$20</definedName>
    <definedName name="A125997270A_Latest">Data3!$X$20</definedName>
    <definedName name="A125997274K">Data3!$BH$1:$BH$10,Data3!$BH$11:$BH$20</definedName>
    <definedName name="A125997274K_Data">Data3!$BH$11:$BH$20</definedName>
    <definedName name="A125997274K_Latest">Data3!$BH$20</definedName>
    <definedName name="A125997278V">Data2!$AT$1:$AT$10,Data2!$AT$11:$AT$20</definedName>
    <definedName name="A125997278V_Data">Data2!$AT$11:$AT$20</definedName>
    <definedName name="A125997278V_Latest">Data2!$AT$20</definedName>
    <definedName name="A125997282K">Data2!$DH$1:$DH$10,Data2!$DH$11:$DH$20</definedName>
    <definedName name="A125997282K_Data">Data2!$DH$11:$DH$20</definedName>
    <definedName name="A125997282K_Latest">Data2!$DH$20</definedName>
    <definedName name="A125997286V">Data2!$GZ$1:$GZ$10,Data2!$GZ$11:$GZ$20</definedName>
    <definedName name="A125997286V_Data">Data2!$GZ$11:$GZ$20</definedName>
    <definedName name="A125997286V_Latest">Data2!$GZ$20</definedName>
    <definedName name="A125997290K">Data3!$AJ$1:$AJ$10,Data3!$AJ$11:$AJ$20</definedName>
    <definedName name="A125997290K_Data">Data3!$AJ$11:$AJ$20</definedName>
    <definedName name="A125997290K_Latest">Data3!$AJ$20</definedName>
    <definedName name="A125997294V">Data2!$GK$1:$GK$10,Data2!$GK$11:$GK$20</definedName>
    <definedName name="A125997294V_Data">Data2!$GK$11:$GK$20</definedName>
    <definedName name="A125997294V_Latest">Data2!$GK$20</definedName>
    <definedName name="A125997298C">Data2!$HL$1:$HL$10,Data2!$HL$11:$HL$20</definedName>
    <definedName name="A125997298C_Data">Data2!$HL$11:$HL$20</definedName>
    <definedName name="A125997298C_Latest">Data2!$HL$20</definedName>
    <definedName name="A125997302J">Data2!$IJ$1:$IJ$10,Data2!$IJ$11:$IJ$20</definedName>
    <definedName name="A125997302J_Data">Data2!$IJ$11:$IJ$20</definedName>
    <definedName name="A125997302J_Latest">Data2!$IJ$20</definedName>
    <definedName name="A125997306T">Data3!$BB$1:$BB$10,Data3!$BB$11:$BB$20</definedName>
    <definedName name="A125997306T_Data">Data3!$BB$11:$BB$20</definedName>
    <definedName name="A125997306T_Latest">Data3!$BB$20</definedName>
    <definedName name="A125997310J">Data2!$CP$1:$CP$10,Data2!$CP$11:$CP$20</definedName>
    <definedName name="A125997310J_Data">Data2!$CP$11:$CP$20</definedName>
    <definedName name="A125997310J_Latest">Data2!$CP$20</definedName>
    <definedName name="A125997314T">Data2!$FD$1:$FD$10,Data2!$FD$11:$FD$20</definedName>
    <definedName name="A125997314T_Data">Data2!$FD$11:$FD$20</definedName>
    <definedName name="A125997314T_Latest">Data2!$FD$20</definedName>
    <definedName name="A125997322T">Data2!$HF$1:$HF$10,Data2!$HF$11:$HF$20</definedName>
    <definedName name="A125997322T_Data">Data2!$HF$11:$HF$20</definedName>
    <definedName name="A125997322T_Latest">Data2!$HF$20</definedName>
    <definedName name="A125997326A">Data2!$HR$1:$HR$10,Data2!$HR$11:$HR$20</definedName>
    <definedName name="A125997326A_Data">Data2!$HR$11:$HR$20</definedName>
    <definedName name="A125997326A_Latest">Data2!$HR$20</definedName>
    <definedName name="A125997330T">Data2!$ID$1:$ID$10,Data2!$ID$11:$ID$20</definedName>
    <definedName name="A125997330T_Data">Data2!$ID$11:$ID$20</definedName>
    <definedName name="A125997330T_Latest">Data2!$ID$20</definedName>
    <definedName name="A125997334A">Data3!$AD$1:$AD$10,Data3!$AD$11:$AD$20</definedName>
    <definedName name="A125997334A_Data">Data3!$AD$11:$AD$20</definedName>
    <definedName name="A125997334A_Latest">Data3!$AD$20</definedName>
    <definedName name="A125997338K">Data3!$BT$1:$BT$10,Data3!$BT$11:$BT$20</definedName>
    <definedName name="A125997338K_Data">Data3!$BT$11:$BT$20</definedName>
    <definedName name="A125997338K_Latest">Data3!$BT$20</definedName>
    <definedName name="A125997342A">Data2!$BF$1:$BF$10,Data2!$BF$11:$BF$20</definedName>
    <definedName name="A125997342A_Data">Data2!$BF$11:$BF$20</definedName>
    <definedName name="A125997342A_Latest">Data2!$BF$20</definedName>
    <definedName name="A125997346K">Data2!$BX$1:$BX$10,Data2!$BX$11:$BX$20</definedName>
    <definedName name="A125997346K_Data">Data2!$BX$11:$BX$20</definedName>
    <definedName name="A125997346K_Latest">Data2!$BX$20</definedName>
    <definedName name="A125997350A">Data2!$CD$1:$CD$10,Data2!$CD$11:$CD$20</definedName>
    <definedName name="A125997350A_Data">Data2!$CD$11:$CD$20</definedName>
    <definedName name="A125997350A_Latest">Data2!$CD$20</definedName>
    <definedName name="A125997354K">Data2!$DB$1:$DB$10,Data2!$DB$11:$DB$20</definedName>
    <definedName name="A125997354K_Data">Data2!$DB$11:$DB$20</definedName>
    <definedName name="A125997354K_Latest">Data2!$DB$20</definedName>
    <definedName name="A125997358V">Data2!$DN$1:$DN$10,Data2!$DN$11:$DN$20</definedName>
    <definedName name="A125997358V_Data">Data2!$DN$11:$DN$20</definedName>
    <definedName name="A125997358V_Latest">Data2!$DN$20</definedName>
    <definedName name="A125997362K">Data2!$DT$1:$DT$10,Data2!$DT$11:$DT$20</definedName>
    <definedName name="A125997362K_Data">Data2!$DT$11:$DT$20</definedName>
    <definedName name="A125997362K_Latest">Data2!$DT$20</definedName>
    <definedName name="A125997366V">Data2!$FJ$1:$FJ$10,Data2!$FJ$11:$FJ$20</definedName>
    <definedName name="A125997366V_Data">Data2!$FJ$11:$FJ$20</definedName>
    <definedName name="A125997366V_Latest">Data2!$FJ$20</definedName>
    <definedName name="A125997370K">Data2!$HX$1:$HX$10,Data2!$HX$11:$HX$20</definedName>
    <definedName name="A125997370K_Data">Data2!$HX$11:$HX$20</definedName>
    <definedName name="A125997370K_Latest">Data2!$HX$20</definedName>
    <definedName name="A125997374V">Data3!$F$1:$F$10,Data3!$F$11:$F$20</definedName>
    <definedName name="A125997374V_Data">Data3!$F$11:$F$20</definedName>
    <definedName name="A125997374V_Latest">Data3!$F$20</definedName>
    <definedName name="A125997378C">Data3!$L$1:$L$10,Data3!$L$11:$L$20</definedName>
    <definedName name="A125997378C_Data">Data3!$L$11:$L$20</definedName>
    <definedName name="A125997378C_Latest">Data3!$L$20</definedName>
    <definedName name="A125997382V">Data3!$AP$1:$AP$10,Data3!$AP$11:$AP$20</definedName>
    <definedName name="A125997382V_Data">Data3!$AP$11:$AP$20</definedName>
    <definedName name="A125997382V_Latest">Data3!$AP$20</definedName>
    <definedName name="A125997386C">Data3!$AV$1:$AV$10,Data3!$AV$11:$AV$20</definedName>
    <definedName name="A125997386C_Data">Data3!$AV$11:$AV$20</definedName>
    <definedName name="A125997386C_Latest">Data3!$AV$20</definedName>
    <definedName name="A125997390V">Data2!$CJ$1:$CJ$10,Data2!$CJ$11:$CJ$20</definedName>
    <definedName name="A125997390V_Data">Data2!$CJ$11:$CJ$20</definedName>
    <definedName name="A125997390V_Latest">Data2!$CJ$20</definedName>
    <definedName name="A125997394C">Data2!$FY$1:$FY$10,Data2!$FY$11:$FY$20</definedName>
    <definedName name="A125997394C_Data">Data2!$FY$11:$FY$20</definedName>
    <definedName name="A125997394C_Latest">Data2!$FY$20</definedName>
    <definedName name="A125997398L">Data2!$GE$1:$GE$10,Data2!$GE$11:$GE$20</definedName>
    <definedName name="A125997398L_Data">Data2!$GE$11:$GE$20</definedName>
    <definedName name="A125997398L_Latest">Data2!$GE$20</definedName>
    <definedName name="A125997402T">Data2!$IP$1:$IP$10,Data2!$IP$11:$IP$20</definedName>
    <definedName name="A125997402T_Data">Data2!$IP$11:$IP$20</definedName>
    <definedName name="A125997402T_Latest">Data2!$IP$20</definedName>
    <definedName name="A125997406A">Data3!$BZ$1:$BZ$10,Data3!$BZ$11:$BZ$20</definedName>
    <definedName name="A125997406A_Data">Data3!$BZ$11:$BZ$20</definedName>
    <definedName name="A125997406A_Latest">Data3!$BZ$20</definedName>
    <definedName name="A125997410T">Data2!$AZ$1:$AZ$10,Data2!$AZ$11:$AZ$20</definedName>
    <definedName name="A125997410T_Data">Data2!$AZ$11:$AZ$20</definedName>
    <definedName name="A125997410T_Latest">Data2!$AZ$20</definedName>
    <definedName name="A125997414A">Data2!$BL$1:$BL$10,Data2!$BL$11:$BL$20</definedName>
    <definedName name="A125997414A_Data">Data2!$BL$11:$BL$20</definedName>
    <definedName name="A125997414A_Latest">Data2!$BL$20</definedName>
    <definedName name="A125997418K">Data2!$BR$1:$BR$10,Data2!$BR$11:$BR$20</definedName>
    <definedName name="A125997418K_Data">Data2!$BR$11:$BR$20</definedName>
    <definedName name="A125997418K_Latest">Data2!$BR$20</definedName>
    <definedName name="A125997422A">Data2!$CV$1:$CV$10,Data2!$CV$11:$CV$20</definedName>
    <definedName name="A125997422A_Data">Data2!$CV$11:$CV$20</definedName>
    <definedName name="A125997422A_Latest">Data2!$CV$20</definedName>
    <definedName name="A125997426K">Data2!$EL$1:$EL$10,Data2!$EL$11:$EL$20</definedName>
    <definedName name="A125997426K_Data">Data2!$EL$11:$EL$20</definedName>
    <definedName name="A125997426K_Latest">Data2!$EL$20</definedName>
    <definedName name="A125997430A">Data2!$ER$1:$ER$10,Data2!$ER$11:$ER$20</definedName>
    <definedName name="A125997430A_Data">Data2!$ER$11:$ER$20</definedName>
    <definedName name="A125997430A_Latest">Data2!$ER$20</definedName>
    <definedName name="A125997434K">Data2!$DZ$1:$DZ$10,Data2!$DZ$11:$DZ$20</definedName>
    <definedName name="A125997434K_Data">Data2!$DZ$11:$DZ$20</definedName>
    <definedName name="A125997434K_Latest">Data2!$DZ$20</definedName>
    <definedName name="A125997438V">Data2!$FP$1:$FP$10,Data2!$FP$11:$FP$20</definedName>
    <definedName name="A125997438V_Data">Data2!$FP$11:$FP$20</definedName>
    <definedName name="A125997438V_Latest">Data2!$FP$20</definedName>
    <definedName name="A125997442K">Data3!$R$1:$R$10,Data3!$R$11:$R$20</definedName>
    <definedName name="A125997442K_Data">Data3!$R$11:$R$20</definedName>
    <definedName name="A125997442K_Latest">Data3!$R$20</definedName>
    <definedName name="A125997446V">Data3!$BN$1:$BN$10,Data3!$BN$11:$BN$20</definedName>
    <definedName name="A125997446V_Data">Data3!$BN$11:$BN$20</definedName>
    <definedName name="A125997446V_Latest">Data3!$BN$20</definedName>
    <definedName name="A125997450K">Data3!$CF$1:$CF$10,Data3!$CF$11:$CF$20</definedName>
    <definedName name="A125997450K_Data">Data3!$CF$11:$CF$20</definedName>
    <definedName name="A125997450K_Latest">Data3!$CF$20</definedName>
    <definedName name="A125997454V">Data4!$HP$1:$HP$10,Data4!$HP$11:$HP$20</definedName>
    <definedName name="A125997454V_Data">Data4!$HP$11:$HP$20</definedName>
    <definedName name="A125997454V_Latest">Data4!$HP$20</definedName>
    <definedName name="A125997458C">Data4!$IH$1:$IH$10,Data4!$IH$11:$IH$20</definedName>
    <definedName name="A125997458C_Data">Data4!$IH$11:$IH$20</definedName>
    <definedName name="A125997458C_Latest">Data4!$IH$20</definedName>
    <definedName name="A125997462V">Data5!$P$1:$P$10,Data5!$P$11:$P$20</definedName>
    <definedName name="A125997462V_Data">Data5!$P$11:$P$20</definedName>
    <definedName name="A125997462V_Latest">Data5!$P$20</definedName>
    <definedName name="A125997466C">Data5!$AK$1:$AK$10,Data5!$AK$11:$AK$20</definedName>
    <definedName name="A125997466C_Data">Data5!$AK$11:$AK$20</definedName>
    <definedName name="A125997466C_Latest">Data5!$AK$20</definedName>
    <definedName name="A125997470V">Data5!$DH$1:$DH$10,Data5!$DH$11:$DH$20</definedName>
    <definedName name="A125997470V_Data">Data5!$DH$11:$DH$20</definedName>
    <definedName name="A125997470V_Latest">Data5!$DH$20</definedName>
    <definedName name="A125997474C">Data5!$ER$1:$ER$10,Data5!$ER$11:$ER$20</definedName>
    <definedName name="A125997474C_Data">Data5!$ER$11:$ER$20</definedName>
    <definedName name="A125997474C_Latest">Data5!$ER$20</definedName>
    <definedName name="A125997478L">Data4!$ED$1:$ED$10,Data4!$ED$11:$ED$20</definedName>
    <definedName name="A125997478L_Data">Data4!$ED$11:$ED$20</definedName>
    <definedName name="A125997478L_Latest">Data4!$ED$20</definedName>
    <definedName name="A125997482C">Data4!$GR$1:$GR$10,Data4!$GR$11:$GR$20</definedName>
    <definedName name="A125997482C_Data">Data4!$GR$11:$GR$20</definedName>
    <definedName name="A125997482C_Latest">Data4!$GR$20</definedName>
    <definedName name="A125997486L">Data5!$AT$1:$AT$10,Data5!$AT$11:$AT$20</definedName>
    <definedName name="A125997486L_Data">Data5!$AT$11:$AT$20</definedName>
    <definedName name="A125997486L_Latest">Data5!$AT$20</definedName>
    <definedName name="A125997490C">Data5!$DT$1:$DT$10,Data5!$DT$11:$DT$20</definedName>
    <definedName name="A125997490C_Data">Data5!$DT$11:$DT$20</definedName>
    <definedName name="A125997490C_Latest">Data5!$DT$20</definedName>
    <definedName name="A125997494L">Data5!$AE$1:$AE$10,Data5!$AE$11:$AE$20</definedName>
    <definedName name="A125997494L_Data">Data5!$AE$11:$AE$20</definedName>
    <definedName name="A125997494L_Latest">Data5!$AE$20</definedName>
    <definedName name="A125997498W">Data5!$BF$1:$BF$10,Data5!$BF$11:$BF$20</definedName>
    <definedName name="A125997498W_Data">Data5!$BF$11:$BF$20</definedName>
    <definedName name="A125997498W_Latest">Data5!$BF$20</definedName>
    <definedName name="A125997502A">Data5!$CD$1:$CD$10,Data5!$CD$11:$CD$20</definedName>
    <definedName name="A125997502A_Data">Data5!$CD$11:$CD$20</definedName>
    <definedName name="A125997502A_Latest">Data5!$CD$20</definedName>
    <definedName name="A125997506K">Data5!$EL$1:$EL$10,Data5!$EL$11:$EL$20</definedName>
    <definedName name="A125997506K_Data">Data5!$EL$11:$EL$20</definedName>
    <definedName name="A125997506K_Latest">Data5!$EL$20</definedName>
    <definedName name="A125997510A">Data4!$FZ$1:$FZ$10,Data4!$FZ$11:$FZ$20</definedName>
    <definedName name="A125997510A_Data">Data4!$FZ$11:$FZ$20</definedName>
    <definedName name="A125997510A_Latest">Data4!$FZ$20</definedName>
    <definedName name="A125997514K">Data4!$IN$1:$IN$10,Data4!$IN$11:$IN$20</definedName>
    <definedName name="A125997514K_Data">Data4!$IN$11:$IN$20</definedName>
    <definedName name="A125997514K_Latest">Data4!$IN$20</definedName>
    <definedName name="A125997522K">Data5!$AZ$1:$AZ$10,Data5!$AZ$11:$AZ$20</definedName>
    <definedName name="A125997522K_Data">Data5!$AZ$11:$AZ$20</definedName>
    <definedName name="A125997522K_Latest">Data5!$AZ$20</definedName>
    <definedName name="A125997526V">Data5!$BL$1:$BL$10,Data5!$BL$11:$BL$20</definedName>
    <definedName name="A125997526V_Data">Data5!$BL$11:$BL$20</definedName>
    <definedName name="A125997526V_Latest">Data5!$BL$20</definedName>
    <definedName name="A125997530K">Data5!$BX$1:$BX$10,Data5!$BX$11:$BX$20</definedName>
    <definedName name="A125997530K_Data">Data5!$BX$11:$BX$20</definedName>
    <definedName name="A125997530K_Latest">Data5!$BX$20</definedName>
    <definedName name="A125997534V">Data5!$DN$1:$DN$10,Data5!$DN$11:$DN$20</definedName>
    <definedName name="A125997534V_Data">Data5!$DN$11:$DN$20</definedName>
    <definedName name="A125997534V_Latest">Data5!$DN$20</definedName>
    <definedName name="A125997538C">Data5!$FD$1:$FD$10,Data5!$FD$11:$FD$20</definedName>
    <definedName name="A125997538C_Data">Data5!$FD$11:$FD$20</definedName>
    <definedName name="A125997538C_Latest">Data5!$FD$20</definedName>
    <definedName name="A125997542V">Data4!$EP$1:$EP$10,Data4!$EP$11:$EP$20</definedName>
    <definedName name="A125997542V_Data">Data4!$EP$11:$EP$20</definedName>
    <definedName name="A125997542V_Latest">Data4!$EP$20</definedName>
    <definedName name="A125997546C">Data4!$FH$1:$FH$10,Data4!$FH$11:$FH$20</definedName>
    <definedName name="A125997546C_Data">Data4!$FH$11:$FH$20</definedName>
    <definedName name="A125997546C_Latest">Data4!$FH$20</definedName>
    <definedName name="A125997550V">Data4!$FN$1:$FN$10,Data4!$FN$11:$FN$20</definedName>
    <definedName name="A125997550V_Data">Data4!$FN$11:$FN$20</definedName>
    <definedName name="A125997550V_Latest">Data4!$FN$20</definedName>
    <definedName name="A125997554C">Data4!$GL$1:$GL$10,Data4!$GL$11:$GL$20</definedName>
    <definedName name="A125997554C_Data">Data4!$GL$11:$GL$20</definedName>
    <definedName name="A125997554C_Latest">Data4!$GL$20</definedName>
    <definedName name="A125997558L">Data4!$GX$1:$GX$10,Data4!$GX$11:$GX$20</definedName>
    <definedName name="A125997558L_Data">Data4!$GX$11:$GX$20</definedName>
    <definedName name="A125997558L_Latest">Data4!$GX$20</definedName>
    <definedName name="A125997562C">Data4!$HD$1:$HD$10,Data4!$HD$11:$HD$20</definedName>
    <definedName name="A125997562C_Data">Data4!$HD$11:$HD$20</definedName>
    <definedName name="A125997562C_Latest">Data4!$HD$20</definedName>
    <definedName name="A125997566L">Data5!$D$1:$D$10,Data5!$D$11:$D$20</definedName>
    <definedName name="A125997566L_Data">Data5!$D$11:$D$20</definedName>
    <definedName name="A125997566L_Latest">Data5!$D$20</definedName>
    <definedName name="A125997570C">Data5!$BR$1:$BR$10,Data5!$BR$11:$BR$20</definedName>
    <definedName name="A125997570C_Data">Data5!$BR$11:$BR$20</definedName>
    <definedName name="A125997570C_Latest">Data5!$BR$20</definedName>
    <definedName name="A125997574L">Data5!$CP$1:$CP$10,Data5!$CP$11:$CP$20</definedName>
    <definedName name="A125997574L_Data">Data5!$CP$11:$CP$20</definedName>
    <definedName name="A125997574L_Latest">Data5!$CP$20</definedName>
    <definedName name="A125997578W">Data5!$CV$1:$CV$10,Data5!$CV$11:$CV$20</definedName>
    <definedName name="A125997578W_Data">Data5!$CV$11:$CV$20</definedName>
    <definedName name="A125997578W_Latest">Data5!$CV$20</definedName>
    <definedName name="A125997582L">Data5!$DZ$1:$DZ$10,Data5!$DZ$11:$DZ$20</definedName>
    <definedName name="A125997582L_Data">Data5!$DZ$11:$DZ$20</definedName>
    <definedName name="A125997582L_Latest">Data5!$DZ$20</definedName>
    <definedName name="A125997586W">Data5!$EF$1:$EF$10,Data5!$EF$11:$EF$20</definedName>
    <definedName name="A125997586W_Data">Data5!$EF$11:$EF$20</definedName>
    <definedName name="A125997586W_Latest">Data5!$EF$20</definedName>
    <definedName name="A125997590L">Data4!$FT$1:$FT$10,Data4!$FT$11:$FT$20</definedName>
    <definedName name="A125997590L_Data">Data4!$FT$11:$FT$20</definedName>
    <definedName name="A125997590L_Latest">Data4!$FT$20</definedName>
    <definedName name="A125997594W">Data5!$S$1:$S$10,Data5!$S$11:$S$20</definedName>
    <definedName name="A125997594W_Data">Data5!$S$11:$S$20</definedName>
    <definedName name="A125997594W_Latest">Data5!$S$20</definedName>
    <definedName name="A125997598F">Data5!$Y$1:$Y$10,Data5!$Y$11:$Y$20</definedName>
    <definedName name="A125997598F_Data">Data5!$Y$11:$Y$20</definedName>
    <definedName name="A125997598F_Latest">Data5!$Y$20</definedName>
    <definedName name="A125997602K">Data5!$CJ$1:$CJ$10,Data5!$CJ$11:$CJ$20</definedName>
    <definedName name="A125997602K_Data">Data5!$CJ$11:$CJ$20</definedName>
    <definedName name="A125997602K_Latest">Data5!$CJ$20</definedName>
    <definedName name="A125997606V">Data5!$FJ$1:$FJ$10,Data5!$FJ$11:$FJ$20</definedName>
    <definedName name="A125997606V_Data">Data5!$FJ$11:$FJ$20</definedName>
    <definedName name="A125997606V_Latest">Data5!$FJ$20</definedName>
    <definedName name="A125997610K">Data4!$EJ$1:$EJ$10,Data4!$EJ$11:$EJ$20</definedName>
    <definedName name="A125997610K_Data">Data4!$EJ$11:$EJ$20</definedName>
    <definedName name="A125997610K_Latest">Data4!$EJ$20</definedName>
    <definedName name="A125997614V">Data4!$EV$1:$EV$10,Data4!$EV$11:$EV$20</definedName>
    <definedName name="A125997614V_Data">Data4!$EV$11:$EV$20</definedName>
    <definedName name="A125997614V_Latest">Data4!$EV$20</definedName>
    <definedName name="A125997618C">Data4!$FB$1:$FB$10,Data4!$FB$11:$FB$20</definedName>
    <definedName name="A125997618C_Data">Data4!$FB$11:$FB$20</definedName>
    <definedName name="A125997618C_Latest">Data4!$FB$20</definedName>
    <definedName name="A125997622V">Data4!$GF$1:$GF$10,Data4!$GF$11:$GF$20</definedName>
    <definedName name="A125997622V_Data">Data4!$GF$11:$GF$20</definedName>
    <definedName name="A125997622V_Latest">Data4!$GF$20</definedName>
    <definedName name="A125997626C">Data4!$HV$1:$HV$10,Data4!$HV$11:$HV$20</definedName>
    <definedName name="A125997626C_Data">Data4!$HV$11:$HV$20</definedName>
    <definedName name="A125997626C_Latest">Data4!$HV$20</definedName>
    <definedName name="A125997630V">Data4!$IB$1:$IB$10,Data4!$IB$11:$IB$20</definedName>
    <definedName name="A125997630V_Data">Data4!$IB$11:$IB$20</definedName>
    <definedName name="A125997630V_Latest">Data4!$IB$20</definedName>
    <definedName name="A125997634C">Data4!$HJ$1:$HJ$10,Data4!$HJ$11:$HJ$20</definedName>
    <definedName name="A125997634C_Data">Data4!$HJ$11:$HJ$20</definedName>
    <definedName name="A125997634C_Latest">Data4!$HJ$20</definedName>
    <definedName name="A125997638L">Data5!$J$1:$J$10,Data5!$J$11:$J$20</definedName>
    <definedName name="A125997638L_Data">Data5!$J$11:$J$20</definedName>
    <definedName name="A125997638L_Latest">Data5!$J$20</definedName>
    <definedName name="A125997642C">Data5!$DB$1:$DB$10,Data5!$DB$11:$DB$20</definedName>
    <definedName name="A125997642C_Data">Data5!$DB$11:$DB$20</definedName>
    <definedName name="A125997642C_Latest">Data5!$DB$20</definedName>
    <definedName name="A125997646L">Data5!$EX$1:$EX$10,Data5!$EX$11:$EX$20</definedName>
    <definedName name="A125997646L_Data">Data5!$EX$11:$EX$20</definedName>
    <definedName name="A125997646L_Latest">Data5!$EX$20</definedName>
    <definedName name="A125997650C">Data5!$FP$1:$FP$10,Data5!$FP$11:$FP$20</definedName>
    <definedName name="A125997650C_Data">Data5!$FP$11:$FP$20</definedName>
    <definedName name="A125997650C_Latest">Data5!$FP$20</definedName>
    <definedName name="A125997654L">Data6!$R$1:$R$10,Data6!$R$11:$R$20</definedName>
    <definedName name="A125997654L_Data">Data6!$R$11:$R$20</definedName>
    <definedName name="A125997654L_Latest">Data6!$R$20</definedName>
    <definedName name="A125997658W">Data6!$AJ$1:$AJ$10,Data6!$AJ$11:$AJ$20</definedName>
    <definedName name="A125997658W_Data">Data6!$AJ$11:$AJ$20</definedName>
    <definedName name="A125997658W_Latest">Data6!$AJ$20</definedName>
    <definedName name="A125997662L">Data6!$BH$1:$BH$10,Data6!$BH$11:$BH$20</definedName>
    <definedName name="A125997662L_Data">Data6!$BH$11:$BH$20</definedName>
    <definedName name="A125997662L_Latest">Data6!$BH$20</definedName>
    <definedName name="A125997666W">Data6!$CC$1:$CC$10,Data6!$CC$11:$CC$20</definedName>
    <definedName name="A125997666W_Data">Data6!$CC$11:$CC$20</definedName>
    <definedName name="A125997666W_Latest">Data6!$CC$20</definedName>
    <definedName name="A125997670L">Data6!$EZ$1:$EZ$10,Data6!$EZ$11:$EZ$20</definedName>
    <definedName name="A125997670L_Data">Data6!$EZ$11:$EZ$20</definedName>
    <definedName name="A125997670L_Latest">Data6!$EZ$20</definedName>
    <definedName name="A125997674W">Data6!$GJ$1:$GJ$10,Data6!$GJ$11:$GJ$20</definedName>
    <definedName name="A125997674W_Data">Data6!$GJ$11:$GJ$20</definedName>
    <definedName name="A125997674W_Latest">Data6!$GJ$20</definedName>
    <definedName name="A125997678F">Data5!$FV$1:$FV$10,Data5!$FV$11:$FV$20</definedName>
    <definedName name="A125997678F_Data">Data5!$FV$11:$FV$20</definedName>
    <definedName name="A125997678F_Latest">Data5!$FV$20</definedName>
    <definedName name="A125997682W">Data5!$IJ$1:$IJ$10,Data5!$IJ$11:$IJ$20</definedName>
    <definedName name="A125997682W_Data">Data5!$IJ$11:$IJ$20</definedName>
    <definedName name="A125997682W_Latest">Data5!$IJ$20</definedName>
    <definedName name="A125997686F">Data6!$CL$1:$CL$10,Data6!$CL$11:$CL$20</definedName>
    <definedName name="A125997686F_Data">Data6!$CL$11:$CL$20</definedName>
    <definedName name="A125997686F_Latest">Data6!$CL$20</definedName>
    <definedName name="A125997690W">Data6!$FL$1:$FL$10,Data6!$FL$11:$FL$20</definedName>
    <definedName name="A125997690W_Data">Data6!$FL$11:$FL$20</definedName>
    <definedName name="A125997690W_Latest">Data6!$FL$20</definedName>
    <definedName name="A125997694F">Data6!$BW$1:$BW$10,Data6!$BW$11:$BW$20</definedName>
    <definedName name="A125997694F_Data">Data6!$BW$11:$BW$20</definedName>
    <definedName name="A125997694F_Latest">Data6!$BW$20</definedName>
    <definedName name="A125997698R">Data6!$CX$1:$CX$10,Data6!$CX$11:$CX$20</definedName>
    <definedName name="A125997698R_Data">Data6!$CX$11:$CX$20</definedName>
    <definedName name="A125997698R_Latest">Data6!$CX$20</definedName>
    <definedName name="A125997702V">Data6!$DV$1:$DV$10,Data6!$DV$11:$DV$20</definedName>
    <definedName name="A125997702V_Data">Data6!$DV$11:$DV$20</definedName>
    <definedName name="A125997702V_Latest">Data6!$DV$20</definedName>
    <definedName name="A125997706C">Data6!$GD$1:$GD$10,Data6!$GD$11:$GD$20</definedName>
    <definedName name="A125997706C_Data">Data6!$GD$11:$GD$20</definedName>
    <definedName name="A125997706C_Latest">Data6!$GD$20</definedName>
    <definedName name="A125997710V">Data5!$HR$1:$HR$10,Data5!$HR$11:$HR$20</definedName>
    <definedName name="A125997710V_Data">Data5!$HR$11:$HR$20</definedName>
    <definedName name="A125997710V_Latest">Data5!$HR$20</definedName>
    <definedName name="A125997714C">Data6!$AP$1:$AP$10,Data6!$AP$11:$AP$20</definedName>
    <definedName name="A125997714C_Data">Data6!$AP$11:$AP$20</definedName>
    <definedName name="A125997714C_Latest">Data6!$AP$20</definedName>
    <definedName name="A125997722C">Data6!$CR$1:$CR$10,Data6!$CR$11:$CR$20</definedName>
    <definedName name="A125997722C_Data">Data6!$CR$11:$CR$20</definedName>
    <definedName name="A125997722C_Latest">Data6!$CR$20</definedName>
    <definedName name="A125997726L">Data6!$DD$1:$DD$10,Data6!$DD$11:$DD$20</definedName>
    <definedName name="A125997726L_Data">Data6!$DD$11:$DD$20</definedName>
    <definedName name="A125997726L_Latest">Data6!$DD$20</definedName>
    <definedName name="A125997730C">Data6!$DP$1:$DP$10,Data6!$DP$11:$DP$20</definedName>
    <definedName name="A125997730C_Data">Data6!$DP$11:$DP$20</definedName>
    <definedName name="A125997730C_Latest">Data6!$DP$20</definedName>
    <definedName name="A125997734L">Data6!$FF$1:$FF$10,Data6!$FF$11:$FF$20</definedName>
    <definedName name="A125997734L_Data">Data6!$FF$11:$FF$20</definedName>
    <definedName name="A125997734L_Latest">Data6!$FF$20</definedName>
    <definedName name="A125997738W">Data6!$GV$1:$GV$10,Data6!$GV$11:$GV$20</definedName>
    <definedName name="A125997738W_Data">Data6!$GV$11:$GV$20</definedName>
    <definedName name="A125997738W_Latest">Data6!$GV$20</definedName>
    <definedName name="A125997742L">Data5!$GH$1:$GH$10,Data5!$GH$11:$GH$20</definedName>
    <definedName name="A125997742L_Data">Data5!$GH$11:$GH$20</definedName>
    <definedName name="A125997742L_Latest">Data5!$GH$20</definedName>
    <definedName name="A125997746W">Data5!$GZ$1:$GZ$10,Data5!$GZ$11:$GZ$20</definedName>
    <definedName name="A125997746W_Data">Data5!$GZ$11:$GZ$20</definedName>
    <definedName name="A125997746W_Latest">Data5!$GZ$20</definedName>
    <definedName name="A125997750L">Data5!$HF$1:$HF$10,Data5!$HF$11:$HF$20</definedName>
    <definedName name="A125997750L_Data">Data5!$HF$11:$HF$20</definedName>
    <definedName name="A125997750L_Latest">Data5!$HF$20</definedName>
    <definedName name="A125997754W">Data5!$ID$1:$ID$10,Data5!$ID$11:$ID$20</definedName>
    <definedName name="A125997754W_Data">Data5!$ID$11:$ID$20</definedName>
    <definedName name="A125997754W_Latest">Data5!$ID$20</definedName>
    <definedName name="A125997758F">Data5!$IP$1:$IP$10,Data5!$IP$11:$IP$20</definedName>
    <definedName name="A125997758F_Data">Data5!$IP$11:$IP$20</definedName>
    <definedName name="A125997758F_Latest">Data5!$IP$20</definedName>
    <definedName name="A125997762W">Data6!$F$1:$F$10,Data6!$F$11:$F$20</definedName>
    <definedName name="A125997762W_Data">Data6!$F$11:$F$20</definedName>
    <definedName name="A125997762W_Latest">Data6!$F$20</definedName>
    <definedName name="A125997766F">Data6!$AV$1:$AV$10,Data6!$AV$11:$AV$20</definedName>
    <definedName name="A125997766F_Data">Data6!$AV$11:$AV$20</definedName>
    <definedName name="A125997766F_Latest">Data6!$AV$20</definedName>
    <definedName name="A125997770W">Data6!$DJ$1:$DJ$10,Data6!$DJ$11:$DJ$20</definedName>
    <definedName name="A125997770W_Data">Data6!$DJ$11:$DJ$20</definedName>
    <definedName name="A125997770W_Latest">Data6!$DJ$20</definedName>
    <definedName name="A125997774F">Data6!$EH$1:$EH$10,Data6!$EH$11:$EH$20</definedName>
    <definedName name="A125997774F_Data">Data6!$EH$11:$EH$20</definedName>
    <definedName name="A125997774F_Latest">Data6!$EH$20</definedName>
    <definedName name="A125997778R">Data6!$EN$1:$EN$10,Data6!$EN$11:$EN$20</definedName>
    <definedName name="A125997778R_Data">Data6!$EN$11:$EN$20</definedName>
    <definedName name="A125997778R_Latest">Data6!$EN$20</definedName>
    <definedName name="A125997782F">Data6!$FR$1:$FR$10,Data6!$FR$11:$FR$20</definedName>
    <definedName name="A125997782F_Data">Data6!$FR$11:$FR$20</definedName>
    <definedName name="A125997782F_Latest">Data6!$FR$20</definedName>
    <definedName name="A125997786R">Data6!$FX$1:$FX$10,Data6!$FX$11:$FX$20</definedName>
    <definedName name="A125997786R_Data">Data6!$FX$11:$FX$20</definedName>
    <definedName name="A125997786R_Latest">Data6!$FX$20</definedName>
    <definedName name="A125997790F">Data5!$HL$1:$HL$10,Data5!$HL$11:$HL$20</definedName>
    <definedName name="A125997790F_Data">Data5!$HL$11:$HL$20</definedName>
    <definedName name="A125997790F_Latest">Data5!$HL$20</definedName>
    <definedName name="A125997794R">Data6!$BK$1:$BK$10,Data6!$BK$11:$BK$20</definedName>
    <definedName name="A125997794R_Data">Data6!$BK$11:$BK$20</definedName>
    <definedName name="A125997794R_Latest">Data6!$BK$20</definedName>
    <definedName name="A125997798X">Data6!$BQ$1:$BQ$10,Data6!$BQ$11:$BQ$20</definedName>
    <definedName name="A125997798X_Data">Data6!$BQ$11:$BQ$20</definedName>
    <definedName name="A125997798X_Latest">Data6!$BQ$20</definedName>
    <definedName name="A125997802C">Data6!$EB$1:$EB$10,Data6!$EB$11:$EB$20</definedName>
    <definedName name="A125997802C_Data">Data6!$EB$11:$EB$20</definedName>
    <definedName name="A125997802C_Latest">Data6!$EB$20</definedName>
    <definedName name="A125997806L">Data6!$HB$1:$HB$10,Data6!$HB$11:$HB$20</definedName>
    <definedName name="A125997806L_Data">Data6!$HB$11:$HB$20</definedName>
    <definedName name="A125997806L_Latest">Data6!$HB$20</definedName>
    <definedName name="A125997810C">Data5!$GB$1:$GB$10,Data5!$GB$11:$GB$20</definedName>
    <definedName name="A125997810C_Data">Data5!$GB$11:$GB$20</definedName>
    <definedName name="A125997810C_Latest">Data5!$GB$20</definedName>
    <definedName name="A125997814L">Data5!$GN$1:$GN$10,Data5!$GN$11:$GN$20</definedName>
    <definedName name="A125997814L_Data">Data5!$GN$11:$GN$20</definedName>
    <definedName name="A125997814L_Latest">Data5!$GN$20</definedName>
    <definedName name="A125997818W">Data5!$GT$1:$GT$10,Data5!$GT$11:$GT$20</definedName>
    <definedName name="A125997818W_Data">Data5!$GT$11:$GT$20</definedName>
    <definedName name="A125997818W_Latest">Data5!$GT$20</definedName>
    <definedName name="A125997822L">Data5!$HX$1:$HX$10,Data5!$HX$11:$HX$20</definedName>
    <definedName name="A125997822L_Data">Data5!$HX$11:$HX$20</definedName>
    <definedName name="A125997822L_Latest">Data5!$HX$20</definedName>
    <definedName name="A125997826W">Data6!$X$1:$X$10,Data6!$X$11:$X$20</definedName>
    <definedName name="A125997826W_Data">Data6!$X$11:$X$20</definedName>
    <definedName name="A125997826W_Latest">Data6!$X$20</definedName>
    <definedName name="A125997830L">Data6!$AD$1:$AD$10,Data6!$AD$11:$AD$20</definedName>
    <definedName name="A125997830L_Data">Data6!$AD$11:$AD$20</definedName>
    <definedName name="A125997830L_Latest">Data6!$AD$20</definedName>
    <definedName name="A125997834W">Data6!$L$1:$L$10,Data6!$L$11:$L$20</definedName>
    <definedName name="A125997834W_Data">Data6!$L$11:$L$20</definedName>
    <definedName name="A125997834W_Latest">Data6!$L$20</definedName>
    <definedName name="A125997838F">Data6!$BB$1:$BB$10,Data6!$BB$11:$BB$20</definedName>
    <definedName name="A125997838F_Data">Data6!$BB$11:$BB$20</definedName>
    <definedName name="A125997838F_Latest">Data6!$BB$20</definedName>
    <definedName name="A125997842W">Data6!$ET$1:$ET$10,Data6!$ET$11:$ET$20</definedName>
    <definedName name="A125997842W_Data">Data6!$ET$11:$ET$20</definedName>
    <definedName name="A125997842W_Latest">Data6!$ET$20</definedName>
    <definedName name="A125997846F">Data6!$GP$1:$GP$10,Data6!$GP$11:$GP$20</definedName>
    <definedName name="A125997846F_Data">Data6!$GP$11:$GP$20</definedName>
    <definedName name="A125997846F_Latest">Data6!$GP$20</definedName>
    <definedName name="A125997850W">Data6!$HH$1:$HH$10,Data6!$HH$11:$HH$20</definedName>
    <definedName name="A125997850W_Data">Data6!$HH$11:$HH$20</definedName>
    <definedName name="A125997850W_Latest">Data6!$HH$20</definedName>
    <definedName name="A125997854F">Data1!$CP$1:$CP$10,Data1!$CP$11:$CP$20</definedName>
    <definedName name="A125997854F_Data">Data1!$CP$11:$CP$20</definedName>
    <definedName name="A125997854F_Latest">Data1!$CP$20</definedName>
    <definedName name="A125997858R">Data1!$DH$1:$DH$10,Data1!$DH$11:$DH$20</definedName>
    <definedName name="A125997858R_Data">Data1!$DH$11:$DH$20</definedName>
    <definedName name="A125997858R_Latest">Data1!$DH$20</definedName>
    <definedName name="A125997862F">Data1!$EF$1:$EF$10,Data1!$EF$11:$EF$20</definedName>
    <definedName name="A125997862F_Data">Data1!$EF$11:$EF$20</definedName>
    <definedName name="A125997862F_Latest">Data1!$EF$20</definedName>
    <definedName name="A125997866R">Data1!$FA$1:$FA$10,Data1!$FA$11:$FA$20</definedName>
    <definedName name="A125997866R_Data">Data1!$FA$11:$FA$20</definedName>
    <definedName name="A125997866R_Latest">Data1!$FA$20</definedName>
    <definedName name="A125997870F">Data1!$HX$1:$HX$10,Data1!$HX$11:$HX$20</definedName>
    <definedName name="A125997870F_Data">Data1!$HX$11:$HX$20</definedName>
    <definedName name="A125997870F_Latest">Data1!$HX$20</definedName>
    <definedName name="A125997874R">Data2!$R$1:$R$10,Data2!$R$11:$R$20</definedName>
    <definedName name="A125997874R_Data">Data2!$R$11:$R$20</definedName>
    <definedName name="A125997874R_Latest">Data2!$R$20</definedName>
    <definedName name="A125997878X">Data1!$D$1:$D$10,Data1!$D$11:$D$20</definedName>
    <definedName name="A125997878X_Data">Data1!$D$11:$D$20</definedName>
    <definedName name="A125997878X_Latest">Data1!$D$20</definedName>
    <definedName name="A125997882R">Data1!$BR$1:$BR$10,Data1!$BR$11:$BR$20</definedName>
    <definedName name="A125997882R_Data">Data1!$BR$11:$BR$20</definedName>
    <definedName name="A125997882R_Latest">Data1!$BR$20</definedName>
    <definedName name="A125997886X">Data1!$FJ$1:$FJ$10,Data1!$FJ$11:$FJ$20</definedName>
    <definedName name="A125997886X_Data">Data1!$FJ$11:$FJ$20</definedName>
    <definedName name="A125997886X_Latest">Data1!$FJ$20</definedName>
    <definedName name="A125997890R">Data1!$IJ$1:$IJ$10,Data1!$IJ$11:$IJ$20</definedName>
    <definedName name="A125997890R_Data">Data1!$IJ$11:$IJ$20</definedName>
    <definedName name="A125997890R_Latest">Data1!$IJ$20</definedName>
    <definedName name="A125997894X">Data1!$EU$1:$EU$10,Data1!$EU$11:$EU$20</definedName>
    <definedName name="A125997894X_Data">Data1!$EU$11:$EU$20</definedName>
    <definedName name="A125997894X_Latest">Data1!$EU$20</definedName>
    <definedName name="A125997898J">Data1!$FV$1:$FV$10,Data1!$FV$11:$FV$20</definedName>
    <definedName name="A125997898J_Data">Data1!$FV$11:$FV$20</definedName>
    <definedName name="A125997898J_Latest">Data1!$FV$20</definedName>
    <definedName name="A125997902L">Data1!$GT$1:$GT$10,Data1!$GT$11:$GT$20</definedName>
    <definedName name="A125997902L_Data">Data1!$GT$11:$GT$20</definedName>
    <definedName name="A125997902L_Latest">Data1!$GT$20</definedName>
    <definedName name="A125997906W">Data2!$L$1:$L$10,Data2!$L$11:$L$20</definedName>
    <definedName name="A125997906W_Data">Data2!$L$11:$L$20</definedName>
    <definedName name="A125997906W_Latest">Data2!$L$20</definedName>
    <definedName name="A125997910L">Data1!$AZ$1:$AZ$10,Data1!$AZ$11:$AZ$20</definedName>
    <definedName name="A125997910L_Data">Data1!$AZ$11:$AZ$20</definedName>
    <definedName name="A125997910L_Latest">Data1!$AZ$20</definedName>
    <definedName name="A125997914W">Data1!$DN$1:$DN$10,Data1!$DN$11:$DN$20</definedName>
    <definedName name="A125997914W_Data">Data1!$DN$11:$DN$20</definedName>
    <definedName name="A125997914W_Latest">Data1!$DN$20</definedName>
    <definedName name="A125997922W">Data1!$FP$1:$FP$10,Data1!$FP$11:$FP$20</definedName>
    <definedName name="A125997922W_Data">Data1!$FP$11:$FP$20</definedName>
    <definedName name="A125997922W_Latest">Data1!$FP$20</definedName>
    <definedName name="A125997926F">Data1!$GB$1:$GB$10,Data1!$GB$11:$GB$20</definedName>
    <definedName name="A125997926F_Data">Data1!$GB$11:$GB$20</definedName>
    <definedName name="A125997926F_Latest">Data1!$GB$20</definedName>
    <definedName name="A125997930W">Data1!$GN$1:$GN$10,Data1!$GN$11:$GN$20</definedName>
    <definedName name="A125997930W_Data">Data1!$GN$11:$GN$20</definedName>
    <definedName name="A125997930W_Latest">Data1!$GN$20</definedName>
    <definedName name="A125997934F">Data1!$ID$1:$ID$10,Data1!$ID$11:$ID$20</definedName>
    <definedName name="A125997934F_Data">Data1!$ID$11:$ID$20</definedName>
    <definedName name="A125997934F_Latest">Data1!$ID$20</definedName>
    <definedName name="A125997938R">Data2!$AD$1:$AD$10,Data2!$AD$11:$AD$20</definedName>
    <definedName name="A125997938R_Data">Data2!$AD$11:$AD$20</definedName>
    <definedName name="A125997938R_Latest">Data2!$AD$20</definedName>
    <definedName name="A125997942F">Data1!$P$1:$P$10,Data1!$P$11:$P$20</definedName>
    <definedName name="A125997942F_Data">Data1!$P$11:$P$20</definedName>
    <definedName name="A125997942F_Latest">Data1!$P$20</definedName>
    <definedName name="A125997946R">Data1!$AH$1:$AH$10,Data1!$AH$11:$AH$20</definedName>
    <definedName name="A125997946R_Data">Data1!$AH$11:$AH$20</definedName>
    <definedName name="A125997946R_Latest">Data1!$AH$20</definedName>
    <definedName name="A125997950F">Data1!$AN$1:$AN$10,Data1!$AN$11:$AN$20</definedName>
    <definedName name="A125997950F_Data">Data1!$AN$11:$AN$20</definedName>
    <definedName name="A125997950F_Latest">Data1!$AN$20</definedName>
    <definedName name="A125997954R">Data1!$BL$1:$BL$10,Data1!$BL$11:$BL$20</definedName>
    <definedName name="A125997954R_Data">Data1!$BL$11:$BL$20</definedName>
    <definedName name="A125997954R_Latest">Data1!$BL$20</definedName>
    <definedName name="A125997958X">Data1!$BX$1:$BX$10,Data1!$BX$11:$BX$20</definedName>
    <definedName name="A125997958X_Data">Data1!$BX$11:$BX$20</definedName>
    <definedName name="A125997958X_Latest">Data1!$BX$20</definedName>
    <definedName name="A125997962R">Data1!$CD$1:$CD$10,Data1!$CD$11:$CD$20</definedName>
    <definedName name="A125997962R_Data">Data1!$CD$11:$CD$20</definedName>
    <definedName name="A125997962R_Latest">Data1!$CD$20</definedName>
    <definedName name="A125997966X">Data1!$DT$1:$DT$10,Data1!$DT$11:$DT$20</definedName>
    <definedName name="A125997966X_Data">Data1!$DT$11:$DT$20</definedName>
    <definedName name="A125997966X_Latest">Data1!$DT$20</definedName>
    <definedName name="A125997970R">Data1!$GH$1:$GH$10,Data1!$GH$11:$GH$20</definedName>
    <definedName name="A125997970R_Data">Data1!$GH$11:$GH$20</definedName>
    <definedName name="A125997970R_Latest">Data1!$GH$20</definedName>
    <definedName name="A125997974X">Data1!$HF$1:$HF$10,Data1!$HF$11:$HF$20</definedName>
    <definedName name="A125997974X_Data">Data1!$HF$11:$HF$20</definedName>
    <definedName name="A125997974X_Latest">Data1!$HF$20</definedName>
    <definedName name="A125997978J">Data1!$HL$1:$HL$10,Data1!$HL$11:$HL$20</definedName>
    <definedName name="A125997978J_Data">Data1!$HL$11:$HL$20</definedName>
    <definedName name="A125997978J_Latest">Data1!$HL$20</definedName>
    <definedName name="A125997982X">Data1!$IP$1:$IP$10,Data1!$IP$11:$IP$20</definedName>
    <definedName name="A125997982X_Data">Data1!$IP$11:$IP$20</definedName>
    <definedName name="A125997982X_Latest">Data1!$IP$20</definedName>
    <definedName name="A125997986J">Data2!$F$1:$F$10,Data2!$F$11:$F$20</definedName>
    <definedName name="A125997986J_Data">Data2!$F$11:$F$20</definedName>
    <definedName name="A125997986J_Latest">Data2!$F$20</definedName>
    <definedName name="A125997990X">Data1!$AT$1:$AT$10,Data1!$AT$11:$AT$20</definedName>
    <definedName name="A125997990X_Data">Data1!$AT$11:$AT$20</definedName>
    <definedName name="A125997990X_Latest">Data1!$AT$20</definedName>
    <definedName name="A125997994J">Data1!$EI$1:$EI$10,Data1!$EI$11:$EI$20</definedName>
    <definedName name="A125997994J_Data">Data1!$EI$11:$EI$20</definedName>
    <definedName name="A125997994J_Latest">Data1!$EI$20</definedName>
    <definedName name="A125997998T">Data1!$EO$1:$EO$10,Data1!$EO$11:$EO$20</definedName>
    <definedName name="A125997998T_Data">Data1!$EO$11:$EO$20</definedName>
    <definedName name="A125997998T_Latest">Data1!$EO$20</definedName>
    <definedName name="A125998002X">Data1!$GZ$1:$GZ$10,Data1!$GZ$11:$GZ$20</definedName>
    <definedName name="A125998002X_Data">Data1!$GZ$11:$GZ$20</definedName>
    <definedName name="A125998002X_Latest">Data1!$GZ$20</definedName>
    <definedName name="A125998006J">Data2!$AJ$1:$AJ$10,Data2!$AJ$11:$AJ$20</definedName>
    <definedName name="A125998006J_Data">Data2!$AJ$11:$AJ$20</definedName>
    <definedName name="A125998006J_Latest">Data2!$AJ$20</definedName>
    <definedName name="A125998010X">Data1!$J$1:$J$10,Data1!$J$11:$J$20</definedName>
    <definedName name="A125998010X_Data">Data1!$J$11:$J$20</definedName>
    <definedName name="A125998010X_Latest">Data1!$J$20</definedName>
    <definedName name="A125998014J">Data1!$V$1:$V$10,Data1!$V$11:$V$20</definedName>
    <definedName name="A125998014J_Data">Data1!$V$11:$V$20</definedName>
    <definedName name="A125998014J_Latest">Data1!$V$20</definedName>
    <definedName name="A125998018T">Data1!$AB$1:$AB$10,Data1!$AB$11:$AB$20</definedName>
    <definedName name="A125998018T_Data">Data1!$AB$11:$AB$20</definedName>
    <definedName name="A125998018T_Latest">Data1!$AB$20</definedName>
    <definedName name="A125998022J">Data1!$BF$1:$BF$10,Data1!$BF$11:$BF$20</definedName>
    <definedName name="A125998022J_Data">Data1!$BF$11:$BF$20</definedName>
    <definedName name="A125998022J_Latest">Data1!$BF$20</definedName>
    <definedName name="A125998026T">Data1!$CV$1:$CV$10,Data1!$CV$11:$CV$20</definedName>
    <definedName name="A125998026T_Data">Data1!$CV$11:$CV$20</definedName>
    <definedName name="A125998026T_Latest">Data1!$CV$20</definedName>
    <definedName name="A125998030J">Data1!$DB$1:$DB$10,Data1!$DB$11:$DB$20</definedName>
    <definedName name="A125998030J_Data">Data1!$DB$11:$DB$20</definedName>
    <definedName name="A125998030J_Latest">Data1!$DB$20</definedName>
    <definedName name="A125998034T">Data1!$CJ$1:$CJ$10,Data1!$CJ$11:$CJ$20</definedName>
    <definedName name="A125998034T_Data">Data1!$CJ$11:$CJ$20</definedName>
    <definedName name="A125998034T_Latest">Data1!$CJ$20</definedName>
    <definedName name="A125998038A">Data1!$DZ$1:$DZ$10,Data1!$DZ$11:$DZ$20</definedName>
    <definedName name="A125998038A_Data">Data1!$DZ$11:$DZ$20</definedName>
    <definedName name="A125998038A_Latest">Data1!$DZ$20</definedName>
    <definedName name="A125998042T">Data1!$HR$1:$HR$10,Data1!$HR$11:$HR$20</definedName>
    <definedName name="A125998042T_Data">Data1!$HR$11:$HR$20</definedName>
    <definedName name="A125998042T_Latest">Data1!$HR$20</definedName>
    <definedName name="A125998046A">Data2!$X$1:$X$10,Data2!$X$11:$X$20</definedName>
    <definedName name="A125998046A_Data">Data2!$X$11:$X$20</definedName>
    <definedName name="A125998046A_Latest">Data2!$X$20</definedName>
    <definedName name="A125998050T">Data2!$AP$1:$AP$10,Data2!$AP$11:$AP$20</definedName>
    <definedName name="A125998050T_Data">Data2!$AP$11:$AP$20</definedName>
    <definedName name="A125998050T_Latest">Data2!$AP$20</definedName>
    <definedName name="A125998054A">Data10!$GN$1:$GN$10,Data10!$GN$11:$GN$20</definedName>
    <definedName name="A125998054A_Data">Data10!$GN$11:$GN$20</definedName>
    <definedName name="A125998054A_Latest">Data10!$GN$20</definedName>
    <definedName name="A125998058K">Data10!$HF$1:$HF$10,Data10!$HF$11:$HF$20</definedName>
    <definedName name="A125998058K_Data">Data10!$HF$11:$HF$20</definedName>
    <definedName name="A125998058K_Latest">Data10!$HF$20</definedName>
    <definedName name="A125998062A">Data10!$ID$1:$ID$10,Data10!$ID$11:$ID$20</definedName>
    <definedName name="A125998062A_Data">Data10!$ID$11:$ID$20</definedName>
    <definedName name="A125998062A_Latest">Data10!$ID$20</definedName>
    <definedName name="A125998066K">Data11!$I$1:$I$10,Data11!$I$11:$I$20</definedName>
    <definedName name="A125998066K_Data">Data11!$I$11:$I$20</definedName>
    <definedName name="A125998066K_Latest">Data11!$I$20</definedName>
    <definedName name="A125998070A">Data11!$CF$1:$CF$10,Data11!$CF$11:$CF$20</definedName>
    <definedName name="A125998070A_Data">Data11!$CF$11:$CF$20</definedName>
    <definedName name="A125998070A_Latest">Data11!$CF$20</definedName>
    <definedName name="A125998074K">Data11!$DP$1:$DP$10,Data11!$DP$11:$DP$20</definedName>
    <definedName name="A125998074K_Data">Data11!$DP$11:$DP$20</definedName>
    <definedName name="A125998074K_Latest">Data11!$DP$20</definedName>
    <definedName name="A125998078V">Data10!$DB$1:$DB$10,Data10!$DB$11:$DB$20</definedName>
    <definedName name="A125998078V_Data">Data10!$DB$11:$DB$20</definedName>
    <definedName name="A125998078V_Latest">Data10!$DB$20</definedName>
    <definedName name="A125998082K">Data10!$FP$1:$FP$10,Data10!$FP$11:$FP$20</definedName>
    <definedName name="A125998082K_Data">Data10!$FP$11:$FP$20</definedName>
    <definedName name="A125998082K_Latest">Data10!$FP$20</definedName>
    <definedName name="A125998086V">Data11!$R$1:$R$10,Data11!$R$11:$R$20</definedName>
    <definedName name="A125998086V_Data">Data11!$R$11:$R$20</definedName>
    <definedName name="A125998086V_Latest">Data11!$R$20</definedName>
    <definedName name="A125998090K">Data11!$CR$1:$CR$10,Data11!$CR$11:$CR$20</definedName>
    <definedName name="A125998090K_Data">Data11!$CR$11:$CR$20</definedName>
    <definedName name="A125998090K_Latest">Data11!$CR$20</definedName>
    <definedName name="A125998094V">Data11!$C$1:$C$10,Data11!$C$11:$C$20</definedName>
    <definedName name="A125998094V_Data">Data11!$C$11:$C$20</definedName>
    <definedName name="A125998094V_Latest">Data11!$C$20</definedName>
    <definedName name="A125998098C">Data11!$AD$1:$AD$10,Data11!$AD$11:$AD$20</definedName>
    <definedName name="A125998098C_Data">Data11!$AD$11:$AD$20</definedName>
    <definedName name="A125998098C_Latest">Data11!$AD$20</definedName>
    <definedName name="A125998102J">Data11!$BB$1:$BB$10,Data11!$BB$11:$BB$20</definedName>
    <definedName name="A125998102J_Data">Data11!$BB$11:$BB$20</definedName>
    <definedName name="A125998102J_Latest">Data11!$BB$20</definedName>
    <definedName name="A125998106T">Data11!$DJ$1:$DJ$10,Data11!$DJ$11:$DJ$20</definedName>
    <definedName name="A125998106T_Data">Data11!$DJ$11:$DJ$20</definedName>
    <definedName name="A125998106T_Latest">Data11!$DJ$20</definedName>
    <definedName name="A125998110J">Data10!$EX$1:$EX$10,Data10!$EX$11:$EX$20</definedName>
    <definedName name="A125998110J_Data">Data10!$EX$11:$EX$20</definedName>
    <definedName name="A125998110J_Latest">Data10!$EX$20</definedName>
    <definedName name="A125998114T">Data10!$HL$1:$HL$10,Data10!$HL$11:$HL$20</definedName>
    <definedName name="A125998114T_Data">Data10!$HL$11:$HL$20</definedName>
    <definedName name="A125998114T_Latest">Data10!$HL$20</definedName>
    <definedName name="A125998122T">Data11!$X$1:$X$10,Data11!$X$11:$X$20</definedName>
    <definedName name="A125998122T_Data">Data11!$X$11:$X$20</definedName>
    <definedName name="A125998122T_Latest">Data11!$X$20</definedName>
    <definedName name="A125998126A">Data11!$AJ$1:$AJ$10,Data11!$AJ$11:$AJ$20</definedName>
    <definedName name="A125998126A_Data">Data11!$AJ$11:$AJ$20</definedName>
    <definedName name="A125998126A_Latest">Data11!$AJ$20</definedName>
    <definedName name="A125998130T">Data11!$AV$1:$AV$10,Data11!$AV$11:$AV$20</definedName>
    <definedName name="A125998130T_Data">Data11!$AV$11:$AV$20</definedName>
    <definedName name="A125998130T_Latest">Data11!$AV$20</definedName>
    <definedName name="A125998134A">Data11!$CL$1:$CL$10,Data11!$CL$11:$CL$20</definedName>
    <definedName name="A125998134A_Data">Data11!$CL$11:$CL$20</definedName>
    <definedName name="A125998134A_Latest">Data11!$CL$20</definedName>
    <definedName name="A125998138K">Data11!$EB$1:$EB$10,Data11!$EB$11:$EB$20</definedName>
    <definedName name="A125998138K_Data">Data11!$EB$11:$EB$20</definedName>
    <definedName name="A125998138K_Latest">Data11!$EB$20</definedName>
    <definedName name="A125998142A">Data10!$DN$1:$DN$10,Data10!$DN$11:$DN$20</definedName>
    <definedName name="A125998142A_Data">Data10!$DN$11:$DN$20</definedName>
    <definedName name="A125998142A_Latest">Data10!$DN$20</definedName>
    <definedName name="A125998146K">Data10!$EF$1:$EF$10,Data10!$EF$11:$EF$20</definedName>
    <definedName name="A125998146K_Data">Data10!$EF$11:$EF$20</definedName>
    <definedName name="A125998146K_Latest">Data10!$EF$20</definedName>
    <definedName name="A125998150A">Data10!$EL$1:$EL$10,Data10!$EL$11:$EL$20</definedName>
    <definedName name="A125998150A_Data">Data10!$EL$11:$EL$20</definedName>
    <definedName name="A125998150A_Latest">Data10!$EL$20</definedName>
    <definedName name="A125998154K">Data10!$FJ$1:$FJ$10,Data10!$FJ$11:$FJ$20</definedName>
    <definedName name="A125998154K_Data">Data10!$FJ$11:$FJ$20</definedName>
    <definedName name="A125998154K_Latest">Data10!$FJ$20</definedName>
    <definedName name="A125998158V">Data10!$FV$1:$FV$10,Data10!$FV$11:$FV$20</definedName>
    <definedName name="A125998158V_Data">Data10!$FV$11:$FV$20</definedName>
    <definedName name="A125998158V_Latest">Data10!$FV$20</definedName>
    <definedName name="A125998162K">Data10!$GB$1:$GB$10,Data10!$GB$11:$GB$20</definedName>
    <definedName name="A125998162K_Data">Data10!$GB$11:$GB$20</definedName>
    <definedName name="A125998162K_Latest">Data10!$GB$20</definedName>
    <definedName name="A125998166V">Data10!$HR$1:$HR$10,Data10!$HR$11:$HR$20</definedName>
    <definedName name="A125998166V_Data">Data10!$HR$11:$HR$20</definedName>
    <definedName name="A125998166V_Latest">Data10!$HR$20</definedName>
    <definedName name="A125998170K">Data11!$AP$1:$AP$10,Data11!$AP$11:$AP$20</definedName>
    <definedName name="A125998170K_Data">Data11!$AP$11:$AP$20</definedName>
    <definedName name="A125998170K_Latest">Data11!$AP$20</definedName>
    <definedName name="A125998174V">Data11!$BN$1:$BN$10,Data11!$BN$11:$BN$20</definedName>
    <definedName name="A125998174V_Data">Data11!$BN$11:$BN$20</definedName>
    <definedName name="A125998174V_Latest">Data11!$BN$20</definedName>
    <definedName name="A125998178C">Data11!$BT$1:$BT$10,Data11!$BT$11:$BT$20</definedName>
    <definedName name="A125998178C_Data">Data11!$BT$11:$BT$20</definedName>
    <definedName name="A125998178C_Latest">Data11!$BT$20</definedName>
    <definedName name="A125998182V">Data11!$CX$1:$CX$10,Data11!$CX$11:$CX$20</definedName>
    <definedName name="A125998182V_Data">Data11!$CX$11:$CX$20</definedName>
    <definedName name="A125998182V_Latest">Data11!$CX$20</definedName>
    <definedName name="A125998186C">Data11!$DD$1:$DD$10,Data11!$DD$11:$DD$20</definedName>
    <definedName name="A125998186C_Data">Data11!$DD$11:$DD$20</definedName>
    <definedName name="A125998186C_Latest">Data11!$DD$20</definedName>
    <definedName name="A125998190V">Data10!$ER$1:$ER$10,Data10!$ER$11:$ER$20</definedName>
    <definedName name="A125998190V_Data">Data10!$ER$11:$ER$20</definedName>
    <definedName name="A125998190V_Latest">Data10!$ER$20</definedName>
    <definedName name="A125998194C">Data10!$IG$1:$IG$10,Data10!$IG$11:$IG$20</definedName>
    <definedName name="A125998194C_Data">Data10!$IG$11:$IG$20</definedName>
    <definedName name="A125998194C_Latest">Data10!$IG$20</definedName>
    <definedName name="A125998198L">Data10!$IM$1:$IM$10,Data10!$IM$11:$IM$20</definedName>
    <definedName name="A125998198L_Data">Data10!$IM$11:$IM$20</definedName>
    <definedName name="A125998198L_Latest">Data10!$IM$20</definedName>
    <definedName name="A125998202T">Data11!$BH$1:$BH$10,Data11!$BH$11:$BH$20</definedName>
    <definedName name="A125998202T_Data">Data11!$BH$11:$BH$20</definedName>
    <definedName name="A125998202T_Latest">Data11!$BH$20</definedName>
    <definedName name="A125998206A">Data11!$EH$1:$EH$10,Data11!$EH$11:$EH$20</definedName>
    <definedName name="A125998206A_Data">Data11!$EH$11:$EH$20</definedName>
    <definedName name="A125998206A_Latest">Data11!$EH$20</definedName>
    <definedName name="A125998210T">Data10!$DH$1:$DH$10,Data10!$DH$11:$DH$20</definedName>
    <definedName name="A125998210T_Data">Data10!$DH$11:$DH$20</definedName>
    <definedName name="A125998210T_Latest">Data10!$DH$20</definedName>
    <definedName name="A125998214A">Data10!$DT$1:$DT$10,Data10!$DT$11:$DT$20</definedName>
    <definedName name="A125998214A_Data">Data10!$DT$11:$DT$20</definedName>
    <definedName name="A125998214A_Latest">Data10!$DT$20</definedName>
    <definedName name="A125998218K">Data10!$DZ$1:$DZ$10,Data10!$DZ$11:$DZ$20</definedName>
    <definedName name="A125998218K_Data">Data10!$DZ$11:$DZ$20</definedName>
    <definedName name="A125998218K_Latest">Data10!$DZ$20</definedName>
    <definedName name="A125998222A">Data10!$FD$1:$FD$10,Data10!$FD$11:$FD$20</definedName>
    <definedName name="A125998222A_Data">Data10!$FD$11:$FD$20</definedName>
    <definedName name="A125998222A_Latest">Data10!$FD$20</definedName>
    <definedName name="A125998226K">Data10!$GT$1:$GT$10,Data10!$GT$11:$GT$20</definedName>
    <definedName name="A125998226K_Data">Data10!$GT$11:$GT$20</definedName>
    <definedName name="A125998226K_Latest">Data10!$GT$20</definedName>
    <definedName name="A125998230A">Data10!$GZ$1:$GZ$10,Data10!$GZ$11:$GZ$20</definedName>
    <definedName name="A125998230A_Data">Data10!$GZ$11:$GZ$20</definedName>
    <definedName name="A125998230A_Latest">Data10!$GZ$20</definedName>
    <definedName name="A125998234K">Data10!$GH$1:$GH$10,Data10!$GH$11:$GH$20</definedName>
    <definedName name="A125998234K_Data">Data10!$GH$11:$GH$20</definedName>
    <definedName name="A125998234K_Latest">Data10!$GH$20</definedName>
    <definedName name="A125998238V">Data10!$HX$1:$HX$10,Data10!$HX$11:$HX$20</definedName>
    <definedName name="A125998238V_Data">Data10!$HX$11:$HX$20</definedName>
    <definedName name="A125998238V_Latest">Data10!$HX$20</definedName>
    <definedName name="A125998242K">Data11!$BZ$1:$BZ$10,Data11!$BZ$11:$BZ$20</definedName>
    <definedName name="A125998242K_Data">Data11!$BZ$11:$BZ$20</definedName>
    <definedName name="A125998242K_Latest">Data11!$BZ$20</definedName>
    <definedName name="A125998246V">Data11!$DV$1:$DV$10,Data11!$DV$11:$DV$20</definedName>
    <definedName name="A125998246V_Data">Data11!$DV$11:$DV$20</definedName>
    <definedName name="A125998246V_Latest">Data11!$DV$20</definedName>
    <definedName name="A125998250K">Data11!$EN$1:$EN$10,Data11!$EN$11:$EN$20</definedName>
    <definedName name="A125998250K_Data">Data11!$EN$11:$EN$20</definedName>
    <definedName name="A125998250K_Latest">Data11!$EN$20</definedName>
    <definedName name="A125998254V">Data3!$FZ$1:$FZ$10,Data3!$FZ$11:$FZ$20</definedName>
    <definedName name="A125998254V_Data">Data3!$FZ$11:$FZ$20</definedName>
    <definedName name="A125998254V_Latest">Data3!$FZ$20</definedName>
    <definedName name="A125998258C">Data3!$GR$1:$GR$10,Data3!$GR$11:$GR$20</definedName>
    <definedName name="A125998258C_Data">Data3!$GR$11:$GR$20</definedName>
    <definedName name="A125998258C_Latest">Data3!$GR$20</definedName>
    <definedName name="A125998262V">Data3!$HP$1:$HP$10,Data3!$HP$11:$HP$20</definedName>
    <definedName name="A125998262V_Data">Data3!$HP$11:$HP$20</definedName>
    <definedName name="A125998262V_Latest">Data3!$HP$20</definedName>
    <definedName name="A125998266C">Data3!$IK$1:$IK$10,Data3!$IK$11:$IK$20</definedName>
    <definedName name="A125998266C_Data">Data3!$IK$11:$IK$20</definedName>
    <definedName name="A125998266C_Latest">Data3!$IK$20</definedName>
    <definedName name="A125998270V">Data4!$BR$1:$BR$10,Data4!$BR$11:$BR$20</definedName>
    <definedName name="A125998270V_Data">Data4!$BR$11:$BR$20</definedName>
    <definedName name="A125998270V_Latest">Data4!$BR$20</definedName>
    <definedName name="A125998274C">Data4!$DB$1:$DB$10,Data4!$DB$11:$DB$20</definedName>
    <definedName name="A125998274C_Data">Data4!$DB$11:$DB$20</definedName>
    <definedName name="A125998274C_Latest">Data4!$DB$20</definedName>
    <definedName name="A125998278L">Data3!$CN$1:$CN$10,Data3!$CN$11:$CN$20</definedName>
    <definedName name="A125998278L_Data">Data3!$CN$11:$CN$20</definedName>
    <definedName name="A125998278L_Latest">Data3!$CN$20</definedName>
    <definedName name="A125998282C">Data3!$FB$1:$FB$10,Data3!$FB$11:$FB$20</definedName>
    <definedName name="A125998282C_Data">Data3!$FB$11:$FB$20</definedName>
    <definedName name="A125998282C_Latest">Data3!$FB$20</definedName>
    <definedName name="A125998286L">Data4!$D$1:$D$10,Data4!$D$11:$D$20</definedName>
    <definedName name="A125998286L_Data">Data4!$D$11:$D$20</definedName>
    <definedName name="A125998286L_Latest">Data4!$D$20</definedName>
    <definedName name="A125998290C">Data4!$CD$1:$CD$10,Data4!$CD$11:$CD$20</definedName>
    <definedName name="A125998290C_Data">Data4!$CD$11:$CD$20</definedName>
    <definedName name="A125998290C_Latest">Data4!$CD$20</definedName>
    <definedName name="A125998294L">Data3!$IE$1:$IE$10,Data3!$IE$11:$IE$20</definedName>
    <definedName name="A125998294L_Data">Data3!$IE$11:$IE$20</definedName>
    <definedName name="A125998294L_Latest">Data3!$IE$20</definedName>
    <definedName name="A125998298W">Data4!$P$1:$P$10,Data4!$P$11:$P$20</definedName>
    <definedName name="A125998298W_Data">Data4!$P$11:$P$20</definedName>
    <definedName name="A125998298W_Latest">Data4!$P$20</definedName>
    <definedName name="A125998302A">Data4!$AN$1:$AN$10,Data4!$AN$11:$AN$20</definedName>
    <definedName name="A125998302A_Data">Data4!$AN$11:$AN$20</definedName>
    <definedName name="A125998302A_Latest">Data4!$AN$20</definedName>
    <definedName name="A125998306K">Data4!$CV$1:$CV$10,Data4!$CV$11:$CV$20</definedName>
    <definedName name="A125998306K_Data">Data4!$CV$11:$CV$20</definedName>
    <definedName name="A125998306K_Latest">Data4!$CV$20</definedName>
    <definedName name="A125998310A">Data3!$EJ$1:$EJ$10,Data3!$EJ$11:$EJ$20</definedName>
    <definedName name="A125998310A_Data">Data3!$EJ$11:$EJ$20</definedName>
    <definedName name="A125998310A_Latest">Data3!$EJ$20</definedName>
    <definedName name="A125998314K">Data3!$GX$1:$GX$10,Data3!$GX$11:$GX$20</definedName>
    <definedName name="A125998314K_Data">Data3!$GX$11:$GX$20</definedName>
    <definedName name="A125998314K_Latest">Data3!$GX$20</definedName>
    <definedName name="A125998322K">Data4!$J$1:$J$10,Data4!$J$11:$J$20</definedName>
    <definedName name="A125998322K_Data">Data4!$J$11:$J$20</definedName>
    <definedName name="A125998322K_Latest">Data4!$J$20</definedName>
    <definedName name="A125998326V">Data4!$V$1:$V$10,Data4!$V$11:$V$20</definedName>
    <definedName name="A125998326V_Data">Data4!$V$11:$V$20</definedName>
    <definedName name="A125998326V_Latest">Data4!$V$20</definedName>
    <definedName name="A125998330K">Data4!$AH$1:$AH$10,Data4!$AH$11:$AH$20</definedName>
    <definedName name="A125998330K_Data">Data4!$AH$11:$AH$20</definedName>
    <definedName name="A125998330K_Latest">Data4!$AH$20</definedName>
    <definedName name="A125998334V">Data4!$BX$1:$BX$10,Data4!$BX$11:$BX$20</definedName>
    <definedName name="A125998334V_Data">Data4!$BX$11:$BX$20</definedName>
    <definedName name="A125998334V_Latest">Data4!$BX$20</definedName>
    <definedName name="A125998338C">Data4!$DN$1:$DN$10,Data4!$DN$11:$DN$20</definedName>
    <definedName name="A125998338C_Data">Data4!$DN$11:$DN$20</definedName>
    <definedName name="A125998338C_Latest">Data4!$DN$20</definedName>
    <definedName name="A125998342V">Data3!$CZ$1:$CZ$10,Data3!$CZ$11:$CZ$20</definedName>
    <definedName name="A125998342V_Data">Data3!$CZ$11:$CZ$20</definedName>
    <definedName name="A125998342V_Latest">Data3!$CZ$20</definedName>
    <definedName name="A125998346C">Data3!$DR$1:$DR$10,Data3!$DR$11:$DR$20</definedName>
    <definedName name="A125998346C_Data">Data3!$DR$11:$DR$20</definedName>
    <definedName name="A125998346C_Latest">Data3!$DR$20</definedName>
    <definedName name="A125998350V">Data3!$DX$1:$DX$10,Data3!$DX$11:$DX$20</definedName>
    <definedName name="A125998350V_Data">Data3!$DX$11:$DX$20</definedName>
    <definedName name="A125998350V_Latest">Data3!$DX$20</definedName>
    <definedName name="A125998354C">Data3!$EV$1:$EV$10,Data3!$EV$11:$EV$20</definedName>
    <definedName name="A125998354C_Data">Data3!$EV$11:$EV$20</definedName>
    <definedName name="A125998354C_Latest">Data3!$EV$20</definedName>
    <definedName name="A125998358L">Data3!$FH$1:$FH$10,Data3!$FH$11:$FH$20</definedName>
    <definedName name="A125998358L_Data">Data3!$FH$11:$FH$20</definedName>
    <definedName name="A125998358L_Latest">Data3!$FH$20</definedName>
    <definedName name="A125998362C">Data3!$FN$1:$FN$10,Data3!$FN$11:$FN$20</definedName>
    <definedName name="A125998362C_Data">Data3!$FN$11:$FN$20</definedName>
    <definedName name="A125998362C_Latest">Data3!$FN$20</definedName>
    <definedName name="A125998366L">Data3!$HD$1:$HD$10,Data3!$HD$11:$HD$20</definedName>
    <definedName name="A125998366L_Data">Data3!$HD$11:$HD$20</definedName>
    <definedName name="A125998366L_Latest">Data3!$HD$20</definedName>
    <definedName name="A125998370C">Data4!$AB$1:$AB$10,Data4!$AB$11:$AB$20</definedName>
    <definedName name="A125998370C_Data">Data4!$AB$11:$AB$20</definedName>
    <definedName name="A125998370C_Latest">Data4!$AB$20</definedName>
    <definedName name="A125998374L">Data4!$AZ$1:$AZ$10,Data4!$AZ$11:$AZ$20</definedName>
    <definedName name="A125998374L_Data">Data4!$AZ$11:$AZ$20</definedName>
    <definedName name="A125998374L_Latest">Data4!$AZ$20</definedName>
    <definedName name="A125998378W">Data4!$BF$1:$BF$10,Data4!$BF$11:$BF$20</definedName>
    <definedName name="A125998378W_Data">Data4!$BF$11:$BF$20</definedName>
    <definedName name="A125998378W_Latest">Data4!$BF$20</definedName>
    <definedName name="A125998382L">Data4!$CJ$1:$CJ$10,Data4!$CJ$11:$CJ$20</definedName>
    <definedName name="A125998382L_Data">Data4!$CJ$11:$CJ$20</definedName>
    <definedName name="A125998382L_Latest">Data4!$CJ$20</definedName>
    <definedName name="A125998386W">Data4!$CP$1:$CP$10,Data4!$CP$11:$CP$20</definedName>
    <definedName name="A125998386W_Data">Data4!$CP$11:$CP$20</definedName>
    <definedName name="A125998386W_Latest">Data4!$CP$20</definedName>
    <definedName name="A125998390L">Data3!$ED$1:$ED$10,Data3!$ED$11:$ED$20</definedName>
    <definedName name="A125998390L_Data">Data3!$ED$11:$ED$20</definedName>
    <definedName name="A125998390L_Latest">Data3!$ED$20</definedName>
    <definedName name="A125998394W">Data3!$HS$1:$HS$10,Data3!$HS$11:$HS$20</definedName>
    <definedName name="A125998394W_Data">Data3!$HS$11:$HS$20</definedName>
    <definedName name="A125998394W_Latest">Data3!$HS$20</definedName>
    <definedName name="A125998398F">Data3!$HY$1:$HY$10,Data3!$HY$11:$HY$20</definedName>
    <definedName name="A125998398F_Data">Data3!$HY$11:$HY$20</definedName>
    <definedName name="A125998398F_Latest">Data3!$HY$20</definedName>
    <definedName name="A125998402K">Data4!$AT$1:$AT$10,Data4!$AT$11:$AT$20</definedName>
    <definedName name="A125998402K_Data">Data4!$AT$11:$AT$20</definedName>
    <definedName name="A125998402K_Latest">Data4!$AT$20</definedName>
    <definedName name="A125998406V">Data4!$DT$1:$DT$10,Data4!$DT$11:$DT$20</definedName>
    <definedName name="A125998406V_Data">Data4!$DT$11:$DT$20</definedName>
    <definedName name="A125998406V_Latest">Data4!$DT$20</definedName>
    <definedName name="A125998410K">Data3!$CT$1:$CT$10,Data3!$CT$11:$CT$20</definedName>
    <definedName name="A125998410K_Data">Data3!$CT$11:$CT$20</definedName>
    <definedName name="A125998410K_Latest">Data3!$CT$20</definedName>
    <definedName name="A125998414V">Data3!$DF$1:$DF$10,Data3!$DF$11:$DF$20</definedName>
    <definedName name="A125998414V_Data">Data3!$DF$11:$DF$20</definedName>
    <definedName name="A125998414V_Latest">Data3!$DF$20</definedName>
    <definedName name="A125998418C">Data3!$DL$1:$DL$10,Data3!$DL$11:$DL$20</definedName>
    <definedName name="A125998418C_Data">Data3!$DL$11:$DL$20</definedName>
    <definedName name="A125998418C_Latest">Data3!$DL$20</definedName>
    <definedName name="A125998422V">Data3!$EP$1:$EP$10,Data3!$EP$11:$EP$20</definedName>
    <definedName name="A125998422V_Data">Data3!$EP$11:$EP$20</definedName>
    <definedName name="A125998422V_Latest">Data3!$EP$20</definedName>
    <definedName name="A125998426C">Data3!$GF$1:$GF$10,Data3!$GF$11:$GF$20</definedName>
    <definedName name="A125998426C_Data">Data3!$GF$11:$GF$20</definedName>
    <definedName name="A125998426C_Latest">Data3!$GF$20</definedName>
    <definedName name="A125998430V">Data3!$GL$1:$GL$10,Data3!$GL$11:$GL$20</definedName>
    <definedName name="A125998430V_Data">Data3!$GL$11:$GL$20</definedName>
    <definedName name="A125998430V_Latest">Data3!$GL$20</definedName>
    <definedName name="A125998434C">Data3!$FT$1:$FT$10,Data3!$FT$11:$FT$20</definedName>
    <definedName name="A125998434C_Data">Data3!$FT$11:$FT$20</definedName>
    <definedName name="A125998434C_Latest">Data3!$FT$20</definedName>
    <definedName name="A125998438L">Data3!$HJ$1:$HJ$10,Data3!$HJ$11:$HJ$20</definedName>
    <definedName name="A125998438L_Data">Data3!$HJ$11:$HJ$20</definedName>
    <definedName name="A125998438L_Latest">Data3!$HJ$20</definedName>
    <definedName name="A125998442C">Data4!$BL$1:$BL$10,Data4!$BL$11:$BL$20</definedName>
    <definedName name="A125998442C_Data">Data4!$BL$11:$BL$20</definedName>
    <definedName name="A125998442C_Latest">Data4!$BL$20</definedName>
    <definedName name="A125998446L">Data4!$DH$1:$DH$10,Data4!$DH$11:$DH$20</definedName>
    <definedName name="A125998446L_Data">Data4!$DH$11:$DH$20</definedName>
    <definedName name="A125998446L_Latest">Data4!$DH$20</definedName>
    <definedName name="A125998450C">Data4!$DZ$1:$DZ$10,Data4!$DZ$11:$DZ$20</definedName>
    <definedName name="A125998450C_Data">Data4!$DZ$11:$DZ$20</definedName>
    <definedName name="A125998450C_Latest">Data4!$DZ$20</definedName>
    <definedName name="A125998454L">Data7!$BL$1:$BL$10,Data7!$BL$11:$BL$20</definedName>
    <definedName name="A125998454L_Data">Data7!$BL$11:$BL$20</definedName>
    <definedName name="A125998454L_Latest">Data7!$BL$20</definedName>
    <definedName name="A125998458W">Data7!$CD$1:$CD$10,Data7!$CD$11:$CD$20</definedName>
    <definedName name="A125998458W_Data">Data7!$CD$11:$CD$20</definedName>
    <definedName name="A125998458W_Latest">Data7!$CD$20</definedName>
    <definedName name="A125998462L">Data7!$DB$1:$DB$10,Data7!$DB$11:$DB$20</definedName>
    <definedName name="A125998462L_Data">Data7!$DB$11:$DB$20</definedName>
    <definedName name="A125998462L_Latest">Data7!$DB$20</definedName>
    <definedName name="A125998466W">Data7!$DW$1:$DW$10,Data7!$DW$11:$DW$20</definedName>
    <definedName name="A125998466W_Data">Data7!$DW$11:$DW$20</definedName>
    <definedName name="A125998466W_Latest">Data7!$DW$20</definedName>
    <definedName name="A125998470L">Data7!$GT$1:$GT$10,Data7!$GT$11:$GT$20</definedName>
    <definedName name="A125998470L_Data">Data7!$GT$11:$GT$20</definedName>
    <definedName name="A125998470L_Latest">Data7!$GT$20</definedName>
    <definedName name="A125998474W">Data7!$ID$1:$ID$10,Data7!$ID$11:$ID$20</definedName>
    <definedName name="A125998474W_Data">Data7!$ID$11:$ID$20</definedName>
    <definedName name="A125998474W_Latest">Data7!$ID$20</definedName>
    <definedName name="A125998478F">Data6!$HP$1:$HP$10,Data6!$HP$11:$HP$20</definedName>
    <definedName name="A125998478F_Data">Data6!$HP$11:$HP$20</definedName>
    <definedName name="A125998478F_Latest">Data6!$HP$20</definedName>
    <definedName name="A125998482W">Data7!$AN$1:$AN$10,Data7!$AN$11:$AN$20</definedName>
    <definedName name="A125998482W_Data">Data7!$AN$11:$AN$20</definedName>
    <definedName name="A125998482W_Latest">Data7!$AN$20</definedName>
    <definedName name="A125998486F">Data7!$EF$1:$EF$10,Data7!$EF$11:$EF$20</definedName>
    <definedName name="A125998486F_Data">Data7!$EF$11:$EF$20</definedName>
    <definedName name="A125998486F_Latest">Data7!$EF$20</definedName>
    <definedName name="A125998490W">Data7!$HF$1:$HF$10,Data7!$HF$11:$HF$20</definedName>
    <definedName name="A125998490W_Data">Data7!$HF$11:$HF$20</definedName>
    <definedName name="A125998490W_Latest">Data7!$HF$20</definedName>
    <definedName name="A125998494F">Data7!$DQ$1:$DQ$10,Data7!$DQ$11:$DQ$20</definedName>
    <definedName name="A125998494F_Data">Data7!$DQ$11:$DQ$20</definedName>
    <definedName name="A125998494F_Latest">Data7!$DQ$20</definedName>
    <definedName name="A125998498R">Data7!$ER$1:$ER$10,Data7!$ER$11:$ER$20</definedName>
    <definedName name="A125998498R_Data">Data7!$ER$11:$ER$20</definedName>
    <definedName name="A125998498R_Latest">Data7!$ER$20</definedName>
    <definedName name="A125998502V">Data7!$FP$1:$FP$10,Data7!$FP$11:$FP$20</definedName>
    <definedName name="A125998502V_Data">Data7!$FP$11:$FP$20</definedName>
    <definedName name="A125998502V_Latest">Data7!$FP$20</definedName>
    <definedName name="A125998506C">Data7!$HX$1:$HX$10,Data7!$HX$11:$HX$20</definedName>
    <definedName name="A125998506C_Data">Data7!$HX$11:$HX$20</definedName>
    <definedName name="A125998506C_Latest">Data7!$HX$20</definedName>
    <definedName name="A125998510V">Data7!$V$1:$V$10,Data7!$V$11:$V$20</definedName>
    <definedName name="A125998510V_Data">Data7!$V$11:$V$20</definedName>
    <definedName name="A125998510V_Latest">Data7!$V$20</definedName>
    <definedName name="A125998514C">Data7!$CJ$1:$CJ$10,Data7!$CJ$11:$CJ$20</definedName>
    <definedName name="A125998514C_Data">Data7!$CJ$11:$CJ$20</definedName>
    <definedName name="A125998514C_Latest">Data7!$CJ$20</definedName>
    <definedName name="A125998522C">Data7!$EL$1:$EL$10,Data7!$EL$11:$EL$20</definedName>
    <definedName name="A125998522C_Data">Data7!$EL$11:$EL$20</definedName>
    <definedName name="A125998522C_Latest">Data7!$EL$20</definedName>
    <definedName name="A125998526L">Data7!$EX$1:$EX$10,Data7!$EX$11:$EX$20</definedName>
    <definedName name="A125998526L_Data">Data7!$EX$11:$EX$20</definedName>
    <definedName name="A125998526L_Latest">Data7!$EX$20</definedName>
    <definedName name="A125998530C">Data7!$FJ$1:$FJ$10,Data7!$FJ$11:$FJ$20</definedName>
    <definedName name="A125998530C_Data">Data7!$FJ$11:$FJ$20</definedName>
    <definedName name="A125998530C_Latest">Data7!$FJ$20</definedName>
    <definedName name="A125998534L">Data7!$GZ$1:$GZ$10,Data7!$GZ$11:$GZ$20</definedName>
    <definedName name="A125998534L_Data">Data7!$GZ$11:$GZ$20</definedName>
    <definedName name="A125998534L_Latest">Data7!$GZ$20</definedName>
    <definedName name="A125998538W">Data7!$IP$1:$IP$10,Data7!$IP$11:$IP$20</definedName>
    <definedName name="A125998538W_Data">Data7!$IP$11:$IP$20</definedName>
    <definedName name="A125998538W_Latest">Data7!$IP$20</definedName>
    <definedName name="A125998542L">Data6!$IB$1:$IB$10,Data6!$IB$11:$IB$20</definedName>
    <definedName name="A125998542L_Data">Data6!$IB$11:$IB$20</definedName>
    <definedName name="A125998542L_Latest">Data6!$IB$20</definedName>
    <definedName name="A125998546W">Data7!$D$1:$D$10,Data7!$D$11:$D$20</definedName>
    <definedName name="A125998546W_Data">Data7!$D$11:$D$20</definedName>
    <definedName name="A125998546W_Latest">Data7!$D$20</definedName>
    <definedName name="A125998550L">Data7!$J$1:$J$10,Data7!$J$11:$J$20</definedName>
    <definedName name="A125998550L_Data">Data7!$J$11:$J$20</definedName>
    <definedName name="A125998550L_Latest">Data7!$J$20</definedName>
    <definedName name="A125998554W">Data7!$AH$1:$AH$10,Data7!$AH$11:$AH$20</definedName>
    <definedName name="A125998554W_Data">Data7!$AH$11:$AH$20</definedName>
    <definedName name="A125998554W_Latest">Data7!$AH$20</definedName>
    <definedName name="A125998558F">Data7!$AT$1:$AT$10,Data7!$AT$11:$AT$20</definedName>
    <definedName name="A125998558F_Data">Data7!$AT$11:$AT$20</definedName>
    <definedName name="A125998558F_Latest">Data7!$AT$20</definedName>
    <definedName name="A125998562W">Data7!$AZ$1:$AZ$10,Data7!$AZ$11:$AZ$20</definedName>
    <definedName name="A125998562W_Data">Data7!$AZ$11:$AZ$20</definedName>
    <definedName name="A125998562W_Latest">Data7!$AZ$20</definedName>
    <definedName name="A125998566F">Data7!$CP$1:$CP$10,Data7!$CP$11:$CP$20</definedName>
    <definedName name="A125998566F_Data">Data7!$CP$11:$CP$20</definedName>
    <definedName name="A125998566F_Latest">Data7!$CP$20</definedName>
    <definedName name="A125998570W">Data7!$FD$1:$FD$10,Data7!$FD$11:$FD$20</definedName>
    <definedName name="A125998570W_Data">Data7!$FD$11:$FD$20</definedName>
    <definedName name="A125998570W_Latest">Data7!$FD$20</definedName>
    <definedName name="A125998574F">Data7!$GB$1:$GB$10,Data7!$GB$11:$GB$20</definedName>
    <definedName name="A125998574F_Data">Data7!$GB$11:$GB$20</definedName>
    <definedName name="A125998574F_Latest">Data7!$GB$20</definedName>
    <definedName name="A125998578R">Data7!$GH$1:$GH$10,Data7!$GH$11:$GH$20</definedName>
    <definedName name="A125998578R_Data">Data7!$GH$11:$GH$20</definedName>
    <definedName name="A125998578R_Latest">Data7!$GH$20</definedName>
    <definedName name="A125998582F">Data7!$HL$1:$HL$10,Data7!$HL$11:$HL$20</definedName>
    <definedName name="A125998582F_Data">Data7!$HL$11:$HL$20</definedName>
    <definedName name="A125998582F_Latest">Data7!$HL$20</definedName>
    <definedName name="A125998586R">Data7!$HR$1:$HR$10,Data7!$HR$11:$HR$20</definedName>
    <definedName name="A125998586R_Data">Data7!$HR$11:$HR$20</definedName>
    <definedName name="A125998586R_Latest">Data7!$HR$20</definedName>
    <definedName name="A125998590F">Data7!$P$1:$P$10,Data7!$P$11:$P$20</definedName>
    <definedName name="A125998590F_Data">Data7!$P$11:$P$20</definedName>
    <definedName name="A125998590F_Latest">Data7!$P$20</definedName>
    <definedName name="A125998594R">Data7!$DE$1:$DE$10,Data7!$DE$11:$DE$20</definedName>
    <definedName name="A125998594R_Data">Data7!$DE$11:$DE$20</definedName>
    <definedName name="A125998594R_Latest">Data7!$DE$20</definedName>
    <definedName name="A125998598X">Data7!$DK$1:$DK$10,Data7!$DK$11:$DK$20</definedName>
    <definedName name="A125998598X_Data">Data7!$DK$11:$DK$20</definedName>
    <definedName name="A125998598X_Latest">Data7!$DK$20</definedName>
    <definedName name="A125998602C">Data7!$FV$1:$FV$10,Data7!$FV$11:$FV$20</definedName>
    <definedName name="A125998602C_Data">Data7!$FV$11:$FV$20</definedName>
    <definedName name="A125998602C_Latest">Data7!$FV$20</definedName>
    <definedName name="A125998606L">Data8!$F$1:$F$10,Data8!$F$11:$F$20</definedName>
    <definedName name="A125998606L_Data">Data8!$F$11:$F$20</definedName>
    <definedName name="A125998606L_Latest">Data8!$F$20</definedName>
    <definedName name="A125998610C">Data6!$HV$1:$HV$10,Data6!$HV$11:$HV$20</definedName>
    <definedName name="A125998610C_Data">Data6!$HV$11:$HV$20</definedName>
    <definedName name="A125998610C_Latest">Data6!$HV$20</definedName>
    <definedName name="A125998614L">Data6!$IH$1:$IH$10,Data6!$IH$11:$IH$20</definedName>
    <definedName name="A125998614L_Data">Data6!$IH$11:$IH$20</definedName>
    <definedName name="A125998614L_Latest">Data6!$IH$20</definedName>
    <definedName name="A125998618W">Data6!$IN$1:$IN$10,Data6!$IN$11:$IN$20</definedName>
    <definedName name="A125998618W_Data">Data6!$IN$11:$IN$20</definedName>
    <definedName name="A125998618W_Latest">Data6!$IN$20</definedName>
    <definedName name="A125998622L">Data7!$AB$1:$AB$10,Data7!$AB$11:$AB$20</definedName>
    <definedName name="A125998622L_Data">Data7!$AB$11:$AB$20</definedName>
    <definedName name="A125998622L_Latest">Data7!$AB$20</definedName>
    <definedName name="A125998626W">Data7!$BR$1:$BR$10,Data7!$BR$11:$BR$20</definedName>
    <definedName name="A125998626W_Data">Data7!$BR$11:$BR$20</definedName>
    <definedName name="A125998626W_Latest">Data7!$BR$20</definedName>
    <definedName name="A125998630L">Data7!$BX$1:$BX$10,Data7!$BX$11:$BX$20</definedName>
    <definedName name="A125998630L_Data">Data7!$BX$11:$BX$20</definedName>
    <definedName name="A125998630L_Latest">Data7!$BX$20</definedName>
    <definedName name="A125998634W">Data7!$BF$1:$BF$10,Data7!$BF$11:$BF$20</definedName>
    <definedName name="A125998634W_Data">Data7!$BF$11:$BF$20</definedName>
    <definedName name="A125998634W_Latest">Data7!$BF$20</definedName>
    <definedName name="A125998638F">Data7!$CV$1:$CV$10,Data7!$CV$11:$CV$20</definedName>
    <definedName name="A125998638F_Data">Data7!$CV$11:$CV$20</definedName>
    <definedName name="A125998638F_Latest">Data7!$CV$20</definedName>
    <definedName name="A125998642W">Data7!$GN$1:$GN$10,Data7!$GN$11:$GN$20</definedName>
    <definedName name="A125998642W_Data">Data7!$GN$11:$GN$20</definedName>
    <definedName name="A125998642W_Latest">Data7!$GN$20</definedName>
    <definedName name="A125998646F">Data7!$IJ$1:$IJ$10,Data7!$IJ$11:$IJ$20</definedName>
    <definedName name="A125998646F_Data">Data7!$IJ$11:$IJ$20</definedName>
    <definedName name="A125998646F_Latest">Data7!$IJ$20</definedName>
    <definedName name="A125998650W">Data8!$L$1:$L$10,Data8!$L$11:$L$20</definedName>
    <definedName name="A125998650W_Data">Data8!$L$11:$L$20</definedName>
    <definedName name="A125998650W_Latest">Data8!$L$20</definedName>
    <definedName name="A125998654F">Data8!$DD$1:$DD$10,Data8!$DD$11:$DD$20</definedName>
    <definedName name="A125998654F_Data">Data8!$DD$11:$DD$20</definedName>
    <definedName name="A125998654F_Latest">Data8!$DD$20</definedName>
    <definedName name="A125998658R">Data8!$DV$1:$DV$10,Data8!$DV$11:$DV$20</definedName>
    <definedName name="A125998658R_Data">Data8!$DV$11:$DV$20</definedName>
    <definedName name="A125998658R_Latest">Data8!$DV$20</definedName>
    <definedName name="A125998662F">Data8!$ET$1:$ET$10,Data8!$ET$11:$ET$20</definedName>
    <definedName name="A125998662F_Data">Data8!$ET$11:$ET$20</definedName>
    <definedName name="A125998662F_Latest">Data8!$ET$20</definedName>
    <definedName name="A125998666R">Data8!$FO$1:$FO$10,Data8!$FO$11:$FO$20</definedName>
    <definedName name="A125998666R_Data">Data8!$FO$11:$FO$20</definedName>
    <definedName name="A125998666R_Latest">Data8!$FO$20</definedName>
    <definedName name="A125998670F">Data8!$IL$1:$IL$10,Data8!$IL$11:$IL$20</definedName>
    <definedName name="A125998670F_Data">Data8!$IL$11:$IL$20</definedName>
    <definedName name="A125998670F_Latest">Data8!$IL$20</definedName>
    <definedName name="A125998674R">Data9!$AF$1:$AF$10,Data9!$AF$11:$AF$20</definedName>
    <definedName name="A125998674R_Data">Data9!$AF$11:$AF$20</definedName>
    <definedName name="A125998674R_Latest">Data9!$AF$20</definedName>
    <definedName name="A125998678X">Data8!$R$1:$R$10,Data8!$R$11:$R$20</definedName>
    <definedName name="A125998678X_Data">Data8!$R$11:$R$20</definedName>
    <definedName name="A125998678X_Latest">Data8!$R$20</definedName>
    <definedName name="A125998682R">Data8!$CF$1:$CF$10,Data8!$CF$11:$CF$20</definedName>
    <definedName name="A125998682R_Data">Data8!$CF$11:$CF$20</definedName>
    <definedName name="A125998682R_Latest">Data8!$CF$20</definedName>
    <definedName name="A125998686X">Data8!$FX$1:$FX$10,Data8!$FX$11:$FX$20</definedName>
    <definedName name="A125998686X_Data">Data8!$FX$11:$FX$20</definedName>
    <definedName name="A125998686X_Latest">Data8!$FX$20</definedName>
    <definedName name="A125998690R">Data9!$H$1:$H$10,Data9!$H$11:$H$20</definedName>
    <definedName name="A125998690R_Data">Data9!$H$11:$H$20</definedName>
    <definedName name="A125998690R_Latest">Data9!$H$20</definedName>
    <definedName name="A125998694X">Data8!$FI$1:$FI$10,Data8!$FI$11:$FI$20</definedName>
    <definedName name="A125998694X_Data">Data8!$FI$11:$FI$20</definedName>
    <definedName name="A125998694X_Latest">Data8!$FI$20</definedName>
    <definedName name="A125998698J">Data8!$GJ$1:$GJ$10,Data8!$GJ$11:$GJ$20</definedName>
    <definedName name="A125998698J_Data">Data8!$GJ$11:$GJ$20</definedName>
    <definedName name="A125998698J_Latest">Data8!$GJ$20</definedName>
    <definedName name="A125998702L">Data8!$HH$1:$HH$10,Data8!$HH$11:$HH$20</definedName>
    <definedName name="A125998702L_Data">Data8!$HH$11:$HH$20</definedName>
    <definedName name="A125998702L_Latest">Data8!$HH$20</definedName>
    <definedName name="A125998706W">Data9!$Z$1:$Z$10,Data9!$Z$11:$Z$20</definedName>
    <definedName name="A125998706W_Data">Data9!$Z$11:$Z$20</definedName>
    <definedName name="A125998706W_Latest">Data9!$Z$20</definedName>
    <definedName name="A125998710L">Data8!$BN$1:$BN$10,Data8!$BN$11:$BN$20</definedName>
    <definedName name="A125998710L_Data">Data8!$BN$11:$BN$20</definedName>
    <definedName name="A125998710L_Latest">Data8!$BN$20</definedName>
    <definedName name="A125998714W">Data8!$EB$1:$EB$10,Data8!$EB$11:$EB$20</definedName>
    <definedName name="A125998714W_Data">Data8!$EB$11:$EB$20</definedName>
    <definedName name="A125998714W_Latest">Data8!$EB$20</definedName>
    <definedName name="A125998722W">Data8!$GD$1:$GD$10,Data8!$GD$11:$GD$20</definedName>
    <definedName name="A125998722W_Data">Data8!$GD$11:$GD$20</definedName>
    <definedName name="A125998722W_Latest">Data8!$GD$20</definedName>
    <definedName name="A125998726F">Data8!$GP$1:$GP$10,Data8!$GP$11:$GP$20</definedName>
    <definedName name="A125998726F_Data">Data8!$GP$11:$GP$20</definedName>
    <definedName name="A125998726F_Latest">Data8!$GP$20</definedName>
    <definedName name="A125998730W">Data8!$HB$1:$HB$10,Data8!$HB$11:$HB$20</definedName>
    <definedName name="A125998730W_Data">Data8!$HB$11:$HB$20</definedName>
    <definedName name="A125998730W_Latest">Data8!$HB$20</definedName>
    <definedName name="A125998734F">Data9!$B$1:$B$10,Data9!$B$11:$B$20</definedName>
    <definedName name="A125998734F_Data">Data9!$B$11:$B$20</definedName>
    <definedName name="A125998734F_Latest">Data9!$B$20</definedName>
    <definedName name="A125998738R">Data9!$AR$1:$AR$10,Data9!$AR$11:$AR$20</definedName>
    <definedName name="A125998738R_Data">Data9!$AR$11:$AR$20</definedName>
    <definedName name="A125998738R_Latest">Data9!$AR$20</definedName>
    <definedName name="A125998742F">Data8!$AD$1:$AD$10,Data8!$AD$11:$AD$20</definedName>
    <definedName name="A125998742F_Data">Data8!$AD$11:$AD$20</definedName>
    <definedName name="A125998742F_Latest">Data8!$AD$20</definedName>
    <definedName name="A125998746R">Data8!$AV$1:$AV$10,Data8!$AV$11:$AV$20</definedName>
    <definedName name="A125998746R_Data">Data8!$AV$11:$AV$20</definedName>
    <definedName name="A125998746R_Latest">Data8!$AV$20</definedName>
    <definedName name="A125998750F">Data8!$BB$1:$BB$10,Data8!$BB$11:$BB$20</definedName>
    <definedName name="A125998750F_Data">Data8!$BB$11:$BB$20</definedName>
    <definedName name="A125998750F_Latest">Data8!$BB$20</definedName>
    <definedName name="A125998754R">Data8!$BZ$1:$BZ$10,Data8!$BZ$11:$BZ$20</definedName>
    <definedName name="A125998754R_Data">Data8!$BZ$11:$BZ$20</definedName>
    <definedName name="A125998754R_Latest">Data8!$BZ$20</definedName>
    <definedName name="A125998758X">Data8!$CL$1:$CL$10,Data8!$CL$11:$CL$20</definedName>
    <definedName name="A125998758X_Data">Data8!$CL$11:$CL$20</definedName>
    <definedName name="A125998758X_Latest">Data8!$CL$20</definedName>
    <definedName name="A125998762R">Data8!$CR$1:$CR$10,Data8!$CR$11:$CR$20</definedName>
    <definedName name="A125998762R_Data">Data8!$CR$11:$CR$20</definedName>
    <definedName name="A125998762R_Latest">Data8!$CR$20</definedName>
    <definedName name="A125998766X">Data8!$EH$1:$EH$10,Data8!$EH$11:$EH$20</definedName>
    <definedName name="A125998766X_Data">Data8!$EH$11:$EH$20</definedName>
    <definedName name="A125998766X_Latest">Data8!$EH$20</definedName>
    <definedName name="A125998770R">Data8!$GV$1:$GV$10,Data8!$GV$11:$GV$20</definedName>
    <definedName name="A125998770R_Data">Data8!$GV$11:$GV$20</definedName>
    <definedName name="A125998770R_Latest">Data8!$GV$20</definedName>
    <definedName name="A125998774X">Data8!$HT$1:$HT$10,Data8!$HT$11:$HT$20</definedName>
    <definedName name="A125998774X_Data">Data8!$HT$11:$HT$20</definedName>
    <definedName name="A125998774X_Latest">Data8!$HT$20</definedName>
    <definedName name="A125998778J">Data8!$HZ$1:$HZ$10,Data8!$HZ$11:$HZ$20</definedName>
    <definedName name="A125998778J_Data">Data8!$HZ$11:$HZ$20</definedName>
    <definedName name="A125998778J_Latest">Data8!$HZ$20</definedName>
    <definedName name="A125998782X">Data9!$N$1:$N$10,Data9!$N$11:$N$20</definedName>
    <definedName name="A125998782X_Data">Data9!$N$11:$N$20</definedName>
    <definedName name="A125998782X_Latest">Data9!$N$20</definedName>
    <definedName name="A125998786J">Data9!$T$1:$T$10,Data9!$T$11:$T$20</definedName>
    <definedName name="A125998786J_Data">Data9!$T$11:$T$20</definedName>
    <definedName name="A125998786J_Latest">Data9!$T$20</definedName>
    <definedName name="A125998790X">Data8!$BH$1:$BH$10,Data8!$BH$11:$BH$20</definedName>
    <definedName name="A125998790X_Data">Data8!$BH$11:$BH$20</definedName>
    <definedName name="A125998790X_Latest">Data8!$BH$20</definedName>
    <definedName name="A125998794J">Data8!$EW$1:$EW$10,Data8!$EW$11:$EW$20</definedName>
    <definedName name="A125998794J_Data">Data8!$EW$11:$EW$20</definedName>
    <definedName name="A125998794J_Latest">Data8!$EW$20</definedName>
    <definedName name="A125998798T">Data8!$FC$1:$FC$10,Data8!$FC$11:$FC$20</definedName>
    <definedName name="A125998798T_Data">Data8!$FC$11:$FC$20</definedName>
    <definedName name="A125998798T_Latest">Data8!$FC$20</definedName>
    <definedName name="A125998802W">Data8!$HN$1:$HN$10,Data8!$HN$11:$HN$20</definedName>
    <definedName name="A125998802W_Data">Data8!$HN$11:$HN$20</definedName>
    <definedName name="A125998802W_Latest">Data8!$HN$20</definedName>
    <definedName name="A125998806F">Data9!$AX$1:$AX$10,Data9!$AX$11:$AX$20</definedName>
    <definedName name="A125998806F_Data">Data9!$AX$11:$AX$20</definedName>
    <definedName name="A125998806F_Latest">Data9!$AX$20</definedName>
    <definedName name="A125998810W">Data8!$X$1:$X$10,Data8!$X$11:$X$20</definedName>
    <definedName name="A125998810W_Data">Data8!$X$11:$X$20</definedName>
    <definedName name="A125998810W_Latest">Data8!$X$20</definedName>
    <definedName name="A125998814F">Data8!$AJ$1:$AJ$10,Data8!$AJ$11:$AJ$20</definedName>
    <definedName name="A125998814F_Data">Data8!$AJ$11:$AJ$20</definedName>
    <definedName name="A125998814F_Latest">Data8!$AJ$20</definedName>
    <definedName name="A125998818R">Data8!$AP$1:$AP$10,Data8!$AP$11:$AP$20</definedName>
    <definedName name="A125998818R_Data">Data8!$AP$11:$AP$20</definedName>
    <definedName name="A125998818R_Latest">Data8!$AP$20</definedName>
    <definedName name="A125998822F">Data8!$BT$1:$BT$10,Data8!$BT$11:$BT$20</definedName>
    <definedName name="A125998822F_Data">Data8!$BT$11:$BT$20</definedName>
    <definedName name="A125998822F_Latest">Data8!$BT$20</definedName>
    <definedName name="A125998826R">Data8!$DJ$1:$DJ$10,Data8!$DJ$11:$DJ$20</definedName>
    <definedName name="A125998826R_Data">Data8!$DJ$11:$DJ$20</definedName>
    <definedName name="A125998826R_Latest">Data8!$DJ$20</definedName>
    <definedName name="A125998830F">Data8!$DP$1:$DP$10,Data8!$DP$11:$DP$20</definedName>
    <definedName name="A125998830F_Data">Data8!$DP$11:$DP$20</definedName>
    <definedName name="A125998830F_Latest">Data8!$DP$20</definedName>
    <definedName name="A125998834R">Data8!$CX$1:$CX$10,Data8!$CX$11:$CX$20</definedName>
    <definedName name="A125998834R_Data">Data8!$CX$11:$CX$20</definedName>
    <definedName name="A125998834R_Latest">Data8!$CX$20</definedName>
    <definedName name="A125998838X">Data8!$EN$1:$EN$10,Data8!$EN$11:$EN$20</definedName>
    <definedName name="A125998838X_Data">Data8!$EN$11:$EN$20</definedName>
    <definedName name="A125998838X_Latest">Data8!$EN$20</definedName>
    <definedName name="A125998842R">Data8!$IF$1:$IF$10,Data8!$IF$11:$IF$20</definedName>
    <definedName name="A125998842R_Data">Data8!$IF$11:$IF$20</definedName>
    <definedName name="A125998842R_Latest">Data8!$IF$20</definedName>
    <definedName name="A125998846X">Data9!$AL$1:$AL$10,Data9!$AL$11:$AL$20</definedName>
    <definedName name="A125998846X_Data">Data9!$AL$11:$AL$20</definedName>
    <definedName name="A125998846X_Latest">Data9!$AL$20</definedName>
    <definedName name="A125998850R">Data9!$BD$1:$BD$10,Data9!$BD$11:$BD$20</definedName>
    <definedName name="A125998850R_Data">Data9!$BD$11:$BD$20</definedName>
    <definedName name="A125998850R_Latest">Data9!$BD$20</definedName>
    <definedName name="A125998854X">Data9!$EV$1:$EV$10,Data9!$EV$11:$EV$20</definedName>
    <definedName name="A125998854X_Data">Data9!$EV$11:$EV$20</definedName>
    <definedName name="A125998854X_Latest">Data9!$EV$20</definedName>
    <definedName name="A125998858J">Data9!$FN$1:$FN$10,Data9!$FN$11:$FN$20</definedName>
    <definedName name="A125998858J_Data">Data9!$FN$11:$FN$20</definedName>
    <definedName name="A125998858J_Latest">Data9!$FN$20</definedName>
    <definedName name="A125998862X">Data9!$GL$1:$GL$10,Data9!$GL$11:$GL$20</definedName>
    <definedName name="A125998862X_Data">Data9!$GL$11:$GL$20</definedName>
    <definedName name="A125998862X_Latest">Data9!$GL$20</definedName>
    <definedName name="A125998866J">Data9!$HG$1:$HG$10,Data9!$HG$11:$HG$20</definedName>
    <definedName name="A125998866J_Data">Data9!$HG$11:$HG$20</definedName>
    <definedName name="A125998866J_Latest">Data9!$HG$20</definedName>
    <definedName name="A125998870X">Data10!$AN$1:$AN$10,Data10!$AN$11:$AN$20</definedName>
    <definedName name="A125998870X_Data">Data10!$AN$11:$AN$20</definedName>
    <definedName name="A125998870X_Latest">Data10!$AN$20</definedName>
    <definedName name="A125998874J">Data10!$BX$1:$BX$10,Data10!$BX$11:$BX$20</definedName>
    <definedName name="A125998874J_Data">Data10!$BX$11:$BX$20</definedName>
    <definedName name="A125998874J_Latest">Data10!$BX$20</definedName>
    <definedName name="A125998878T">Data9!$BJ$1:$BJ$10,Data9!$BJ$11:$BJ$20</definedName>
    <definedName name="A125998878T_Data">Data9!$BJ$11:$BJ$20</definedName>
    <definedName name="A125998878T_Latest">Data9!$BJ$20</definedName>
    <definedName name="A125998882J">Data9!$DX$1:$DX$10,Data9!$DX$11:$DX$20</definedName>
    <definedName name="A125998882J_Data">Data9!$DX$11:$DX$20</definedName>
    <definedName name="A125998882J_Latest">Data9!$DX$20</definedName>
    <definedName name="A125998886T">Data9!$HP$1:$HP$10,Data9!$HP$11:$HP$20</definedName>
    <definedName name="A125998886T_Data">Data9!$HP$11:$HP$20</definedName>
    <definedName name="A125998886T_Latest">Data9!$HP$20</definedName>
    <definedName name="A125998890J">Data10!$AZ$1:$AZ$10,Data10!$AZ$11:$AZ$20</definedName>
    <definedName name="A125998890J_Data">Data10!$AZ$11:$AZ$20</definedName>
    <definedName name="A125998890J_Latest">Data10!$AZ$20</definedName>
    <definedName name="A125998894T">Data9!$HA$1:$HA$10,Data9!$HA$11:$HA$20</definedName>
    <definedName name="A125998894T_Data">Data9!$HA$11:$HA$20</definedName>
    <definedName name="A125998894T_Latest">Data9!$HA$20</definedName>
    <definedName name="A125998898A">Data9!$IB$1:$IB$10,Data9!$IB$11:$IB$20</definedName>
    <definedName name="A125998898A_Data">Data9!$IB$11:$IB$20</definedName>
    <definedName name="A125998898A_Latest">Data9!$IB$20</definedName>
    <definedName name="A125998902F">Data10!$J$1:$J$10,Data10!$J$11:$J$20</definedName>
    <definedName name="A125998902F_Data">Data10!$J$11:$J$20</definedName>
    <definedName name="A125998902F_Latest">Data10!$J$20</definedName>
    <definedName name="A125998906R">Data10!$BR$1:$BR$10,Data10!$BR$11:$BR$20</definedName>
    <definedName name="A125998906R_Data">Data10!$BR$11:$BR$20</definedName>
    <definedName name="A125998906R_Latest">Data10!$BR$20</definedName>
    <definedName name="A125998910F">Data9!$DF$1:$DF$10,Data9!$DF$11:$DF$20</definedName>
    <definedName name="A125998910F_Data">Data9!$DF$11:$DF$20</definedName>
    <definedName name="A125998910F_Latest">Data9!$DF$20</definedName>
    <definedName name="A125998914R">Data9!$FT$1:$FT$10,Data9!$FT$11:$FT$20</definedName>
    <definedName name="A125998914R_Data">Data9!$FT$11:$FT$20</definedName>
    <definedName name="A125998914R_Latest">Data9!$FT$20</definedName>
    <definedName name="A125998922R">Data9!$HV$1:$HV$10,Data9!$HV$11:$HV$20</definedName>
    <definedName name="A125998922R_Data">Data9!$HV$11:$HV$20</definedName>
    <definedName name="A125998922R_Latest">Data9!$HV$20</definedName>
    <definedName name="A125998926X">Data9!$IH$1:$IH$10,Data9!$IH$11:$IH$20</definedName>
    <definedName name="A125998926X_Data">Data9!$IH$11:$IH$20</definedName>
    <definedName name="A125998926X_Latest">Data9!$IH$20</definedName>
    <definedName name="A125998930R">Data10!$D$1:$D$10,Data10!$D$11:$D$20</definedName>
    <definedName name="A125998930R_Data">Data10!$D$11:$D$20</definedName>
    <definedName name="A125998930R_Latest">Data10!$D$20</definedName>
    <definedName name="A125998934X">Data10!$AT$1:$AT$10,Data10!$AT$11:$AT$20</definedName>
    <definedName name="A125998934X_Data">Data10!$AT$11:$AT$20</definedName>
    <definedName name="A125998934X_Latest">Data10!$AT$20</definedName>
    <definedName name="A125998938J">Data10!$CJ$1:$CJ$10,Data10!$CJ$11:$CJ$20</definedName>
    <definedName name="A125998938J_Data">Data10!$CJ$11:$CJ$20</definedName>
    <definedName name="A125998938J_Latest">Data10!$CJ$20</definedName>
    <definedName name="A125998942X">Data9!$BV$1:$BV$10,Data9!$BV$11:$BV$20</definedName>
    <definedName name="A125998942X_Data">Data9!$BV$11:$BV$20</definedName>
    <definedName name="A125998942X_Latest">Data9!$BV$20</definedName>
    <definedName name="A125998946J">Data9!$CN$1:$CN$10,Data9!$CN$11:$CN$20</definedName>
    <definedName name="A125998946J_Data">Data9!$CN$11:$CN$20</definedName>
    <definedName name="A125998946J_Latest">Data9!$CN$20</definedName>
    <definedName name="A125998950X">Data9!$CT$1:$CT$10,Data9!$CT$11:$CT$20</definedName>
    <definedName name="A125998950X_Data">Data9!$CT$11:$CT$20</definedName>
    <definedName name="A125998950X_Latest">Data9!$CT$20</definedName>
    <definedName name="A125998954J">Data9!$DR$1:$DR$10,Data9!$DR$11:$DR$20</definedName>
    <definedName name="A125998954J_Data">Data9!$DR$11:$DR$20</definedName>
    <definedName name="A125998954J_Latest">Data9!$DR$20</definedName>
    <definedName name="A125998958T">Data9!$ED$1:$ED$10,Data9!$ED$11:$ED$20</definedName>
    <definedName name="A125998958T_Data">Data9!$ED$11:$ED$20</definedName>
    <definedName name="A125998958T_Latest">Data9!$ED$20</definedName>
    <definedName name="A125998962J">Data9!$EJ$1:$EJ$10,Data9!$EJ$11:$EJ$20</definedName>
    <definedName name="A125998962J_Data">Data9!$EJ$11:$EJ$20</definedName>
    <definedName name="A125998962J_Latest">Data9!$EJ$20</definedName>
    <definedName name="A125998966T">Data9!$FZ$1:$FZ$10,Data9!$FZ$11:$FZ$20</definedName>
    <definedName name="A125998966T_Data">Data9!$FZ$11:$FZ$20</definedName>
    <definedName name="A125998966T_Latest">Data9!$FZ$20</definedName>
    <definedName name="A125998970J">Data9!$IN$1:$IN$10,Data9!$IN$11:$IN$20</definedName>
    <definedName name="A125998970J_Data">Data9!$IN$11:$IN$20</definedName>
    <definedName name="A125998970J_Latest">Data9!$IN$20</definedName>
    <definedName name="A125998974T">Data10!$V$1:$V$10,Data10!$V$11:$V$20</definedName>
    <definedName name="A125998974T_Data">Data10!$V$11:$V$20</definedName>
    <definedName name="A125998974T_Latest">Data10!$V$20</definedName>
    <definedName name="A125998978A">Data10!$AB$1:$AB$10,Data10!$AB$11:$AB$20</definedName>
    <definedName name="A125998978A_Data">Data10!$AB$11:$AB$20</definedName>
    <definedName name="A125998978A_Latest">Data10!$AB$20</definedName>
    <definedName name="A125998982T">Data10!$BF$1:$BF$10,Data10!$BF$11:$BF$20</definedName>
    <definedName name="A125998982T_Data">Data10!$BF$11:$BF$20</definedName>
    <definedName name="A125998982T_Latest">Data10!$BF$20</definedName>
    <definedName name="A125998986A">Data10!$BL$1:$BL$10,Data10!$BL$11:$BL$20</definedName>
    <definedName name="A125998986A_Data">Data10!$BL$11:$BL$20</definedName>
    <definedName name="A125998986A_Latest">Data10!$BL$20</definedName>
    <definedName name="A125998990T">Data9!$CZ$1:$CZ$10,Data9!$CZ$11:$CZ$20</definedName>
    <definedName name="A125998990T_Data">Data9!$CZ$11:$CZ$20</definedName>
    <definedName name="A125998990T_Latest">Data9!$CZ$20</definedName>
    <definedName name="A125998994A">Data9!$GO$1:$GO$10,Data9!$GO$11:$GO$20</definedName>
    <definedName name="A125998994A_Data">Data9!$GO$11:$GO$20</definedName>
    <definedName name="A125998994A_Latest">Data9!$GO$20</definedName>
    <definedName name="A125998998K">Data9!$GU$1:$GU$10,Data9!$GU$11:$GU$20</definedName>
    <definedName name="A125998998K_Data">Data9!$GU$11:$GU$20</definedName>
    <definedName name="A125998998K_Latest">Data9!$GU$20</definedName>
    <definedName name="A125999002T">Data10!$P$1:$P$10,Data10!$P$11:$P$20</definedName>
    <definedName name="A125999002T_Data">Data10!$P$11:$P$20</definedName>
    <definedName name="A125999002T_Latest">Data10!$P$20</definedName>
    <definedName name="A125999006A">Data10!$CP$1:$CP$10,Data10!$CP$11:$CP$20</definedName>
    <definedName name="A125999006A_Data">Data10!$CP$11:$CP$20</definedName>
    <definedName name="A125999006A_Latest">Data10!$CP$20</definedName>
    <definedName name="A125999010T">Data9!$BP$1:$BP$10,Data9!$BP$11:$BP$20</definedName>
    <definedName name="A125999010T_Data">Data9!$BP$11:$BP$20</definedName>
    <definedName name="A125999010T_Latest">Data9!$BP$20</definedName>
    <definedName name="A125999014A">Data9!$CB$1:$CB$10,Data9!$CB$11:$CB$20</definedName>
    <definedName name="A125999014A_Data">Data9!$CB$11:$CB$20</definedName>
    <definedName name="A125999014A_Latest">Data9!$CB$20</definedName>
    <definedName name="A125999018K">Data9!$CH$1:$CH$10,Data9!$CH$11:$CH$20</definedName>
    <definedName name="A125999018K_Data">Data9!$CH$11:$CH$20</definedName>
    <definedName name="A125999018K_Latest">Data9!$CH$20</definedName>
    <definedName name="A125999022A">Data9!$DL$1:$DL$10,Data9!$DL$11:$DL$20</definedName>
    <definedName name="A125999022A_Data">Data9!$DL$11:$DL$20</definedName>
    <definedName name="A125999022A_Latest">Data9!$DL$20</definedName>
    <definedName name="A125999026K">Data9!$FB$1:$FB$10,Data9!$FB$11:$FB$20</definedName>
    <definedName name="A125999026K_Data">Data9!$FB$11:$FB$20</definedName>
    <definedName name="A125999026K_Latest">Data9!$FB$20</definedName>
    <definedName name="A125999030A">Data9!$FH$1:$FH$10,Data9!$FH$11:$FH$20</definedName>
    <definedName name="A125999030A_Data">Data9!$FH$11:$FH$20</definedName>
    <definedName name="A125999030A_Latest">Data9!$FH$20</definedName>
    <definedName name="A125999034K">Data9!$EP$1:$EP$10,Data9!$EP$11:$EP$20</definedName>
    <definedName name="A125999034K_Data">Data9!$EP$11:$EP$20</definedName>
    <definedName name="A125999034K_Latest">Data9!$EP$20</definedName>
    <definedName name="A125999038V">Data9!$GF$1:$GF$10,Data9!$GF$11:$GF$20</definedName>
    <definedName name="A125999038V_Data">Data9!$GF$11:$GF$20</definedName>
    <definedName name="A125999038V_Latest">Data9!$GF$20</definedName>
    <definedName name="A125999042K">Data10!$AH$1:$AH$10,Data10!$AH$11:$AH$20</definedName>
    <definedName name="A125999042K_Data">Data10!$AH$11:$AH$20</definedName>
    <definedName name="A125999042K_Latest">Data10!$AH$20</definedName>
    <definedName name="A125999046V">Data10!$CD$1:$CD$10,Data10!$CD$11:$CD$20</definedName>
    <definedName name="A125999046V_Data">Data10!$CD$11:$CD$20</definedName>
    <definedName name="A125999046V_Latest">Data10!$CD$20</definedName>
    <definedName name="A125999050K">Data10!$CV$1:$CV$10,Data10!$CV$11:$CV$20</definedName>
    <definedName name="A125999050K_Data">Data10!$CV$11:$CV$20</definedName>
    <definedName name="A125999050K_Latest">Data10!$CV$20</definedName>
    <definedName name="A125999054V">Data2!$EH$1:$EH$10,Data2!$EH$11:$EH$20</definedName>
    <definedName name="A125999054V_Data">Data2!$EH$11:$EH$20</definedName>
    <definedName name="A125999054V_Latest">Data2!$EH$20</definedName>
    <definedName name="A125999058C">Data2!$EZ$1:$EZ$10,Data2!$EZ$11:$EZ$20</definedName>
    <definedName name="A125999058C_Data">Data2!$EZ$11:$EZ$20</definedName>
    <definedName name="A125999058C_Latest">Data2!$EZ$20</definedName>
    <definedName name="A125999062V">Data2!$FX$1:$FX$10,Data2!$FX$11:$FX$20</definedName>
    <definedName name="A125999062V_Data">Data2!$FX$11:$FX$20</definedName>
    <definedName name="A125999062V_Latest">Data2!$FX$20</definedName>
    <definedName name="A125999066C">Data2!$GS$1:$GS$10,Data2!$GS$11:$GS$20</definedName>
    <definedName name="A125999066C_Data">Data2!$GS$11:$GS$20</definedName>
    <definedName name="A125999066C_Latest">Data2!$GS$20</definedName>
    <definedName name="A125999070V">Data3!$Z$1:$Z$10,Data3!$Z$11:$Z$20</definedName>
    <definedName name="A125999070V_Data">Data3!$Z$11:$Z$20</definedName>
    <definedName name="A125999070V_Latest">Data3!$Z$20</definedName>
    <definedName name="A125999074C">Data3!$BJ$1:$BJ$10,Data3!$BJ$11:$BJ$20</definedName>
    <definedName name="A125999074C_Data">Data3!$BJ$11:$BJ$20</definedName>
    <definedName name="A125999074C_Latest">Data3!$BJ$20</definedName>
    <definedName name="A125999078L">Data2!$AV$1:$AV$10,Data2!$AV$11:$AV$20</definedName>
    <definedName name="A125999078L_Data">Data2!$AV$11:$AV$20</definedName>
    <definedName name="A125999078L_Latest">Data2!$AV$20</definedName>
    <definedName name="A125999082C">Data2!$DJ$1:$DJ$10,Data2!$DJ$11:$DJ$20</definedName>
    <definedName name="A125999082C_Data">Data2!$DJ$11:$DJ$20</definedName>
    <definedName name="A125999082C_Latest">Data2!$DJ$20</definedName>
    <definedName name="A125999086L">Data2!$HB$1:$HB$10,Data2!$HB$11:$HB$20</definedName>
    <definedName name="A125999086L_Data">Data2!$HB$11:$HB$20</definedName>
    <definedName name="A125999086L_Latest">Data2!$HB$20</definedName>
    <definedName name="A125999090C">Data3!$AL$1:$AL$10,Data3!$AL$11:$AL$20</definedName>
    <definedName name="A125999090C_Data">Data3!$AL$11:$AL$20</definedName>
    <definedName name="A125999090C_Latest">Data3!$AL$20</definedName>
    <definedName name="A125999094L">Data2!$GM$1:$GM$10,Data2!$GM$11:$GM$20</definedName>
    <definedName name="A125999094L_Data">Data2!$GM$11:$GM$20</definedName>
    <definedName name="A125999094L_Latest">Data2!$GM$20</definedName>
    <definedName name="A125999098W">Data2!$HN$1:$HN$10,Data2!$HN$11:$HN$20</definedName>
    <definedName name="A125999098W_Data">Data2!$HN$11:$HN$20</definedName>
    <definedName name="A125999098W_Latest">Data2!$HN$20</definedName>
    <definedName name="A125999102A">Data2!$IL$1:$IL$10,Data2!$IL$11:$IL$20</definedName>
    <definedName name="A125999102A_Data">Data2!$IL$11:$IL$20</definedName>
    <definedName name="A125999102A_Latest">Data2!$IL$20</definedName>
    <definedName name="A125999106K">Data3!$BD$1:$BD$10,Data3!$BD$11:$BD$20</definedName>
    <definedName name="A125999106K_Data">Data3!$BD$11:$BD$20</definedName>
    <definedName name="A125999106K_Latest">Data3!$BD$20</definedName>
    <definedName name="A125999110A">Data2!$CR$1:$CR$10,Data2!$CR$11:$CR$20</definedName>
    <definedName name="A125999110A_Data">Data2!$CR$11:$CR$20</definedName>
    <definedName name="A125999110A_Latest">Data2!$CR$20</definedName>
    <definedName name="A125999114K">Data2!$FF$1:$FF$10,Data2!$FF$11:$FF$20</definedName>
    <definedName name="A125999114K_Data">Data2!$FF$11:$FF$20</definedName>
    <definedName name="A125999114K_Latest">Data2!$FF$20</definedName>
    <definedName name="A125999122K">Data2!$HH$1:$HH$10,Data2!$HH$11:$HH$20</definedName>
    <definedName name="A125999122K_Data">Data2!$HH$11:$HH$20</definedName>
    <definedName name="A125999122K_Latest">Data2!$HH$20</definedName>
    <definedName name="A125999126V">Data2!$HT$1:$HT$10,Data2!$HT$11:$HT$20</definedName>
    <definedName name="A125999126V_Data">Data2!$HT$11:$HT$20</definedName>
    <definedName name="A125999126V_Latest">Data2!$HT$20</definedName>
    <definedName name="A125999130K">Data2!$IF$1:$IF$10,Data2!$IF$11:$IF$20</definedName>
    <definedName name="A125999130K_Data">Data2!$IF$11:$IF$20</definedName>
    <definedName name="A125999130K_Latest">Data2!$IF$20</definedName>
    <definedName name="A125999134V">Data3!$AF$1:$AF$10,Data3!$AF$11:$AF$20</definedName>
    <definedName name="A125999134V_Data">Data3!$AF$11:$AF$20</definedName>
    <definedName name="A125999134V_Latest">Data3!$AF$20</definedName>
    <definedName name="A125999138C">Data3!$BV$1:$BV$10,Data3!$BV$11:$BV$20</definedName>
    <definedName name="A125999138C_Data">Data3!$BV$11:$BV$20</definedName>
    <definedName name="A125999138C_Latest">Data3!$BV$20</definedName>
    <definedName name="A125999142V">Data2!$BH$1:$BH$10,Data2!$BH$11:$BH$20</definedName>
    <definedName name="A125999142V_Data">Data2!$BH$11:$BH$20</definedName>
    <definedName name="A125999142V_Latest">Data2!$BH$20</definedName>
    <definedName name="A125999146C">Data2!$BZ$1:$BZ$10,Data2!$BZ$11:$BZ$20</definedName>
    <definedName name="A125999146C_Data">Data2!$BZ$11:$BZ$20</definedName>
    <definedName name="A125999146C_Latest">Data2!$BZ$20</definedName>
    <definedName name="A125999150V">Data2!$CF$1:$CF$10,Data2!$CF$11:$CF$20</definedName>
    <definedName name="A125999150V_Data">Data2!$CF$11:$CF$20</definedName>
    <definedName name="A125999150V_Latest">Data2!$CF$20</definedName>
    <definedName name="A125999154C">Data2!$DD$1:$DD$10,Data2!$DD$11:$DD$20</definedName>
    <definedName name="A125999154C_Data">Data2!$DD$11:$DD$20</definedName>
    <definedName name="A125999154C_Latest">Data2!$DD$20</definedName>
    <definedName name="A125999158L">Data2!$DP$1:$DP$10,Data2!$DP$11:$DP$20</definedName>
    <definedName name="A125999158L_Data">Data2!$DP$11:$DP$20</definedName>
    <definedName name="A125999158L_Latest">Data2!$DP$20</definedName>
    <definedName name="A125999162C">Data2!$DV$1:$DV$10,Data2!$DV$11:$DV$20</definedName>
    <definedName name="A125999162C_Data">Data2!$DV$11:$DV$20</definedName>
    <definedName name="A125999162C_Latest">Data2!$DV$20</definedName>
    <definedName name="A125999166L">Data2!$FL$1:$FL$10,Data2!$FL$11:$FL$20</definedName>
    <definedName name="A125999166L_Data">Data2!$FL$11:$FL$20</definedName>
    <definedName name="A125999166L_Latest">Data2!$FL$20</definedName>
    <definedName name="A125999170C">Data2!$HZ$1:$HZ$10,Data2!$HZ$11:$HZ$20</definedName>
    <definedName name="A125999170C_Data">Data2!$HZ$11:$HZ$20</definedName>
    <definedName name="A125999170C_Latest">Data2!$HZ$20</definedName>
    <definedName name="A125999174L">Data3!$H$1:$H$10,Data3!$H$11:$H$20</definedName>
    <definedName name="A125999174L_Data">Data3!$H$11:$H$20</definedName>
    <definedName name="A125999174L_Latest">Data3!$H$20</definedName>
    <definedName name="A125999178W">Data3!$N$1:$N$10,Data3!$N$11:$N$20</definedName>
    <definedName name="A125999178W_Data">Data3!$N$11:$N$20</definedName>
    <definedName name="A125999178W_Latest">Data3!$N$20</definedName>
    <definedName name="A125999182L">Data3!$AR$1:$AR$10,Data3!$AR$11:$AR$20</definedName>
    <definedName name="A125999182L_Data">Data3!$AR$11:$AR$20</definedName>
    <definedName name="A125999182L_Latest">Data3!$AR$20</definedName>
    <definedName name="A125999186W">Data3!$AX$1:$AX$10,Data3!$AX$11:$AX$20</definedName>
    <definedName name="A125999186W_Data">Data3!$AX$11:$AX$20</definedName>
    <definedName name="A125999186W_Latest">Data3!$AX$20</definedName>
    <definedName name="A125999190L">Data2!$CL$1:$CL$10,Data2!$CL$11:$CL$20</definedName>
    <definedName name="A125999190L_Data">Data2!$CL$11:$CL$20</definedName>
    <definedName name="A125999190L_Latest">Data2!$CL$20</definedName>
    <definedName name="A125999194W">Data2!$GA$1:$GA$10,Data2!$GA$11:$GA$20</definedName>
    <definedName name="A125999194W_Data">Data2!$GA$11:$GA$20</definedName>
    <definedName name="A125999194W_Latest">Data2!$GA$20</definedName>
    <definedName name="A125999198F">Data2!$GG$1:$GG$10,Data2!$GG$11:$GG$20</definedName>
    <definedName name="A125999198F_Data">Data2!$GG$11:$GG$20</definedName>
    <definedName name="A125999198F_Latest">Data2!$GG$20</definedName>
    <definedName name="A125999202K">Data3!$B$1:$B$10,Data3!$B$11:$B$20</definedName>
    <definedName name="A125999202K_Data">Data3!$B$11:$B$20</definedName>
    <definedName name="A125999202K_Latest">Data3!$B$20</definedName>
    <definedName name="A125999206V">Data3!$CB$1:$CB$10,Data3!$CB$11:$CB$20</definedName>
    <definedName name="A125999206V_Data">Data3!$CB$11:$CB$20</definedName>
    <definedName name="A125999206V_Latest">Data3!$CB$20</definedName>
    <definedName name="A125999210K">Data2!$BB$1:$BB$10,Data2!$BB$11:$BB$20</definedName>
    <definedName name="A125999210K_Data">Data2!$BB$11:$BB$20</definedName>
    <definedName name="A125999210K_Latest">Data2!$BB$20</definedName>
    <definedName name="A125999214V">Data2!$BN$1:$BN$10,Data2!$BN$11:$BN$20</definedName>
    <definedName name="A125999214V_Data">Data2!$BN$11:$BN$20</definedName>
    <definedName name="A125999214V_Latest">Data2!$BN$20</definedName>
    <definedName name="A125999218C">Data2!$BT$1:$BT$10,Data2!$BT$11:$BT$20</definedName>
    <definedName name="A125999218C_Data">Data2!$BT$11:$BT$20</definedName>
    <definedName name="A125999218C_Latest">Data2!$BT$20</definedName>
    <definedName name="A125999222V">Data2!$CX$1:$CX$10,Data2!$CX$11:$CX$20</definedName>
    <definedName name="A125999222V_Data">Data2!$CX$11:$CX$20</definedName>
    <definedName name="A125999222V_Latest">Data2!$CX$20</definedName>
    <definedName name="A125999226C">Data2!$EN$1:$EN$10,Data2!$EN$11:$EN$20</definedName>
    <definedName name="A125999226C_Data">Data2!$EN$11:$EN$20</definedName>
    <definedName name="A125999226C_Latest">Data2!$EN$20</definedName>
    <definedName name="A125999230V">Data2!$ET$1:$ET$10,Data2!$ET$11:$ET$20</definedName>
    <definedName name="A125999230V_Data">Data2!$ET$11:$ET$20</definedName>
    <definedName name="A125999230V_Latest">Data2!$ET$20</definedName>
    <definedName name="A125999234C">Data2!$EB$1:$EB$10,Data2!$EB$11:$EB$20</definedName>
    <definedName name="A125999234C_Data">Data2!$EB$11:$EB$20</definedName>
    <definedName name="A125999234C_Latest">Data2!$EB$20</definedName>
    <definedName name="A125999238L">Data2!$FR$1:$FR$10,Data2!$FR$11:$FR$20</definedName>
    <definedName name="A125999238L_Data">Data2!$FR$11:$FR$20</definedName>
    <definedName name="A125999238L_Latest">Data2!$FR$20</definedName>
    <definedName name="A125999242C">Data3!$T$1:$T$10,Data3!$T$11:$T$20</definedName>
    <definedName name="A125999242C_Data">Data3!$T$11:$T$20</definedName>
    <definedName name="A125999242C_Latest">Data3!$T$20</definedName>
    <definedName name="A125999246L">Data3!$BP$1:$BP$10,Data3!$BP$11:$BP$20</definedName>
    <definedName name="A125999246L_Data">Data3!$BP$11:$BP$20</definedName>
    <definedName name="A125999246L_Latest">Data3!$BP$20</definedName>
    <definedName name="A125999250C">Data3!$CH$1:$CH$10,Data3!$CH$11:$CH$20</definedName>
    <definedName name="A125999250C_Data">Data3!$CH$11:$CH$20</definedName>
    <definedName name="A125999250C_Latest">Data3!$CH$20</definedName>
    <definedName name="A125999254L">Data4!$HR$1:$HR$10,Data4!$HR$11:$HR$20</definedName>
    <definedName name="A125999254L_Data">Data4!$HR$11:$HR$20</definedName>
    <definedName name="A125999254L_Latest">Data4!$HR$20</definedName>
    <definedName name="A125999258W">Data4!$IJ$1:$IJ$10,Data4!$IJ$11:$IJ$20</definedName>
    <definedName name="A125999258W_Data">Data4!$IJ$11:$IJ$20</definedName>
    <definedName name="A125999258W_Latest">Data4!$IJ$20</definedName>
    <definedName name="A125999262L">Data5!$R$1:$R$10,Data5!$R$11:$R$20</definedName>
    <definedName name="A125999262L_Data">Data5!$R$11:$R$20</definedName>
    <definedName name="A125999262L_Latest">Data5!$R$20</definedName>
    <definedName name="A125999266W">Data5!$AM$1:$AM$10,Data5!$AM$11:$AM$20</definedName>
    <definedName name="A125999266W_Data">Data5!$AM$11:$AM$20</definedName>
    <definedName name="A125999266W_Latest">Data5!$AM$20</definedName>
    <definedName name="A125999270L">Data5!$DJ$1:$DJ$10,Data5!$DJ$11:$DJ$20</definedName>
    <definedName name="A125999270L_Data">Data5!$DJ$11:$DJ$20</definedName>
    <definedName name="A125999270L_Latest">Data5!$DJ$20</definedName>
    <definedName name="A125999274W">Data5!$ET$1:$ET$10,Data5!$ET$11:$ET$20</definedName>
    <definedName name="A125999274W_Data">Data5!$ET$11:$ET$20</definedName>
    <definedName name="A125999274W_Latest">Data5!$ET$20</definedName>
    <definedName name="A125999278F">Data4!$EF$1:$EF$10,Data4!$EF$11:$EF$20</definedName>
    <definedName name="A125999278F_Data">Data4!$EF$11:$EF$20</definedName>
    <definedName name="A125999278F_Latest">Data4!$EF$20</definedName>
    <definedName name="A125999282W">Data4!$GT$1:$GT$10,Data4!$GT$11:$GT$20</definedName>
    <definedName name="A125999282W_Data">Data4!$GT$11:$GT$20</definedName>
    <definedName name="A125999282W_Latest">Data4!$GT$20</definedName>
    <definedName name="A125999286F">Data5!$AV$1:$AV$10,Data5!$AV$11:$AV$20</definedName>
    <definedName name="A125999286F_Data">Data5!$AV$11:$AV$20</definedName>
    <definedName name="A125999286F_Latest">Data5!$AV$20</definedName>
    <definedName name="A125999290W">Data5!$DV$1:$DV$10,Data5!$DV$11:$DV$20</definedName>
    <definedName name="A125999290W_Data">Data5!$DV$11:$DV$20</definedName>
    <definedName name="A125999290W_Latest">Data5!$DV$20</definedName>
    <definedName name="A125999294F">Data5!$AG$1:$AG$10,Data5!$AG$11:$AG$20</definedName>
    <definedName name="A125999294F_Data">Data5!$AG$11:$AG$20</definedName>
    <definedName name="A125999294F_Latest">Data5!$AG$20</definedName>
    <definedName name="A125999298R">Data5!$BH$1:$BH$10,Data5!$BH$11:$BH$20</definedName>
    <definedName name="A125999298R_Data">Data5!$BH$11:$BH$20</definedName>
    <definedName name="A125999298R_Latest">Data5!$BH$20</definedName>
    <definedName name="A125999302V">Data5!$CF$1:$CF$10,Data5!$CF$11:$CF$20</definedName>
    <definedName name="A125999302V_Data">Data5!$CF$11:$CF$20</definedName>
    <definedName name="A125999302V_Latest">Data5!$CF$20</definedName>
    <definedName name="A125999306C">Data5!$EN$1:$EN$10,Data5!$EN$11:$EN$20</definedName>
    <definedName name="A125999306C_Data">Data5!$EN$11:$EN$20</definedName>
    <definedName name="A125999306C_Latest">Data5!$EN$20</definedName>
    <definedName name="A125999310V">Data4!$GB$1:$GB$10,Data4!$GB$11:$GB$20</definedName>
    <definedName name="A125999310V_Data">Data4!$GB$11:$GB$20</definedName>
    <definedName name="A125999310V_Latest">Data4!$GB$20</definedName>
    <definedName name="A125999314C">Data4!$IP$1:$IP$10,Data4!$IP$11:$IP$20</definedName>
    <definedName name="A125999314C_Data">Data4!$IP$11:$IP$20</definedName>
    <definedName name="A125999314C_Latest">Data4!$IP$20</definedName>
    <definedName name="A125999322C">Data5!$BB$1:$BB$10,Data5!$BB$11:$BB$20</definedName>
    <definedName name="A125999322C_Data">Data5!$BB$11:$BB$20</definedName>
    <definedName name="A125999322C_Latest">Data5!$BB$20</definedName>
    <definedName name="A125999326L">Data5!$BN$1:$BN$10,Data5!$BN$11:$BN$20</definedName>
    <definedName name="A125999326L_Data">Data5!$BN$11:$BN$20</definedName>
    <definedName name="A125999326L_Latest">Data5!$BN$20</definedName>
    <definedName name="A125999330C">Data5!$BZ$1:$BZ$10,Data5!$BZ$11:$BZ$20</definedName>
    <definedName name="A125999330C_Data">Data5!$BZ$11:$BZ$20</definedName>
    <definedName name="A125999330C_Latest">Data5!$BZ$20</definedName>
    <definedName name="A125999334L">Data5!$DP$1:$DP$10,Data5!$DP$11:$DP$20</definedName>
    <definedName name="A125999334L_Data">Data5!$DP$11:$DP$20</definedName>
    <definedName name="A125999334L_Latest">Data5!$DP$20</definedName>
    <definedName name="A125999338W">Data5!$FF$1:$FF$10,Data5!$FF$11:$FF$20</definedName>
    <definedName name="A125999338W_Data">Data5!$FF$11:$FF$20</definedName>
    <definedName name="A125999338W_Latest">Data5!$FF$20</definedName>
    <definedName name="A125999342L">Data4!$ER$1:$ER$10,Data4!$ER$11:$ER$20</definedName>
    <definedName name="A125999342L_Data">Data4!$ER$11:$ER$20</definedName>
    <definedName name="A125999342L_Latest">Data4!$ER$20</definedName>
    <definedName name="A125999346W">Data4!$FJ$1:$FJ$10,Data4!$FJ$11:$FJ$20</definedName>
    <definedName name="A125999346W_Data">Data4!$FJ$11:$FJ$20</definedName>
    <definedName name="A125999346W_Latest">Data4!$FJ$20</definedName>
    <definedName name="A125999350L">Data4!$FP$1:$FP$10,Data4!$FP$11:$FP$20</definedName>
    <definedName name="A125999350L_Data">Data4!$FP$11:$FP$20</definedName>
    <definedName name="A125999350L_Latest">Data4!$FP$20</definedName>
    <definedName name="A125999354W">Data4!$GN$1:$GN$10,Data4!$GN$11:$GN$20</definedName>
    <definedName name="A125999354W_Data">Data4!$GN$11:$GN$20</definedName>
    <definedName name="A125999354W_Latest">Data4!$GN$20</definedName>
    <definedName name="A125999358F">Data4!$GZ$1:$GZ$10,Data4!$GZ$11:$GZ$20</definedName>
    <definedName name="A125999358F_Data">Data4!$GZ$11:$GZ$20</definedName>
    <definedName name="A125999358F_Latest">Data4!$GZ$20</definedName>
    <definedName name="A125999362W">Data4!$HF$1:$HF$10,Data4!$HF$11:$HF$20</definedName>
    <definedName name="A125999362W_Data">Data4!$HF$11:$HF$20</definedName>
    <definedName name="A125999362W_Latest">Data4!$HF$20</definedName>
    <definedName name="A125999366F">Data5!$F$1:$F$10,Data5!$F$11:$F$20</definedName>
    <definedName name="A125999366F_Data">Data5!$F$11:$F$20</definedName>
    <definedName name="A125999366F_Latest">Data5!$F$20</definedName>
    <definedName name="A125999370W">Data5!$BT$1:$BT$10,Data5!$BT$11:$BT$20</definedName>
    <definedName name="A125999370W_Data">Data5!$BT$11:$BT$20</definedName>
    <definedName name="A125999370W_Latest">Data5!$BT$20</definedName>
    <definedName name="A125999374F">Data5!$CR$1:$CR$10,Data5!$CR$11:$CR$20</definedName>
    <definedName name="A125999374F_Data">Data5!$CR$11:$CR$20</definedName>
    <definedName name="A125999374F_Latest">Data5!$CR$20</definedName>
    <definedName name="A125999378R">Data5!$CX$1:$CX$10,Data5!$CX$11:$CX$20</definedName>
    <definedName name="A125999378R_Data">Data5!$CX$11:$CX$20</definedName>
    <definedName name="A125999378R_Latest">Data5!$CX$20</definedName>
    <definedName name="A125999382F">Data5!$EB$1:$EB$10,Data5!$EB$11:$EB$20</definedName>
    <definedName name="A125999382F_Data">Data5!$EB$11:$EB$20</definedName>
    <definedName name="A125999382F_Latest">Data5!$EB$20</definedName>
    <definedName name="A125999386R">Data5!$EH$1:$EH$10,Data5!$EH$11:$EH$20</definedName>
    <definedName name="A125999386R_Data">Data5!$EH$11:$EH$20</definedName>
    <definedName name="A125999386R_Latest">Data5!$EH$20</definedName>
    <definedName name="A125999390F">Data4!$FV$1:$FV$10,Data4!$FV$11:$FV$20</definedName>
    <definedName name="A125999390F_Data">Data4!$FV$11:$FV$20</definedName>
    <definedName name="A125999390F_Latest">Data4!$FV$20</definedName>
    <definedName name="A125999394R">Data5!$U$1:$U$10,Data5!$U$11:$U$20</definedName>
    <definedName name="A125999394R_Data">Data5!$U$11:$U$20</definedName>
    <definedName name="A125999394R_Latest">Data5!$U$20</definedName>
    <definedName name="A125999398X">Data5!$AA$1:$AA$10,Data5!$AA$11:$AA$20</definedName>
    <definedName name="A125999398X_Data">Data5!$AA$11:$AA$20</definedName>
    <definedName name="A125999398X_Latest">Data5!$AA$20</definedName>
    <definedName name="A125999402C">Data5!$CL$1:$CL$10,Data5!$CL$11:$CL$20</definedName>
    <definedName name="A125999402C_Data">Data5!$CL$11:$CL$20</definedName>
    <definedName name="A125999402C_Latest">Data5!$CL$20</definedName>
    <definedName name="A125999406L">Data5!$FL$1:$FL$10,Data5!$FL$11:$FL$20</definedName>
    <definedName name="A125999406L_Data">Data5!$FL$11:$FL$20</definedName>
    <definedName name="A125999406L_Latest">Data5!$FL$20</definedName>
    <definedName name="A125999410C">Data4!$EL$1:$EL$10,Data4!$EL$11:$EL$20</definedName>
    <definedName name="A125999410C_Data">Data4!$EL$11:$EL$20</definedName>
    <definedName name="A125999410C_Latest">Data4!$EL$20</definedName>
    <definedName name="A125999414L">Data4!$EX$1:$EX$10,Data4!$EX$11:$EX$20</definedName>
    <definedName name="A125999414L_Data">Data4!$EX$11:$EX$20</definedName>
    <definedName name="A125999414L_Latest">Data4!$EX$20</definedName>
    <definedName name="A125999418W">Data4!$FD$1:$FD$10,Data4!$FD$11:$FD$20</definedName>
    <definedName name="A125999418W_Data">Data4!$FD$11:$FD$20</definedName>
    <definedName name="A125999418W_Latest">Data4!$FD$20</definedName>
    <definedName name="A125999422L">Data4!$GH$1:$GH$10,Data4!$GH$11:$GH$20</definedName>
    <definedName name="A125999422L_Data">Data4!$GH$11:$GH$20</definedName>
    <definedName name="A125999422L_Latest">Data4!$GH$20</definedName>
    <definedName name="A125999426W">Data4!$HX$1:$HX$10,Data4!$HX$11:$HX$20</definedName>
    <definedName name="A125999426W_Data">Data4!$HX$11:$HX$20</definedName>
    <definedName name="A125999426W_Latest">Data4!$HX$20</definedName>
    <definedName name="A125999430L">Data4!$ID$1:$ID$10,Data4!$ID$11:$ID$20</definedName>
    <definedName name="A125999430L_Data">Data4!$ID$11:$ID$20</definedName>
    <definedName name="A125999430L_Latest">Data4!$ID$20</definedName>
    <definedName name="A125999434W">Data4!$HL$1:$HL$10,Data4!$HL$11:$HL$20</definedName>
    <definedName name="A125999434W_Data">Data4!$HL$11:$HL$20</definedName>
    <definedName name="A125999434W_Latest">Data4!$HL$20</definedName>
    <definedName name="A125999438F">Data5!$L$1:$L$10,Data5!$L$11:$L$20</definedName>
    <definedName name="A125999438F_Data">Data5!$L$11:$L$20</definedName>
    <definedName name="A125999438F_Latest">Data5!$L$20</definedName>
    <definedName name="A125999442W">Data5!$DD$1:$DD$10,Data5!$DD$11:$DD$20</definedName>
    <definedName name="A125999442W_Data">Data5!$DD$11:$DD$20</definedName>
    <definedName name="A125999442W_Latest">Data5!$DD$20</definedName>
    <definedName name="A125999446F">Data5!$EZ$1:$EZ$10,Data5!$EZ$11:$EZ$20</definedName>
    <definedName name="A125999446F_Data">Data5!$EZ$11:$EZ$20</definedName>
    <definedName name="A125999446F_Latest">Data5!$EZ$20</definedName>
    <definedName name="A125999450W">Data5!$FR$1:$FR$10,Data5!$FR$11:$FR$20</definedName>
    <definedName name="A125999450W_Data">Data5!$FR$11:$FR$20</definedName>
    <definedName name="A125999450W_Latest">Data5!$FR$20</definedName>
    <definedName name="A125999454F">Data6!$T$1:$T$10,Data6!$T$11:$T$20</definedName>
    <definedName name="A125999454F_Data">Data6!$T$11:$T$20</definedName>
    <definedName name="A125999454F_Latest">Data6!$T$20</definedName>
    <definedName name="A125999458R">Data6!$AL$1:$AL$10,Data6!$AL$11:$AL$20</definedName>
    <definedName name="A125999458R_Data">Data6!$AL$11:$AL$20</definedName>
    <definedName name="A125999458R_Latest">Data6!$AL$20</definedName>
    <definedName name="A125999462F">Data6!$BJ$1:$BJ$10,Data6!$BJ$11:$BJ$20</definedName>
    <definedName name="A125999462F_Data">Data6!$BJ$11:$BJ$20</definedName>
    <definedName name="A125999462F_Latest">Data6!$BJ$20</definedName>
    <definedName name="A125999466R">Data6!$CE$1:$CE$10,Data6!$CE$11:$CE$20</definedName>
    <definedName name="A125999466R_Data">Data6!$CE$11:$CE$20</definedName>
    <definedName name="A125999466R_Latest">Data6!$CE$20</definedName>
    <definedName name="A125999470F">Data6!$FB$1:$FB$10,Data6!$FB$11:$FB$20</definedName>
    <definedName name="A125999470F_Data">Data6!$FB$11:$FB$20</definedName>
    <definedName name="A125999470F_Latest">Data6!$FB$20</definedName>
    <definedName name="A125999474R">Data6!$GL$1:$GL$10,Data6!$GL$11:$GL$20</definedName>
    <definedName name="A125999474R_Data">Data6!$GL$11:$GL$20</definedName>
    <definedName name="A125999474R_Latest">Data6!$GL$20</definedName>
    <definedName name="A125999478X">Data5!$FX$1:$FX$10,Data5!$FX$11:$FX$20</definedName>
    <definedName name="A125999478X_Data">Data5!$FX$11:$FX$20</definedName>
    <definedName name="A125999478X_Latest">Data5!$FX$20</definedName>
    <definedName name="A125999482R">Data5!$IL$1:$IL$10,Data5!$IL$11:$IL$20</definedName>
    <definedName name="A125999482R_Data">Data5!$IL$11:$IL$20</definedName>
    <definedName name="A125999482R_Latest">Data5!$IL$20</definedName>
    <definedName name="A125999486X">Data6!$CN$1:$CN$10,Data6!$CN$11:$CN$20</definedName>
    <definedName name="A125999486X_Data">Data6!$CN$11:$CN$20</definedName>
    <definedName name="A125999486X_Latest">Data6!$CN$20</definedName>
    <definedName name="A125999490R">Data6!$FN$1:$FN$10,Data6!$FN$11:$FN$20</definedName>
    <definedName name="A125999490R_Data">Data6!$FN$11:$FN$20</definedName>
    <definedName name="A125999490R_Latest">Data6!$FN$20</definedName>
    <definedName name="A125999494X">Data6!$BY$1:$BY$10,Data6!$BY$11:$BY$20</definedName>
    <definedName name="A125999494X_Data">Data6!$BY$11:$BY$20</definedName>
    <definedName name="A125999494X_Latest">Data6!$BY$20</definedName>
    <definedName name="A125999498J">Data6!$CZ$1:$CZ$10,Data6!$CZ$11:$CZ$20</definedName>
    <definedName name="A125999498J_Data">Data6!$CZ$11:$CZ$20</definedName>
    <definedName name="A125999498J_Latest">Data6!$CZ$20</definedName>
    <definedName name="A125999502L">Data6!$DX$1:$DX$10,Data6!$DX$11:$DX$20</definedName>
    <definedName name="A125999502L_Data">Data6!$DX$11:$DX$20</definedName>
    <definedName name="A125999502L_Latest">Data6!$DX$20</definedName>
    <definedName name="A125999506W">Data6!$GF$1:$GF$10,Data6!$GF$11:$GF$20</definedName>
    <definedName name="A125999506W_Data">Data6!$GF$11:$GF$20</definedName>
    <definedName name="A125999506W_Latest">Data6!$GF$20</definedName>
    <definedName name="A125999510L">Data5!$HT$1:$HT$10,Data5!$HT$11:$HT$20</definedName>
    <definedName name="A125999510L_Data">Data5!$HT$11:$HT$20</definedName>
    <definedName name="A125999510L_Latest">Data5!$HT$20</definedName>
    <definedName name="A125999514W">Data6!$AR$1:$AR$10,Data6!$AR$11:$AR$20</definedName>
    <definedName name="A125999514W_Data">Data6!$AR$11:$AR$20</definedName>
    <definedName name="A125999514W_Latest">Data6!$AR$20</definedName>
    <definedName name="A125999522W">Data6!$CT$1:$CT$10,Data6!$CT$11:$CT$20</definedName>
    <definedName name="A125999522W_Data">Data6!$CT$11:$CT$20</definedName>
    <definedName name="A125999522W_Latest">Data6!$CT$20</definedName>
    <definedName name="A125999526F">Data6!$DF$1:$DF$10,Data6!$DF$11:$DF$20</definedName>
    <definedName name="A125999526F_Data">Data6!$DF$11:$DF$20</definedName>
    <definedName name="A125999526F_Latest">Data6!$DF$20</definedName>
    <definedName name="A125999530W">Data6!$DR$1:$DR$10,Data6!$DR$11:$DR$20</definedName>
    <definedName name="A125999530W_Data">Data6!$DR$11:$DR$20</definedName>
    <definedName name="A125999530W_Latest">Data6!$DR$20</definedName>
    <definedName name="A125999534F">Data6!$FH$1:$FH$10,Data6!$FH$11:$FH$20</definedName>
    <definedName name="A125999534F_Data">Data6!$FH$11:$FH$20</definedName>
    <definedName name="A125999534F_Latest">Data6!$FH$20</definedName>
    <definedName name="A125999538R">Data6!$GX$1:$GX$10,Data6!$GX$11:$GX$20</definedName>
    <definedName name="A125999538R_Data">Data6!$GX$11:$GX$20</definedName>
    <definedName name="A125999538R_Latest">Data6!$GX$20</definedName>
    <definedName name="A125999542F">Data5!$GJ$1:$GJ$10,Data5!$GJ$11:$GJ$20</definedName>
    <definedName name="A125999542F_Data">Data5!$GJ$11:$GJ$20</definedName>
    <definedName name="A125999542F_Latest">Data5!$GJ$20</definedName>
    <definedName name="A125999546R">Data5!$HB$1:$HB$10,Data5!$HB$11:$HB$20</definedName>
    <definedName name="A125999546R_Data">Data5!$HB$11:$HB$20</definedName>
    <definedName name="A125999546R_Latest">Data5!$HB$20</definedName>
    <definedName name="A125999550F">Data5!$HH$1:$HH$10,Data5!$HH$11:$HH$20</definedName>
    <definedName name="A125999550F_Data">Data5!$HH$11:$HH$20</definedName>
    <definedName name="A125999550F_Latest">Data5!$HH$20</definedName>
    <definedName name="A125999554R">Data5!$IF$1:$IF$10,Data5!$IF$11:$IF$20</definedName>
    <definedName name="A125999554R_Data">Data5!$IF$11:$IF$20</definedName>
    <definedName name="A125999554R_Latest">Data5!$IF$20</definedName>
    <definedName name="A125999558X">Data6!$B$1:$B$10,Data6!$B$11:$B$20</definedName>
    <definedName name="A125999558X_Data">Data6!$B$11:$B$20</definedName>
    <definedName name="A125999558X_Latest">Data6!$B$20</definedName>
    <definedName name="A125999562R">Data6!$H$1:$H$10,Data6!$H$11:$H$20</definedName>
    <definedName name="A125999562R_Data">Data6!$H$11:$H$20</definedName>
    <definedName name="A125999562R_Latest">Data6!$H$20</definedName>
    <definedName name="A125999566X">Data6!$AX$1:$AX$10,Data6!$AX$11:$AX$20</definedName>
    <definedName name="A125999566X_Data">Data6!$AX$11:$AX$20</definedName>
    <definedName name="A125999566X_Latest">Data6!$AX$20</definedName>
    <definedName name="A125999570R">Data6!$DL$1:$DL$10,Data6!$DL$11:$DL$20</definedName>
    <definedName name="A125999570R_Data">Data6!$DL$11:$DL$20</definedName>
    <definedName name="A125999570R_Latest">Data6!$DL$20</definedName>
    <definedName name="A125999574X">Data6!$EJ$1:$EJ$10,Data6!$EJ$11:$EJ$20</definedName>
    <definedName name="A125999574X_Data">Data6!$EJ$11:$EJ$20</definedName>
    <definedName name="A125999574X_Latest">Data6!$EJ$20</definedName>
    <definedName name="A125999578J">Data6!$EP$1:$EP$10,Data6!$EP$11:$EP$20</definedName>
    <definedName name="A125999578J_Data">Data6!$EP$11:$EP$20</definedName>
    <definedName name="A125999578J_Latest">Data6!$EP$20</definedName>
    <definedName name="A125999582X">Data6!$FT$1:$FT$10,Data6!$FT$11:$FT$20</definedName>
    <definedName name="A125999582X_Data">Data6!$FT$11:$FT$20</definedName>
    <definedName name="A125999582X_Latest">Data6!$FT$20</definedName>
    <definedName name="A125999586J">Data6!$FZ$1:$FZ$10,Data6!$FZ$11:$FZ$20</definedName>
    <definedName name="A125999586J_Data">Data6!$FZ$11:$FZ$20</definedName>
    <definedName name="A125999586J_Latest">Data6!$FZ$20</definedName>
    <definedName name="A125999590X">Data5!$HN$1:$HN$10,Data5!$HN$11:$HN$20</definedName>
    <definedName name="A125999590X_Data">Data5!$HN$11:$HN$20</definedName>
    <definedName name="A125999590X_Latest">Data5!$HN$20</definedName>
    <definedName name="A125999594J">Data6!$BM$1:$BM$10,Data6!$BM$11:$BM$20</definedName>
    <definedName name="A125999594J_Data">Data6!$BM$11:$BM$20</definedName>
    <definedName name="A125999594J_Latest">Data6!$BM$20</definedName>
    <definedName name="A125999598T">Data6!$BS$1:$BS$10,Data6!$BS$11:$BS$20</definedName>
    <definedName name="A125999598T_Data">Data6!$BS$11:$BS$20</definedName>
    <definedName name="A125999598T_Latest">Data6!$BS$20</definedName>
    <definedName name="A125999602W">Data6!$ED$1:$ED$10,Data6!$ED$11:$ED$20</definedName>
    <definedName name="A125999602W_Data">Data6!$ED$11:$ED$20</definedName>
    <definedName name="A125999602W_Latest">Data6!$ED$20</definedName>
    <definedName name="A125999606F">Data6!$HD$1:$HD$10,Data6!$HD$11:$HD$20</definedName>
    <definedName name="A125999606F_Data">Data6!$HD$11:$HD$20</definedName>
    <definedName name="A125999606F_Latest">Data6!$HD$20</definedName>
    <definedName name="A125999610W">Data5!$GD$1:$GD$10,Data5!$GD$11:$GD$20</definedName>
    <definedName name="A125999610W_Data">Data5!$GD$11:$GD$20</definedName>
    <definedName name="A125999610W_Latest">Data5!$GD$20</definedName>
    <definedName name="A125999614F">Data5!$GP$1:$GP$10,Data5!$GP$11:$GP$20</definedName>
    <definedName name="A125999614F_Data">Data5!$GP$11:$GP$20</definedName>
    <definedName name="A125999614F_Latest">Data5!$GP$20</definedName>
    <definedName name="A125999618R">Data5!$GV$1:$GV$10,Data5!$GV$11:$GV$20</definedName>
    <definedName name="A125999618R_Data">Data5!$GV$11:$GV$20</definedName>
    <definedName name="A125999618R_Latest">Data5!$GV$20</definedName>
    <definedName name="A125999622F">Data5!$HZ$1:$HZ$10,Data5!$HZ$11:$HZ$20</definedName>
    <definedName name="A125999622F_Data">Data5!$HZ$11:$HZ$20</definedName>
    <definedName name="A125999622F_Latest">Data5!$HZ$20</definedName>
    <definedName name="A125999626R">Data6!$Z$1:$Z$10,Data6!$Z$11:$Z$20</definedName>
    <definedName name="A125999626R_Data">Data6!$Z$11:$Z$20</definedName>
    <definedName name="A125999626R_Latest">Data6!$Z$20</definedName>
    <definedName name="A125999630F">Data6!$AF$1:$AF$10,Data6!$AF$11:$AF$20</definedName>
    <definedName name="A125999630F_Data">Data6!$AF$11:$AF$20</definedName>
    <definedName name="A125999630F_Latest">Data6!$AF$20</definedName>
    <definedName name="A125999634R">Data6!$N$1:$N$10,Data6!$N$11:$N$20</definedName>
    <definedName name="A125999634R_Data">Data6!$N$11:$N$20</definedName>
    <definedName name="A125999634R_Latest">Data6!$N$20</definedName>
    <definedName name="A125999638X">Data6!$BD$1:$BD$10,Data6!$BD$11:$BD$20</definedName>
    <definedName name="A125999638X_Data">Data6!$BD$11:$BD$20</definedName>
    <definedName name="A125999638X_Latest">Data6!$BD$20</definedName>
    <definedName name="A125999642R">Data6!$EV$1:$EV$10,Data6!$EV$11:$EV$20</definedName>
    <definedName name="A125999642R_Data">Data6!$EV$11:$EV$20</definedName>
    <definedName name="A125999642R_Latest">Data6!$EV$20</definedName>
    <definedName name="A125999646X">Data6!$GR$1:$GR$10,Data6!$GR$11:$GR$20</definedName>
    <definedName name="A125999646X_Data">Data6!$GR$11:$GR$20</definedName>
    <definedName name="A125999646X_Latest">Data6!$GR$20</definedName>
    <definedName name="A125999650R">Data6!$HJ$1:$HJ$10,Data6!$HJ$11:$HJ$20</definedName>
    <definedName name="A125999650R_Data">Data6!$HJ$11:$HJ$20</definedName>
    <definedName name="A125999650R_Latest">Data6!$HJ$20</definedName>
    <definedName name="A125999654X">Data1!$CO$1:$CO$10,Data1!$CO$11:$CO$20</definedName>
    <definedName name="A125999654X_Data">Data1!$CO$11:$CO$20</definedName>
    <definedName name="A125999654X_Latest">Data1!$CO$20</definedName>
    <definedName name="A125999658J">Data1!$DG$1:$DG$10,Data1!$DG$11:$DG$20</definedName>
    <definedName name="A125999658J_Data">Data1!$DG$11:$DG$20</definedName>
    <definedName name="A125999658J_Latest">Data1!$DG$20</definedName>
    <definedName name="A125999662X">Data1!$EE$1:$EE$10,Data1!$EE$11:$EE$20</definedName>
    <definedName name="A125999662X_Data">Data1!$EE$11:$EE$20</definedName>
    <definedName name="A125999662X_Latest">Data1!$EE$20</definedName>
    <definedName name="A125999666J">Data1!$EZ$1:$EZ$10,Data1!$EZ$11:$EZ$20</definedName>
    <definedName name="A125999666J_Data">Data1!$EZ$11:$EZ$20</definedName>
    <definedName name="A125999666J_Latest">Data1!$EZ$20</definedName>
    <definedName name="A125999670X">Data1!$HW$1:$HW$10,Data1!$HW$11:$HW$20</definedName>
    <definedName name="A125999670X_Data">Data1!$HW$11:$HW$20</definedName>
    <definedName name="A125999670X_Latest">Data1!$HW$20</definedName>
    <definedName name="A125999674J">Data2!$Q$1:$Q$10,Data2!$Q$11:$Q$20</definedName>
    <definedName name="A125999674J_Data">Data2!$Q$11:$Q$20</definedName>
    <definedName name="A125999674J_Latest">Data2!$Q$20</definedName>
    <definedName name="A125999678T">Data1!$C$1:$C$10,Data1!$C$11:$C$20</definedName>
    <definedName name="A125999678T_Data">Data1!$C$11:$C$20</definedName>
    <definedName name="A125999678T_Latest">Data1!$C$20</definedName>
    <definedName name="A125999682J">Data1!$BQ$1:$BQ$10,Data1!$BQ$11:$BQ$20</definedName>
    <definedName name="A125999682J_Data">Data1!$BQ$11:$BQ$20</definedName>
    <definedName name="A125999682J_Latest">Data1!$BQ$20</definedName>
    <definedName name="A125999686T">Data1!$FI$1:$FI$10,Data1!$FI$11:$FI$20</definedName>
    <definedName name="A125999686T_Data">Data1!$FI$11:$FI$20</definedName>
    <definedName name="A125999686T_Latest">Data1!$FI$20</definedName>
    <definedName name="A125999690J">Data1!$II$1:$II$10,Data1!$II$11:$II$20</definedName>
    <definedName name="A125999690J_Data">Data1!$II$11:$II$20</definedName>
    <definedName name="A125999690J_Latest">Data1!$II$20</definedName>
    <definedName name="A125999694T">Data1!$ET$1:$ET$10,Data1!$ET$11:$ET$20</definedName>
    <definedName name="A125999694T_Data">Data1!$ET$11:$ET$20</definedName>
    <definedName name="A125999694T_Latest">Data1!$ET$20</definedName>
    <definedName name="A125999698A">Data1!$FU$1:$FU$10,Data1!$FU$11:$FU$20</definedName>
    <definedName name="A125999698A_Data">Data1!$FU$11:$FU$20</definedName>
    <definedName name="A125999698A_Latest">Data1!$FU$20</definedName>
    <definedName name="A125999702F">Data1!$GS$1:$GS$10,Data1!$GS$11:$GS$20</definedName>
    <definedName name="A125999702F_Data">Data1!$GS$11:$GS$20</definedName>
    <definedName name="A125999702F_Latest">Data1!$GS$20</definedName>
    <definedName name="A125999706R">Data2!$K$1:$K$10,Data2!$K$11:$K$20</definedName>
    <definedName name="A125999706R_Data">Data2!$K$11:$K$20</definedName>
    <definedName name="A125999706R_Latest">Data2!$K$20</definedName>
    <definedName name="A125999710F">Data1!$AY$1:$AY$10,Data1!$AY$11:$AY$20</definedName>
    <definedName name="A125999710F_Data">Data1!$AY$11:$AY$20</definedName>
    <definedName name="A125999710F_Latest">Data1!$AY$20</definedName>
    <definedName name="A125999714R">Data1!$DM$1:$DM$10,Data1!$DM$11:$DM$20</definedName>
    <definedName name="A125999714R_Data">Data1!$DM$11:$DM$20</definedName>
    <definedName name="A125999714R_Latest">Data1!$DM$20</definedName>
    <definedName name="A125999722R">Data1!$FO$1:$FO$10,Data1!$FO$11:$FO$20</definedName>
    <definedName name="A125999722R_Data">Data1!$FO$11:$FO$20</definedName>
    <definedName name="A125999722R_Latest">Data1!$FO$20</definedName>
    <definedName name="A125999726X">Data1!$GA$1:$GA$10,Data1!$GA$11:$GA$20</definedName>
    <definedName name="A125999726X_Data">Data1!$GA$11:$GA$20</definedName>
    <definedName name="A125999726X_Latest">Data1!$GA$20</definedName>
    <definedName name="A125999730R">Data1!$GM$1:$GM$10,Data1!$GM$11:$GM$20</definedName>
    <definedName name="A125999730R_Data">Data1!$GM$11:$GM$20</definedName>
    <definedName name="A125999730R_Latest">Data1!$GM$20</definedName>
    <definedName name="A125999734X">Data1!$IC$1:$IC$10,Data1!$IC$11:$IC$20</definedName>
    <definedName name="A125999734X_Data">Data1!$IC$11:$IC$20</definedName>
    <definedName name="A125999734X_Latest">Data1!$IC$20</definedName>
    <definedName name="A125999738J">Data2!$AC$1:$AC$10,Data2!$AC$11:$AC$20</definedName>
    <definedName name="A125999738J_Data">Data2!$AC$11:$AC$20</definedName>
    <definedName name="A125999738J_Latest">Data2!$AC$20</definedName>
    <definedName name="A125999742X">Data1!$O$1:$O$10,Data1!$O$11:$O$20</definedName>
    <definedName name="A125999742X_Data">Data1!$O$11:$O$20</definedName>
    <definedName name="A125999742X_Latest">Data1!$O$20</definedName>
    <definedName name="A125999746J">Data1!$AG$1:$AG$10,Data1!$AG$11:$AG$20</definedName>
    <definedName name="A125999746J_Data">Data1!$AG$11:$AG$20</definedName>
    <definedName name="A125999746J_Latest">Data1!$AG$20</definedName>
    <definedName name="A125999750X">Data1!$AM$1:$AM$10,Data1!$AM$11:$AM$20</definedName>
    <definedName name="A125999750X_Data">Data1!$AM$11:$AM$20</definedName>
    <definedName name="A125999750X_Latest">Data1!$AM$20</definedName>
    <definedName name="A125999754J">Data1!$BK$1:$BK$10,Data1!$BK$11:$BK$20</definedName>
    <definedName name="A125999754J_Data">Data1!$BK$11:$BK$20</definedName>
    <definedName name="A125999754J_Latest">Data1!$BK$20</definedName>
    <definedName name="A125999758T">Data1!$BW$1:$BW$10,Data1!$BW$11:$BW$20</definedName>
    <definedName name="A125999758T_Data">Data1!$BW$11:$BW$20</definedName>
    <definedName name="A125999758T_Latest">Data1!$BW$20</definedName>
    <definedName name="A125999762J">Data1!$CC$1:$CC$10,Data1!$CC$11:$CC$20</definedName>
    <definedName name="A125999762J_Data">Data1!$CC$11:$CC$20</definedName>
    <definedName name="A125999762J_Latest">Data1!$CC$20</definedName>
    <definedName name="A125999766T">Data1!$DS$1:$DS$10,Data1!$DS$11:$DS$20</definedName>
    <definedName name="A125999766T_Data">Data1!$DS$11:$DS$20</definedName>
    <definedName name="A125999766T_Latest">Data1!$DS$20</definedName>
    <definedName name="A125999770J">Data1!$GG$1:$GG$10,Data1!$GG$11:$GG$20</definedName>
    <definedName name="A125999770J_Data">Data1!$GG$11:$GG$20</definedName>
    <definedName name="A125999770J_Latest">Data1!$GG$20</definedName>
    <definedName name="A125999774T">Data1!$HE$1:$HE$10,Data1!$HE$11:$HE$20</definedName>
    <definedName name="A125999774T_Data">Data1!$HE$11:$HE$20</definedName>
    <definedName name="A125999774T_Latest">Data1!$HE$20</definedName>
    <definedName name="A125999778A">Data1!$HK$1:$HK$10,Data1!$HK$11:$HK$20</definedName>
    <definedName name="A125999778A_Data">Data1!$HK$11:$HK$20</definedName>
    <definedName name="A125999778A_Latest">Data1!$HK$20</definedName>
    <definedName name="A125999782T">Data1!$IO$1:$IO$10,Data1!$IO$11:$IO$20</definedName>
    <definedName name="A125999782T_Data">Data1!$IO$11:$IO$20</definedName>
    <definedName name="A125999782T_Latest">Data1!$IO$20</definedName>
    <definedName name="A125999786A">Data2!$E$1:$E$10,Data2!$E$11:$E$20</definedName>
    <definedName name="A125999786A_Data">Data2!$E$11:$E$20</definedName>
    <definedName name="A125999786A_Latest">Data2!$E$20</definedName>
    <definedName name="A125999790T">Data1!$AS$1:$AS$10,Data1!$AS$11:$AS$20</definedName>
    <definedName name="A125999790T_Data">Data1!$AS$11:$AS$20</definedName>
    <definedName name="A125999790T_Latest">Data1!$AS$20</definedName>
    <definedName name="A125999794A">Data1!$EH$1:$EH$10,Data1!$EH$11:$EH$20</definedName>
    <definedName name="A125999794A_Data">Data1!$EH$11:$EH$20</definedName>
    <definedName name="A125999794A_Latest">Data1!$EH$20</definedName>
    <definedName name="A125999798K">Data1!$EN$1:$EN$10,Data1!$EN$11:$EN$20</definedName>
    <definedName name="A125999798K_Data">Data1!$EN$11:$EN$20</definedName>
    <definedName name="A125999798K_Latest">Data1!$EN$20</definedName>
    <definedName name="A125999802R">Data1!$GY$1:$GY$10,Data1!$GY$11:$GY$20</definedName>
    <definedName name="A125999802R_Data">Data1!$GY$11:$GY$20</definedName>
    <definedName name="A125999802R_Latest">Data1!$GY$20</definedName>
    <definedName name="A125999806X">Data2!$AI$1:$AI$10,Data2!$AI$11:$AI$20</definedName>
    <definedName name="A125999806X_Data">Data2!$AI$11:$AI$20</definedName>
    <definedName name="A125999806X_Latest">Data2!$AI$20</definedName>
    <definedName name="A125999810R">Data1!$I$1:$I$10,Data1!$I$11:$I$20</definedName>
    <definedName name="A125999810R_Data">Data1!$I$11:$I$20</definedName>
    <definedName name="A125999810R_Latest">Data1!$I$20</definedName>
    <definedName name="A125999814X">Data1!$U$1:$U$10,Data1!$U$11:$U$20</definedName>
    <definedName name="A125999814X_Data">Data1!$U$11:$U$20</definedName>
    <definedName name="A125999814X_Latest">Data1!$U$20</definedName>
    <definedName name="A125999818J">Data1!$AA$1:$AA$10,Data1!$AA$11:$AA$20</definedName>
    <definedName name="A125999818J_Data">Data1!$AA$11:$AA$20</definedName>
    <definedName name="A125999818J_Latest">Data1!$AA$20</definedName>
    <definedName name="A125999822X">Data1!$BE$1:$BE$10,Data1!$BE$11:$BE$20</definedName>
    <definedName name="A125999822X_Data">Data1!$BE$11:$BE$20</definedName>
    <definedName name="A125999822X_Latest">Data1!$BE$20</definedName>
    <definedName name="A125999826J">Data1!$CU$1:$CU$10,Data1!$CU$11:$CU$20</definedName>
    <definedName name="A125999826J_Data">Data1!$CU$11:$CU$20</definedName>
    <definedName name="A125999826J_Latest">Data1!$CU$20</definedName>
    <definedName name="A125999830X">Data1!$DA$1:$DA$10,Data1!$DA$11:$DA$20</definedName>
    <definedName name="A125999830X_Data">Data1!$DA$11:$DA$20</definedName>
    <definedName name="A125999830X_Latest">Data1!$DA$20</definedName>
    <definedName name="A125999834J">Data1!$CI$1:$CI$10,Data1!$CI$11:$CI$20</definedName>
    <definedName name="A125999834J_Data">Data1!$CI$11:$CI$20</definedName>
    <definedName name="A125999834J_Latest">Data1!$CI$20</definedName>
    <definedName name="A125999838T">Data1!$DY$1:$DY$10,Data1!$DY$11:$DY$20</definedName>
    <definedName name="A125999838T_Data">Data1!$DY$11:$DY$20</definedName>
    <definedName name="A125999838T_Latest">Data1!$DY$20</definedName>
    <definedName name="A125999842J">Data1!$HQ$1:$HQ$10,Data1!$HQ$11:$HQ$20</definedName>
    <definedName name="A125999842J_Data">Data1!$HQ$11:$HQ$20</definedName>
    <definedName name="A125999842J_Latest">Data1!$HQ$20</definedName>
    <definedName name="A125999846T">Data2!$W$1:$W$10,Data2!$W$11:$W$20</definedName>
    <definedName name="A125999846T_Data">Data2!$W$11:$W$20</definedName>
    <definedName name="A125999846T_Latest">Data2!$W$20</definedName>
    <definedName name="A125999850J">Data2!$AO$1:$AO$10,Data2!$AO$11:$AO$20</definedName>
    <definedName name="A125999850J_Data">Data2!$AO$11:$AO$20</definedName>
    <definedName name="A125999850J_Latest">Data2!$AO$20</definedName>
    <definedName name="A125999854T">Data10!$GM$1:$GM$10,Data10!$GM$11:$GM$20</definedName>
    <definedName name="A125999854T_Data">Data10!$GM$11:$GM$20</definedName>
    <definedName name="A125999854T_Latest">Data10!$GM$20</definedName>
    <definedName name="A125999858A">Data10!$HE$1:$HE$10,Data10!$HE$11:$HE$20</definedName>
    <definedName name="A125999858A_Data">Data10!$HE$11:$HE$20</definedName>
    <definedName name="A125999858A_Latest">Data10!$HE$20</definedName>
    <definedName name="A125999862T">Data10!$IC$1:$IC$10,Data10!$IC$11:$IC$20</definedName>
    <definedName name="A125999862T_Data">Data10!$IC$11:$IC$20</definedName>
    <definedName name="A125999862T_Latest">Data10!$IC$20</definedName>
    <definedName name="A125999866A">Data11!$H$1:$H$10,Data11!$H$11:$H$20</definedName>
    <definedName name="A125999866A_Data">Data11!$H$11:$H$20</definedName>
    <definedName name="A125999866A_Latest">Data11!$H$20</definedName>
    <definedName name="A125999870T">Data11!$CE$1:$CE$10,Data11!$CE$11:$CE$20</definedName>
    <definedName name="A125999870T_Data">Data11!$CE$11:$CE$20</definedName>
    <definedName name="A125999870T_Latest">Data11!$CE$20</definedName>
    <definedName name="A125999874A">Data11!$DO$1:$DO$10,Data11!$DO$11:$DO$20</definedName>
    <definedName name="A125999874A_Data">Data11!$DO$11:$DO$20</definedName>
    <definedName name="A125999874A_Latest">Data11!$DO$20</definedName>
    <definedName name="A125999878K">Data10!$DA$1:$DA$10,Data10!$DA$11:$DA$20</definedName>
    <definedName name="A125999878K_Data">Data10!$DA$11:$DA$20</definedName>
    <definedName name="A125999878K_Latest">Data10!$DA$20</definedName>
    <definedName name="A125999882A">Data10!$FO$1:$FO$10,Data10!$FO$11:$FO$20</definedName>
    <definedName name="A125999882A_Data">Data10!$FO$11:$FO$20</definedName>
    <definedName name="A125999882A_Latest">Data10!$FO$20</definedName>
    <definedName name="A125999886K">Data11!$Q$1:$Q$10,Data11!$Q$11:$Q$20</definedName>
    <definedName name="A125999886K_Data">Data11!$Q$11:$Q$20</definedName>
    <definedName name="A125999886K_Latest">Data11!$Q$20</definedName>
    <definedName name="A125999890A">Data11!$CQ$1:$CQ$10,Data11!$CQ$11:$CQ$20</definedName>
    <definedName name="A125999890A_Data">Data11!$CQ$11:$CQ$20</definedName>
    <definedName name="A125999890A_Latest">Data11!$CQ$20</definedName>
    <definedName name="A125999894K">Data11!$B$1:$B$10,Data11!$B$11:$B$20</definedName>
    <definedName name="A125999894K_Data">Data11!$B$11:$B$20</definedName>
    <definedName name="A125999894K_Latest">Data11!$B$20</definedName>
    <definedName name="A125999898V">Data11!$AC$1:$AC$10,Data11!$AC$11:$AC$20</definedName>
    <definedName name="A125999898V_Data">Data11!$AC$11:$AC$20</definedName>
    <definedName name="A125999898V_Latest">Data11!$AC$20</definedName>
    <definedName name="A125999902X">Data11!$BA$1:$BA$10,Data11!$BA$11:$BA$20</definedName>
    <definedName name="A125999902X_Data">Data11!$BA$11:$BA$20</definedName>
    <definedName name="A125999902X_Latest">Data11!$BA$20</definedName>
    <definedName name="A125999906J">Data11!$DI$1:$DI$10,Data11!$DI$11:$DI$20</definedName>
    <definedName name="A125999906J_Data">Data11!$DI$11:$DI$20</definedName>
    <definedName name="A125999906J_Latest">Data11!$DI$20</definedName>
    <definedName name="A125999910X">Data10!$EW$1:$EW$10,Data10!$EW$11:$EW$20</definedName>
    <definedName name="A125999910X_Data">Data10!$EW$11:$EW$20</definedName>
    <definedName name="A125999910X_Latest">Data10!$EW$20</definedName>
    <definedName name="A125999914J">Data10!$HK$1:$HK$10,Data10!$HK$11:$HK$20</definedName>
    <definedName name="A125999914J_Data">Data10!$HK$11:$HK$20</definedName>
    <definedName name="A125999914J_Latest">Data10!$HK$20</definedName>
    <definedName name="A125999922J">Data11!$W$1:$W$10,Data11!$W$11:$W$20</definedName>
    <definedName name="A125999922J_Data">Data11!$W$11:$W$20</definedName>
    <definedName name="A125999922J_Latest">Data11!$W$20</definedName>
    <definedName name="A125999926T">Data11!$AI$1:$AI$10,Data11!$AI$11:$AI$20</definedName>
    <definedName name="A125999926T_Data">Data11!$AI$11:$AI$20</definedName>
    <definedName name="A125999926T_Latest">Data11!$AI$20</definedName>
    <definedName name="A125999930J">Data11!$AU$1:$AU$10,Data11!$AU$11:$AU$20</definedName>
    <definedName name="A125999930J_Data">Data11!$AU$11:$AU$20</definedName>
    <definedName name="A125999930J_Latest">Data11!$AU$20</definedName>
    <definedName name="A125999934T">Data11!$CK$1:$CK$10,Data11!$CK$11:$CK$20</definedName>
    <definedName name="A125999934T_Data">Data11!$CK$11:$CK$20</definedName>
    <definedName name="A125999934T_Latest">Data11!$CK$20</definedName>
    <definedName name="A125999938A">Data11!$EA$1:$EA$10,Data11!$EA$11:$EA$20</definedName>
    <definedName name="A125999938A_Data">Data11!$EA$11:$EA$20</definedName>
    <definedName name="A125999938A_Latest">Data11!$EA$20</definedName>
    <definedName name="A125999942T">Data10!$DM$1:$DM$10,Data10!$DM$11:$DM$20</definedName>
    <definedName name="A125999942T_Data">Data10!$DM$11:$DM$20</definedName>
    <definedName name="A125999942T_Latest">Data10!$DM$20</definedName>
    <definedName name="A125999946A">Data10!$EE$1:$EE$10,Data10!$EE$11:$EE$20</definedName>
    <definedName name="A125999946A_Data">Data10!$EE$11:$EE$20</definedName>
    <definedName name="A125999946A_Latest">Data10!$EE$20</definedName>
    <definedName name="A125999950T">Data10!$EK$1:$EK$10,Data10!$EK$11:$EK$20</definedName>
    <definedName name="A125999950T_Data">Data10!$EK$11:$EK$20</definedName>
    <definedName name="A125999950T_Latest">Data10!$EK$20</definedName>
    <definedName name="A125999954A">Data10!$FI$1:$FI$10,Data10!$FI$11:$FI$20</definedName>
    <definedName name="A125999954A_Data">Data10!$FI$11:$FI$20</definedName>
    <definedName name="A125999954A_Latest">Data10!$FI$20</definedName>
    <definedName name="A125999958K">Data10!$FU$1:$FU$10,Data10!$FU$11:$FU$20</definedName>
    <definedName name="A125999958K_Data">Data10!$FU$11:$FU$20</definedName>
    <definedName name="A125999958K_Latest">Data10!$FU$20</definedName>
    <definedName name="A125999962A">Data10!$GA$1:$GA$10,Data10!$GA$11:$GA$20</definedName>
    <definedName name="A125999962A_Data">Data10!$GA$11:$GA$20</definedName>
    <definedName name="A125999962A_Latest">Data10!$GA$20</definedName>
    <definedName name="A125999966K">Data10!$HQ$1:$HQ$10,Data10!$HQ$11:$HQ$20</definedName>
    <definedName name="A125999966K_Data">Data10!$HQ$11:$HQ$20</definedName>
    <definedName name="A125999966K_Latest">Data10!$HQ$20</definedName>
    <definedName name="A125999970A">Data11!$AO$1:$AO$10,Data11!$AO$11:$AO$20</definedName>
    <definedName name="A125999970A_Data">Data11!$AO$11:$AO$20</definedName>
    <definedName name="A125999970A_Latest">Data11!$AO$20</definedName>
    <definedName name="A125999974K">Data11!$BM$1:$BM$10,Data11!$BM$11:$BM$20</definedName>
    <definedName name="A125999974K_Data">Data11!$BM$11:$BM$20</definedName>
    <definedName name="A125999974K_Latest">Data11!$BM$20</definedName>
    <definedName name="A125999978V">Data11!$BS$1:$BS$10,Data11!$BS$11:$BS$20</definedName>
    <definedName name="A125999978V_Data">Data11!$BS$11:$BS$20</definedName>
    <definedName name="A125999978V_Latest">Data11!$BS$20</definedName>
    <definedName name="A125999982K">Data11!$CW$1:$CW$10,Data11!$CW$11:$CW$20</definedName>
    <definedName name="A125999982K_Data">Data11!$CW$11:$CW$20</definedName>
    <definedName name="A125999982K_Latest">Data11!$CW$20</definedName>
    <definedName name="A125999986V">Data11!$DC$1:$DC$10,Data11!$DC$11:$DC$20</definedName>
    <definedName name="A125999986V_Data">Data11!$DC$11:$DC$20</definedName>
    <definedName name="A125999986V_Latest">Data11!$DC$20</definedName>
    <definedName name="A125999990K">Data10!$EQ$1:$EQ$10,Data10!$EQ$11:$EQ$20</definedName>
    <definedName name="A125999990K_Data">Data10!$EQ$11:$EQ$20</definedName>
    <definedName name="A125999990K_Latest">Data10!$EQ$20</definedName>
    <definedName name="A125999994V">Data10!$IF$1:$IF$10,Data10!$IF$11:$IF$20</definedName>
    <definedName name="A125999994V_Data">Data10!$IF$11:$IF$20</definedName>
    <definedName name="A125999994V_Latest">Data10!$IF$20</definedName>
    <definedName name="A125999998C">Data10!$IL$1:$IL$10,Data10!$IL$11:$IL$20</definedName>
    <definedName name="A125999998C_Data">Data10!$IL$11:$IL$20</definedName>
    <definedName name="A125999998C_Latest">Data10!$IL$20</definedName>
    <definedName name="A126000002T">Data11!$BG$1:$BG$10,Data11!$BG$11:$BG$20</definedName>
    <definedName name="A126000002T_Data">Data11!$BG$11:$BG$20</definedName>
    <definedName name="A126000002T_Latest">Data11!$BG$20</definedName>
    <definedName name="A126000006A">Data11!$EG$1:$EG$10,Data11!$EG$11:$EG$20</definedName>
    <definedName name="A126000006A_Data">Data11!$EG$11:$EG$20</definedName>
    <definedName name="A126000006A_Latest">Data11!$EG$20</definedName>
    <definedName name="A126000010T">Data10!$DG$1:$DG$10,Data10!$DG$11:$DG$20</definedName>
    <definedName name="A126000010T_Data">Data10!$DG$11:$DG$20</definedName>
    <definedName name="A126000010T_Latest">Data10!$DG$20</definedName>
    <definedName name="A126000014A">Data10!$DS$1:$DS$10,Data10!$DS$11:$DS$20</definedName>
    <definedName name="A126000014A_Data">Data10!$DS$11:$DS$20</definedName>
    <definedName name="A126000014A_Latest">Data10!$DS$20</definedName>
    <definedName name="A126000018K">Data10!$DY$1:$DY$10,Data10!$DY$11:$DY$20</definedName>
    <definedName name="A126000018K_Data">Data10!$DY$11:$DY$20</definedName>
    <definedName name="A126000018K_Latest">Data10!$DY$20</definedName>
    <definedName name="A126000022A">Data10!$FC$1:$FC$10,Data10!$FC$11:$FC$20</definedName>
    <definedName name="A126000022A_Data">Data10!$FC$11:$FC$20</definedName>
    <definedName name="A126000022A_Latest">Data10!$FC$20</definedName>
    <definedName name="A126000026K">Data10!$GS$1:$GS$10,Data10!$GS$11:$GS$20</definedName>
    <definedName name="A126000026K_Data">Data10!$GS$11:$GS$20</definedName>
    <definedName name="A126000026K_Latest">Data10!$GS$20</definedName>
    <definedName name="A126000030A">Data10!$GY$1:$GY$10,Data10!$GY$11:$GY$20</definedName>
    <definedName name="A126000030A_Data">Data10!$GY$11:$GY$20</definedName>
    <definedName name="A126000030A_Latest">Data10!$GY$20</definedName>
    <definedName name="A126000034K">Data10!$GG$1:$GG$10,Data10!$GG$11:$GG$20</definedName>
    <definedName name="A126000034K_Data">Data10!$GG$11:$GG$20</definedName>
    <definedName name="A126000034K_Latest">Data10!$GG$20</definedName>
    <definedName name="A126000038V">Data10!$HW$1:$HW$10,Data10!$HW$11:$HW$20</definedName>
    <definedName name="A126000038V_Data">Data10!$HW$11:$HW$20</definedName>
    <definedName name="A126000038V_Latest">Data10!$HW$20</definedName>
    <definedName name="A126000042K">Data11!$BY$1:$BY$10,Data11!$BY$11:$BY$20</definedName>
    <definedName name="A126000042K_Data">Data11!$BY$11:$BY$20</definedName>
    <definedName name="A126000042K_Latest">Data11!$BY$20</definedName>
    <definedName name="A126000046V">Data11!$DU$1:$DU$10,Data11!$DU$11:$DU$20</definedName>
    <definedName name="A126000046V_Data">Data11!$DU$11:$DU$20</definedName>
    <definedName name="A126000046V_Latest">Data11!$DU$20</definedName>
    <definedName name="A126000050K">Data11!$EM$1:$EM$10,Data11!$EM$11:$EM$20</definedName>
    <definedName name="A126000050K_Data">Data11!$EM$11:$EM$20</definedName>
    <definedName name="A126000050K_Latest">Data11!$EM$20</definedName>
    <definedName name="A126000054V">Data3!$FY$1:$FY$10,Data3!$FY$11:$FY$20</definedName>
    <definedName name="A126000054V_Data">Data3!$FY$11:$FY$20</definedName>
    <definedName name="A126000054V_Latest">Data3!$FY$20</definedName>
    <definedName name="A126000058C">Data3!$GQ$1:$GQ$10,Data3!$GQ$11:$GQ$20</definedName>
    <definedName name="A126000058C_Data">Data3!$GQ$11:$GQ$20</definedName>
    <definedName name="A126000058C_Latest">Data3!$GQ$20</definedName>
    <definedName name="A126000062V">Data3!$HO$1:$HO$10,Data3!$HO$11:$HO$20</definedName>
    <definedName name="A126000062V_Data">Data3!$HO$11:$HO$20</definedName>
    <definedName name="A126000062V_Latest">Data3!$HO$20</definedName>
    <definedName name="A126000066C">Data3!$IJ$1:$IJ$10,Data3!$IJ$11:$IJ$20</definedName>
    <definedName name="A126000066C_Data">Data3!$IJ$11:$IJ$20</definedName>
    <definedName name="A126000066C_Latest">Data3!$IJ$20</definedName>
    <definedName name="A126000070V">Data4!$BQ$1:$BQ$10,Data4!$BQ$11:$BQ$20</definedName>
    <definedName name="A126000070V_Data">Data4!$BQ$11:$BQ$20</definedName>
    <definedName name="A126000070V_Latest">Data4!$BQ$20</definedName>
    <definedName name="A126000074C">Data4!$DA$1:$DA$10,Data4!$DA$11:$DA$20</definedName>
    <definedName name="A126000074C_Data">Data4!$DA$11:$DA$20</definedName>
    <definedName name="A126000074C_Latest">Data4!$DA$20</definedName>
    <definedName name="A126000078L">Data3!$CM$1:$CM$10,Data3!$CM$11:$CM$20</definedName>
    <definedName name="A126000078L_Data">Data3!$CM$11:$CM$20</definedName>
    <definedName name="A126000078L_Latest">Data3!$CM$20</definedName>
    <definedName name="A126000082C">Data3!$FA$1:$FA$10,Data3!$FA$11:$FA$20</definedName>
    <definedName name="A126000082C_Data">Data3!$FA$11:$FA$20</definedName>
    <definedName name="A126000082C_Latest">Data3!$FA$20</definedName>
    <definedName name="A126000086L">Data4!$C$1:$C$10,Data4!$C$11:$C$20</definedName>
    <definedName name="A126000086L_Data">Data4!$C$11:$C$20</definedName>
    <definedName name="A126000086L_Latest">Data4!$C$20</definedName>
    <definedName name="A126000090C">Data4!$CC$1:$CC$10,Data4!$CC$11:$CC$20</definedName>
    <definedName name="A126000090C_Data">Data4!$CC$11:$CC$20</definedName>
    <definedName name="A126000090C_Latest">Data4!$CC$20</definedName>
    <definedName name="A126000094L">Data3!$ID$1:$ID$10,Data3!$ID$11:$ID$20</definedName>
    <definedName name="A126000094L_Data">Data3!$ID$11:$ID$20</definedName>
    <definedName name="A126000094L_Latest">Data3!$ID$20</definedName>
    <definedName name="A126000098W">Data4!$O$1:$O$10,Data4!$O$11:$O$20</definedName>
    <definedName name="A126000098W_Data">Data4!$O$11:$O$20</definedName>
    <definedName name="A126000098W_Latest">Data4!$O$20</definedName>
    <definedName name="A126000102A">Data4!$AM$1:$AM$10,Data4!$AM$11:$AM$20</definedName>
    <definedName name="A126000102A_Data">Data4!$AM$11:$AM$20</definedName>
    <definedName name="A126000102A_Latest">Data4!$AM$20</definedName>
    <definedName name="A126000106K">Data4!$CU$1:$CU$10,Data4!$CU$11:$CU$20</definedName>
    <definedName name="A126000106K_Data">Data4!$CU$11:$CU$20</definedName>
    <definedName name="A126000106K_Latest">Data4!$CU$20</definedName>
    <definedName name="A126000110A">Data3!$EI$1:$EI$10,Data3!$EI$11:$EI$20</definedName>
    <definedName name="A126000110A_Data">Data3!$EI$11:$EI$20</definedName>
    <definedName name="A126000110A_Latest">Data3!$EI$20</definedName>
    <definedName name="A126000114K">Data3!$GW$1:$GW$10,Data3!$GW$11:$GW$20</definedName>
    <definedName name="A126000114K_Data">Data3!$GW$11:$GW$20</definedName>
    <definedName name="A126000114K_Latest">Data3!$GW$20</definedName>
    <definedName name="A126000122K">Data4!$I$1:$I$10,Data4!$I$11:$I$20</definedName>
    <definedName name="A126000122K_Data">Data4!$I$11:$I$20</definedName>
    <definedName name="A126000122K_Latest">Data4!$I$20</definedName>
    <definedName name="A126000126V">Data4!$U$1:$U$10,Data4!$U$11:$U$20</definedName>
    <definedName name="A126000126V_Data">Data4!$U$11:$U$20</definedName>
    <definedName name="A126000126V_Latest">Data4!$U$20</definedName>
    <definedName name="A126000130K">Data4!$AG$1:$AG$10,Data4!$AG$11:$AG$20</definedName>
    <definedName name="A126000130K_Data">Data4!$AG$11:$AG$20</definedName>
    <definedName name="A126000130K_Latest">Data4!$AG$20</definedName>
    <definedName name="A126000134V">Data4!$BW$1:$BW$10,Data4!$BW$11:$BW$20</definedName>
    <definedName name="A126000134V_Data">Data4!$BW$11:$BW$20</definedName>
    <definedName name="A126000134V_Latest">Data4!$BW$20</definedName>
    <definedName name="A126000138C">Data4!$DM$1:$DM$10,Data4!$DM$11:$DM$20</definedName>
    <definedName name="A126000138C_Data">Data4!$DM$11:$DM$20</definedName>
    <definedName name="A126000138C_Latest">Data4!$DM$20</definedName>
    <definedName name="A126000142V">Data3!$CY$1:$CY$10,Data3!$CY$11:$CY$20</definedName>
    <definedName name="A126000142V_Data">Data3!$CY$11:$CY$20</definedName>
    <definedName name="A126000142V_Latest">Data3!$CY$20</definedName>
    <definedName name="A126000146C">Data3!$DQ$1:$DQ$10,Data3!$DQ$11:$DQ$20</definedName>
    <definedName name="A126000146C_Data">Data3!$DQ$11:$DQ$20</definedName>
    <definedName name="A126000146C_Latest">Data3!$DQ$20</definedName>
    <definedName name="A126000150V">Data3!$DW$1:$DW$10,Data3!$DW$11:$DW$20</definedName>
    <definedName name="A126000150V_Data">Data3!$DW$11:$DW$20</definedName>
    <definedName name="A126000150V_Latest">Data3!$DW$20</definedName>
    <definedName name="A126000154C">Data3!$EU$1:$EU$10,Data3!$EU$11:$EU$20</definedName>
    <definedName name="A126000154C_Data">Data3!$EU$11:$EU$20</definedName>
    <definedName name="A126000154C_Latest">Data3!$EU$20</definedName>
    <definedName name="A126000158L">Data3!$FG$1:$FG$10,Data3!$FG$11:$FG$20</definedName>
    <definedName name="A126000158L_Data">Data3!$FG$11:$FG$20</definedName>
    <definedName name="A126000158L_Latest">Data3!$FG$20</definedName>
    <definedName name="A126000162C">Data3!$FM$1:$FM$10,Data3!$FM$11:$FM$20</definedName>
    <definedName name="A126000162C_Data">Data3!$FM$11:$FM$20</definedName>
    <definedName name="A126000162C_Latest">Data3!$FM$20</definedName>
    <definedName name="A126000166L">Data3!$HC$1:$HC$10,Data3!$HC$11:$HC$20</definedName>
    <definedName name="A126000166L_Data">Data3!$HC$11:$HC$20</definedName>
    <definedName name="A126000166L_Latest">Data3!$HC$20</definedName>
    <definedName name="A126000170C">Data4!$AA$1:$AA$10,Data4!$AA$11:$AA$20</definedName>
    <definedName name="A126000170C_Data">Data4!$AA$11:$AA$20</definedName>
    <definedName name="A126000170C_Latest">Data4!$AA$20</definedName>
    <definedName name="A126000174L">Data4!$AY$1:$AY$10,Data4!$AY$11:$AY$20</definedName>
    <definedName name="A126000174L_Data">Data4!$AY$11:$AY$20</definedName>
    <definedName name="A126000174L_Latest">Data4!$AY$20</definedName>
    <definedName name="A126000178W">Data4!$BE$1:$BE$10,Data4!$BE$11:$BE$20</definedName>
    <definedName name="A126000178W_Data">Data4!$BE$11:$BE$20</definedName>
    <definedName name="A126000178W_Latest">Data4!$BE$20</definedName>
    <definedName name="A126000182L">Data4!$CI$1:$CI$10,Data4!$CI$11:$CI$20</definedName>
    <definedName name="A126000182L_Data">Data4!$CI$11:$CI$20</definedName>
    <definedName name="A126000182L_Latest">Data4!$CI$20</definedName>
    <definedName name="A126000186W">Data4!$CO$1:$CO$10,Data4!$CO$11:$CO$20</definedName>
    <definedName name="A126000186W_Data">Data4!$CO$11:$CO$20</definedName>
    <definedName name="A126000186W_Latest">Data4!$CO$20</definedName>
    <definedName name="A126000190L">Data3!$EC$1:$EC$10,Data3!$EC$11:$EC$20</definedName>
    <definedName name="A126000190L_Data">Data3!$EC$11:$EC$20</definedName>
    <definedName name="A126000190L_Latest">Data3!$EC$20</definedName>
    <definedName name="A126000194W">Data3!$HR$1:$HR$10,Data3!$HR$11:$HR$20</definedName>
    <definedName name="A126000194W_Data">Data3!$HR$11:$HR$20</definedName>
    <definedName name="A126000194W_Latest">Data3!$HR$20</definedName>
    <definedName name="A126000198F">Data3!$HX$1:$HX$10,Data3!$HX$11:$HX$20</definedName>
    <definedName name="A126000198F_Data">Data3!$HX$11:$HX$20</definedName>
    <definedName name="A126000198F_Latest">Data3!$HX$20</definedName>
    <definedName name="A126000202K">Data4!$AS$1:$AS$10,Data4!$AS$11:$AS$20</definedName>
    <definedName name="A126000202K_Data">Data4!$AS$11:$AS$20</definedName>
    <definedName name="A126000202K_Latest">Data4!$AS$20</definedName>
    <definedName name="A126000206V">Data4!$DS$1:$DS$10,Data4!$DS$11:$DS$20</definedName>
    <definedName name="A126000206V_Data">Data4!$DS$11:$DS$20</definedName>
    <definedName name="A126000206V_Latest">Data4!$DS$20</definedName>
    <definedName name="A126000210K">Data3!$CS$1:$CS$10,Data3!$CS$11:$CS$20</definedName>
    <definedName name="A126000210K_Data">Data3!$CS$11:$CS$20</definedName>
    <definedName name="A126000210K_Latest">Data3!$CS$20</definedName>
    <definedName name="A126000214V">Data3!$DE$1:$DE$10,Data3!$DE$11:$DE$20</definedName>
    <definedName name="A126000214V_Data">Data3!$DE$11:$DE$20</definedName>
    <definedName name="A126000214V_Latest">Data3!$DE$20</definedName>
    <definedName name="A126000218C">Data3!$DK$1:$DK$10,Data3!$DK$11:$DK$20</definedName>
    <definedName name="A126000218C_Data">Data3!$DK$11:$DK$20</definedName>
    <definedName name="A126000218C_Latest">Data3!$DK$20</definedName>
    <definedName name="A126000222V">Data3!$EO$1:$EO$10,Data3!$EO$11:$EO$20</definedName>
    <definedName name="A126000222V_Data">Data3!$EO$11:$EO$20</definedName>
    <definedName name="A126000222V_Latest">Data3!$EO$20</definedName>
    <definedName name="A126000226C">Data3!$GE$1:$GE$10,Data3!$GE$11:$GE$20</definedName>
    <definedName name="A126000226C_Data">Data3!$GE$11:$GE$20</definedName>
    <definedName name="A126000226C_Latest">Data3!$GE$20</definedName>
    <definedName name="A126000230V">Data3!$GK$1:$GK$10,Data3!$GK$11:$GK$20</definedName>
    <definedName name="A126000230V_Data">Data3!$GK$11:$GK$20</definedName>
    <definedName name="A126000230V_Latest">Data3!$GK$20</definedName>
    <definedName name="A126000234C">Data3!$FS$1:$FS$10,Data3!$FS$11:$FS$20</definedName>
    <definedName name="A126000234C_Data">Data3!$FS$11:$FS$20</definedName>
    <definedName name="A126000234C_Latest">Data3!$FS$20</definedName>
    <definedName name="A126000238L">Data3!$HI$1:$HI$10,Data3!$HI$11:$HI$20</definedName>
    <definedName name="A126000238L_Data">Data3!$HI$11:$HI$20</definedName>
    <definedName name="A126000238L_Latest">Data3!$HI$20</definedName>
    <definedName name="A126000242C">Data4!$BK$1:$BK$10,Data4!$BK$11:$BK$20</definedName>
    <definedName name="A126000242C_Data">Data4!$BK$11:$BK$20</definedName>
    <definedName name="A126000242C_Latest">Data4!$BK$20</definedName>
    <definedName name="A126000246L">Data4!$DG$1:$DG$10,Data4!$DG$11:$DG$20</definedName>
    <definedName name="A126000246L_Data">Data4!$DG$11:$DG$20</definedName>
    <definedName name="A126000246L_Latest">Data4!$DG$20</definedName>
    <definedName name="A126000250C">Data4!$DY$1:$DY$10,Data4!$DY$11:$DY$20</definedName>
    <definedName name="A126000250C_Data">Data4!$DY$11:$DY$20</definedName>
    <definedName name="A126000250C_Latest">Data4!$DY$20</definedName>
    <definedName name="A126000254L">Data7!$BK$1:$BK$10,Data7!$BK$11:$BK$20</definedName>
    <definedName name="A126000254L_Data">Data7!$BK$11:$BK$20</definedName>
    <definedName name="A126000254L_Latest">Data7!$BK$20</definedName>
    <definedName name="A126000258W">Data7!$CC$1:$CC$10,Data7!$CC$11:$CC$20</definedName>
    <definedName name="A126000258W_Data">Data7!$CC$11:$CC$20</definedName>
    <definedName name="A126000258W_Latest">Data7!$CC$20</definedName>
    <definedName name="A126000262L">Data7!$DA$1:$DA$10,Data7!$DA$11:$DA$20</definedName>
    <definedName name="A126000262L_Data">Data7!$DA$11:$DA$20</definedName>
    <definedName name="A126000262L_Latest">Data7!$DA$20</definedName>
    <definedName name="A126000266W">Data7!$DV$1:$DV$10,Data7!$DV$11:$DV$20</definedName>
    <definedName name="A126000266W_Data">Data7!$DV$11:$DV$20</definedName>
    <definedName name="A126000266W_Latest">Data7!$DV$20</definedName>
    <definedName name="A126000270L">Data7!$GS$1:$GS$10,Data7!$GS$11:$GS$20</definedName>
    <definedName name="A126000270L_Data">Data7!$GS$11:$GS$20</definedName>
    <definedName name="A126000270L_Latest">Data7!$GS$20</definedName>
    <definedName name="A126000274W">Data7!$IC$1:$IC$10,Data7!$IC$11:$IC$20</definedName>
    <definedName name="A126000274W_Data">Data7!$IC$11:$IC$20</definedName>
    <definedName name="A126000274W_Latest">Data7!$IC$20</definedName>
    <definedName name="A126000278F">Data6!$HO$1:$HO$10,Data6!$HO$11:$HO$20</definedName>
    <definedName name="A126000278F_Data">Data6!$HO$11:$HO$20</definedName>
    <definedName name="A126000278F_Latest">Data6!$HO$20</definedName>
    <definedName name="A126000282W">Data7!$AM$1:$AM$10,Data7!$AM$11:$AM$20</definedName>
    <definedName name="A126000282W_Data">Data7!$AM$11:$AM$20</definedName>
    <definedName name="A126000282W_Latest">Data7!$AM$20</definedName>
    <definedName name="A126000286F">Data7!$EE$1:$EE$10,Data7!$EE$11:$EE$20</definedName>
    <definedName name="A126000286F_Data">Data7!$EE$11:$EE$20</definedName>
    <definedName name="A126000286F_Latest">Data7!$EE$20</definedName>
    <definedName name="A126000290W">Data7!$HE$1:$HE$10,Data7!$HE$11:$HE$20</definedName>
    <definedName name="A126000290W_Data">Data7!$HE$11:$HE$20</definedName>
    <definedName name="A126000290W_Latest">Data7!$HE$20</definedName>
    <definedName name="A126000294F">Data7!$DP$1:$DP$10,Data7!$DP$11:$DP$20</definedName>
    <definedName name="A126000294F_Data">Data7!$DP$11:$DP$20</definedName>
    <definedName name="A126000294F_Latest">Data7!$DP$20</definedName>
    <definedName name="A126000298R">Data7!$EQ$1:$EQ$10,Data7!$EQ$11:$EQ$20</definedName>
    <definedName name="A126000298R_Data">Data7!$EQ$11:$EQ$20</definedName>
    <definedName name="A126000298R_Latest">Data7!$EQ$20</definedName>
    <definedName name="A126000302V">Data7!$FO$1:$FO$10,Data7!$FO$11:$FO$20</definedName>
    <definedName name="A126000302V_Data">Data7!$FO$11:$FO$20</definedName>
    <definedName name="A126000302V_Latest">Data7!$FO$20</definedName>
    <definedName name="A126000306C">Data7!$HW$1:$HW$10,Data7!$HW$11:$HW$20</definedName>
    <definedName name="A126000306C_Data">Data7!$HW$11:$HW$20</definedName>
    <definedName name="A126000306C_Latest">Data7!$HW$20</definedName>
    <definedName name="A126000310V">Data7!$U$1:$U$10,Data7!$U$11:$U$20</definedName>
    <definedName name="A126000310V_Data">Data7!$U$11:$U$20</definedName>
    <definedName name="A126000310V_Latest">Data7!$U$20</definedName>
    <definedName name="A126000314C">Data7!$CI$1:$CI$10,Data7!$CI$11:$CI$20</definedName>
    <definedName name="A126000314C_Data">Data7!$CI$11:$CI$20</definedName>
    <definedName name="A126000314C_Latest">Data7!$CI$20</definedName>
    <definedName name="A126000322C">Data7!$EK$1:$EK$10,Data7!$EK$11:$EK$20</definedName>
    <definedName name="A126000322C_Data">Data7!$EK$11:$EK$20</definedName>
    <definedName name="A126000322C_Latest">Data7!$EK$20</definedName>
    <definedName name="A126000326L">Data7!$EW$1:$EW$10,Data7!$EW$11:$EW$20</definedName>
    <definedName name="A126000326L_Data">Data7!$EW$11:$EW$20</definedName>
    <definedName name="A126000326L_Latest">Data7!$EW$20</definedName>
    <definedName name="A126000330C">Data7!$FI$1:$FI$10,Data7!$FI$11:$FI$20</definedName>
    <definedName name="A126000330C_Data">Data7!$FI$11:$FI$20</definedName>
    <definedName name="A126000330C_Latest">Data7!$FI$20</definedName>
    <definedName name="A126000334L">Data7!$GY$1:$GY$10,Data7!$GY$11:$GY$20</definedName>
    <definedName name="A126000334L_Data">Data7!$GY$11:$GY$20</definedName>
    <definedName name="A126000334L_Latest">Data7!$GY$20</definedName>
    <definedName name="A126000338W">Data7!$IO$1:$IO$10,Data7!$IO$11:$IO$20</definedName>
    <definedName name="A126000338W_Data">Data7!$IO$11:$IO$20</definedName>
    <definedName name="A126000338W_Latest">Data7!$IO$20</definedName>
    <definedName name="A126000342L">Data6!$IA$1:$IA$10,Data6!$IA$11:$IA$20</definedName>
    <definedName name="A126000342L_Data">Data6!$IA$11:$IA$20</definedName>
    <definedName name="A126000342L_Latest">Data6!$IA$20</definedName>
    <definedName name="A126000346W">Data7!$C$1:$C$10,Data7!$C$11:$C$20</definedName>
    <definedName name="A126000346W_Data">Data7!$C$11:$C$20</definedName>
    <definedName name="A126000346W_Latest">Data7!$C$20</definedName>
    <definedName name="A126000350L">Data7!$I$1:$I$10,Data7!$I$11:$I$20</definedName>
    <definedName name="A126000350L_Data">Data7!$I$11:$I$20</definedName>
    <definedName name="A126000350L_Latest">Data7!$I$20</definedName>
    <definedName name="A126000354W">Data7!$AG$1:$AG$10,Data7!$AG$11:$AG$20</definedName>
    <definedName name="A126000354W_Data">Data7!$AG$11:$AG$20</definedName>
    <definedName name="A126000354W_Latest">Data7!$AG$20</definedName>
    <definedName name="A126000358F">Data7!$AS$1:$AS$10,Data7!$AS$11:$AS$20</definedName>
    <definedName name="A126000358F_Data">Data7!$AS$11:$AS$20</definedName>
    <definedName name="A126000358F_Latest">Data7!$AS$20</definedName>
    <definedName name="A126000362W">Data7!$AY$1:$AY$10,Data7!$AY$11:$AY$20</definedName>
    <definedName name="A126000362W_Data">Data7!$AY$11:$AY$20</definedName>
    <definedName name="A126000362W_Latest">Data7!$AY$20</definedName>
    <definedName name="A126000366F">Data7!$CO$1:$CO$10,Data7!$CO$11:$CO$20</definedName>
    <definedName name="A126000366F_Data">Data7!$CO$11:$CO$20</definedName>
    <definedName name="A126000366F_Latest">Data7!$CO$20</definedName>
    <definedName name="A126000370W">Data7!$FC$1:$FC$10,Data7!$FC$11:$FC$20</definedName>
    <definedName name="A126000370W_Data">Data7!$FC$11:$FC$20</definedName>
    <definedName name="A126000370W_Latest">Data7!$FC$20</definedName>
    <definedName name="A126000374F">Data7!$GA$1:$GA$10,Data7!$GA$11:$GA$20</definedName>
    <definedName name="A126000374F_Data">Data7!$GA$11:$GA$20</definedName>
    <definedName name="A126000374F_Latest">Data7!$GA$20</definedName>
    <definedName name="A126000378R">Data7!$GG$1:$GG$10,Data7!$GG$11:$GG$20</definedName>
    <definedName name="A126000378R_Data">Data7!$GG$11:$GG$20</definedName>
    <definedName name="A126000378R_Latest">Data7!$GG$20</definedName>
    <definedName name="A126000382F">Data7!$HK$1:$HK$10,Data7!$HK$11:$HK$20</definedName>
    <definedName name="A126000382F_Data">Data7!$HK$11:$HK$20</definedName>
    <definedName name="A126000382F_Latest">Data7!$HK$20</definedName>
    <definedName name="A126000386R">Data7!$HQ$1:$HQ$10,Data7!$HQ$11:$HQ$20</definedName>
    <definedName name="A126000386R_Data">Data7!$HQ$11:$HQ$20</definedName>
    <definedName name="A126000386R_Latest">Data7!$HQ$20</definedName>
    <definedName name="A126000390F">Data7!$O$1:$O$10,Data7!$O$11:$O$20</definedName>
    <definedName name="A126000390F_Data">Data7!$O$11:$O$20</definedName>
    <definedName name="A126000390F_Latest">Data7!$O$20</definedName>
    <definedName name="A126000394R">Data7!$DD$1:$DD$10,Data7!$DD$11:$DD$20</definedName>
    <definedName name="A126000394R_Data">Data7!$DD$11:$DD$20</definedName>
    <definedName name="A126000394R_Latest">Data7!$DD$20</definedName>
    <definedName name="A126000398X">Data7!$DJ$1:$DJ$10,Data7!$DJ$11:$DJ$20</definedName>
    <definedName name="A126000398X_Data">Data7!$DJ$11:$DJ$20</definedName>
    <definedName name="A126000398X_Latest">Data7!$DJ$20</definedName>
    <definedName name="A126000402C">Data7!$FU$1:$FU$10,Data7!$FU$11:$FU$20</definedName>
    <definedName name="A126000402C_Data">Data7!$FU$11:$FU$20</definedName>
    <definedName name="A126000402C_Latest">Data7!$FU$20</definedName>
    <definedName name="A126000406L">Data8!$E$1:$E$10,Data8!$E$11:$E$20</definedName>
    <definedName name="A126000406L_Data">Data8!$E$11:$E$20</definedName>
    <definedName name="A126000406L_Latest">Data8!$E$20</definedName>
    <definedName name="A126000410C">Data6!$HU$1:$HU$10,Data6!$HU$11:$HU$20</definedName>
    <definedName name="A126000410C_Data">Data6!$HU$11:$HU$20</definedName>
    <definedName name="A126000410C_Latest">Data6!$HU$20</definedName>
    <definedName name="A126000414L">Data6!$IG$1:$IG$10,Data6!$IG$11:$IG$20</definedName>
    <definedName name="A126000414L_Data">Data6!$IG$11:$IG$20</definedName>
    <definedName name="A126000414L_Latest">Data6!$IG$20</definedName>
    <definedName name="A126000418W">Data6!$IM$1:$IM$10,Data6!$IM$11:$IM$20</definedName>
    <definedName name="A126000418W_Data">Data6!$IM$11:$IM$20</definedName>
    <definedName name="A126000418W_Latest">Data6!$IM$20</definedName>
    <definedName name="A126000422L">Data7!$AA$1:$AA$10,Data7!$AA$11:$AA$20</definedName>
    <definedName name="A126000422L_Data">Data7!$AA$11:$AA$20</definedName>
    <definedName name="A126000422L_Latest">Data7!$AA$20</definedName>
    <definedName name="A126000426W">Data7!$BQ$1:$BQ$10,Data7!$BQ$11:$BQ$20</definedName>
    <definedName name="A126000426W_Data">Data7!$BQ$11:$BQ$20</definedName>
    <definedName name="A126000426W_Latest">Data7!$BQ$20</definedName>
    <definedName name="A126000430L">Data7!$BW$1:$BW$10,Data7!$BW$11:$BW$20</definedName>
    <definedName name="A126000430L_Data">Data7!$BW$11:$BW$20</definedName>
    <definedName name="A126000430L_Latest">Data7!$BW$20</definedName>
    <definedName name="A126000434W">Data7!$BE$1:$BE$10,Data7!$BE$11:$BE$20</definedName>
    <definedName name="A126000434W_Data">Data7!$BE$11:$BE$20</definedName>
    <definedName name="A126000434W_Latest">Data7!$BE$20</definedName>
    <definedName name="A126000438F">Data7!$CU$1:$CU$10,Data7!$CU$11:$CU$20</definedName>
    <definedName name="A126000438F_Data">Data7!$CU$11:$CU$20</definedName>
    <definedName name="A126000438F_Latest">Data7!$CU$20</definedName>
    <definedName name="A126000442W">Data7!$GM$1:$GM$10,Data7!$GM$11:$GM$20</definedName>
    <definedName name="A126000442W_Data">Data7!$GM$11:$GM$20</definedName>
    <definedName name="A126000442W_Latest">Data7!$GM$20</definedName>
    <definedName name="A126000446F">Data7!$II$1:$II$10,Data7!$II$11:$II$20</definedName>
    <definedName name="A126000446F_Data">Data7!$II$11:$II$20</definedName>
    <definedName name="A126000446F_Latest">Data7!$II$20</definedName>
    <definedName name="A126000450W">Data8!$K$1:$K$10,Data8!$K$11:$K$20</definedName>
    <definedName name="A126000450W_Data">Data8!$K$11:$K$20</definedName>
    <definedName name="A126000450W_Latest">Data8!$K$20</definedName>
    <definedName name="A126000454F">Data8!$DC$1:$DC$10,Data8!$DC$11:$DC$20</definedName>
    <definedName name="A126000454F_Data">Data8!$DC$11:$DC$20</definedName>
    <definedName name="A126000454F_Latest">Data8!$DC$20</definedName>
    <definedName name="A126000458R">Data8!$DU$1:$DU$10,Data8!$DU$11:$DU$20</definedName>
    <definedName name="A126000458R_Data">Data8!$DU$11:$DU$20</definedName>
    <definedName name="A126000458R_Latest">Data8!$DU$20</definedName>
    <definedName name="A126000462F">Data8!$ES$1:$ES$10,Data8!$ES$11:$ES$20</definedName>
    <definedName name="A126000462F_Data">Data8!$ES$11:$ES$20</definedName>
    <definedName name="A126000462F_Latest">Data8!$ES$20</definedName>
    <definedName name="A126000466R">Data8!$FN$1:$FN$10,Data8!$FN$11:$FN$20</definedName>
    <definedName name="A126000466R_Data">Data8!$FN$11:$FN$20</definedName>
    <definedName name="A126000466R_Latest">Data8!$FN$20</definedName>
    <definedName name="A126000470F">Data8!$IK$1:$IK$10,Data8!$IK$11:$IK$20</definedName>
    <definedName name="A126000470F_Data">Data8!$IK$11:$IK$20</definedName>
    <definedName name="A126000470F_Latest">Data8!$IK$20</definedName>
    <definedName name="A126000474R">Data9!$AE$1:$AE$10,Data9!$AE$11:$AE$20</definedName>
    <definedName name="A126000474R_Data">Data9!$AE$11:$AE$20</definedName>
    <definedName name="A126000474R_Latest">Data9!$AE$20</definedName>
    <definedName name="A126000478X">Data8!$Q$1:$Q$10,Data8!$Q$11:$Q$20</definedName>
    <definedName name="A126000478X_Data">Data8!$Q$11:$Q$20</definedName>
    <definedName name="A126000478X_Latest">Data8!$Q$20</definedName>
    <definedName name="A126000482R">Data8!$CE$1:$CE$10,Data8!$CE$11:$CE$20</definedName>
    <definedName name="A126000482R_Data">Data8!$CE$11:$CE$20</definedName>
    <definedName name="A126000482R_Latest">Data8!$CE$20</definedName>
    <definedName name="A126000486X">Data8!$FW$1:$FW$10,Data8!$FW$11:$FW$20</definedName>
    <definedName name="A126000486X_Data">Data8!$FW$11:$FW$20</definedName>
    <definedName name="A126000486X_Latest">Data8!$FW$20</definedName>
    <definedName name="A126000490R">Data9!$G$1:$G$10,Data9!$G$11:$G$20</definedName>
    <definedName name="A126000490R_Data">Data9!$G$11:$G$20</definedName>
    <definedName name="A126000490R_Latest">Data9!$G$20</definedName>
    <definedName name="A126000494X">Data8!$FH$1:$FH$10,Data8!$FH$11:$FH$20</definedName>
    <definedName name="A126000494X_Data">Data8!$FH$11:$FH$20</definedName>
    <definedName name="A126000494X_Latest">Data8!$FH$20</definedName>
    <definedName name="A126000498J">Data8!$GI$1:$GI$10,Data8!$GI$11:$GI$20</definedName>
    <definedName name="A126000498J_Data">Data8!$GI$11:$GI$20</definedName>
    <definedName name="A126000498J_Latest">Data8!$GI$20</definedName>
    <definedName name="A126000502L">Data8!$HG$1:$HG$10,Data8!$HG$11:$HG$20</definedName>
    <definedName name="A126000502L_Data">Data8!$HG$11:$HG$20</definedName>
    <definedName name="A126000502L_Latest">Data8!$HG$20</definedName>
    <definedName name="A126000506W">Data9!$Y$1:$Y$10,Data9!$Y$11:$Y$20</definedName>
    <definedName name="A126000506W_Data">Data9!$Y$11:$Y$20</definedName>
    <definedName name="A126000506W_Latest">Data9!$Y$20</definedName>
    <definedName name="A126000510L">Data8!$BM$1:$BM$10,Data8!$BM$11:$BM$20</definedName>
    <definedName name="A126000510L_Data">Data8!$BM$11:$BM$20</definedName>
    <definedName name="A126000510L_Latest">Data8!$BM$20</definedName>
    <definedName name="A126000514W">Data8!$EA$1:$EA$10,Data8!$EA$11:$EA$20</definedName>
    <definedName name="A126000514W_Data">Data8!$EA$11:$EA$20</definedName>
    <definedName name="A126000514W_Latest">Data8!$EA$20</definedName>
    <definedName name="A126000522W">Data8!$GC$1:$GC$10,Data8!$GC$11:$GC$20</definedName>
    <definedName name="A126000522W_Data">Data8!$GC$11:$GC$20</definedName>
    <definedName name="A126000522W_Latest">Data8!$GC$20</definedName>
    <definedName name="A126000526F">Data8!$GO$1:$GO$10,Data8!$GO$11:$GO$20</definedName>
    <definedName name="A126000526F_Data">Data8!$GO$11:$GO$20</definedName>
    <definedName name="A126000526F_Latest">Data8!$GO$20</definedName>
    <definedName name="A126000530W">Data8!$HA$1:$HA$10,Data8!$HA$11:$HA$20</definedName>
    <definedName name="A126000530W_Data">Data8!$HA$11:$HA$20</definedName>
    <definedName name="A126000530W_Latest">Data8!$HA$20</definedName>
    <definedName name="A126000534F">Data8!$IQ$1:$IQ$10,Data8!$IQ$11:$IQ$20</definedName>
    <definedName name="A126000534F_Data">Data8!$IQ$11:$IQ$20</definedName>
    <definedName name="A126000534F_Latest">Data8!$IQ$20</definedName>
    <definedName name="A126000538R">Data9!$AQ$1:$AQ$10,Data9!$AQ$11:$AQ$20</definedName>
    <definedName name="A126000538R_Data">Data9!$AQ$11:$AQ$20</definedName>
    <definedName name="A126000538R_Latest">Data9!$AQ$20</definedName>
    <definedName name="A126000542F">Data8!$AC$1:$AC$10,Data8!$AC$11:$AC$20</definedName>
    <definedName name="A126000542F_Data">Data8!$AC$11:$AC$20</definedName>
    <definedName name="A126000542F_Latest">Data8!$AC$20</definedName>
    <definedName name="A126000546R">Data8!$AU$1:$AU$10,Data8!$AU$11:$AU$20</definedName>
    <definedName name="A126000546R_Data">Data8!$AU$11:$AU$20</definedName>
    <definedName name="A126000546R_Latest">Data8!$AU$20</definedName>
    <definedName name="A126000550F">Data8!$BA$1:$BA$10,Data8!$BA$11:$BA$20</definedName>
    <definedName name="A126000550F_Data">Data8!$BA$11:$BA$20</definedName>
    <definedName name="A126000550F_Latest">Data8!$BA$20</definedName>
    <definedName name="A126000554R">Data8!$BY$1:$BY$10,Data8!$BY$11:$BY$20</definedName>
    <definedName name="A126000554R_Data">Data8!$BY$11:$BY$20</definedName>
    <definedName name="A126000554R_Latest">Data8!$BY$20</definedName>
    <definedName name="A126000558X">Data8!$CK$1:$CK$10,Data8!$CK$11:$CK$20</definedName>
    <definedName name="A126000558X_Data">Data8!$CK$11:$CK$20</definedName>
    <definedName name="A126000558X_Latest">Data8!$CK$20</definedName>
    <definedName name="A126000562R">Data8!$CQ$1:$CQ$10,Data8!$CQ$11:$CQ$20</definedName>
    <definedName name="A126000562R_Data">Data8!$CQ$11:$CQ$20</definedName>
    <definedName name="A126000562R_Latest">Data8!$CQ$20</definedName>
    <definedName name="A126000566X">Data8!$EG$1:$EG$10,Data8!$EG$11:$EG$20</definedName>
    <definedName name="A126000566X_Data">Data8!$EG$11:$EG$20</definedName>
    <definedName name="A126000566X_Latest">Data8!$EG$20</definedName>
    <definedName name="A126000570R">Data8!$GU$1:$GU$10,Data8!$GU$11:$GU$20</definedName>
    <definedName name="A126000570R_Data">Data8!$GU$11:$GU$20</definedName>
    <definedName name="A126000570R_Latest">Data8!$GU$20</definedName>
    <definedName name="A126000574X">Data8!$HS$1:$HS$10,Data8!$HS$11:$HS$20</definedName>
    <definedName name="A126000574X_Data">Data8!$HS$11:$HS$20</definedName>
    <definedName name="A126000574X_Latest">Data8!$HS$20</definedName>
    <definedName name="A126000578J">Data8!$HY$1:$HY$10,Data8!$HY$11:$HY$20</definedName>
    <definedName name="A126000578J_Data">Data8!$HY$11:$HY$20</definedName>
    <definedName name="A126000578J_Latest">Data8!$HY$20</definedName>
    <definedName name="A126000582X">Data9!$M$1:$M$10,Data9!$M$11:$M$20</definedName>
    <definedName name="A126000582X_Data">Data9!$M$11:$M$20</definedName>
    <definedName name="A126000582X_Latest">Data9!$M$20</definedName>
    <definedName name="A126000586J">Data9!$S$1:$S$10,Data9!$S$11:$S$20</definedName>
    <definedName name="A126000586J_Data">Data9!$S$11:$S$20</definedName>
    <definedName name="A126000586J_Latest">Data9!$S$20</definedName>
    <definedName name="A126000590X">Data8!$BG$1:$BG$10,Data8!$BG$11:$BG$20</definedName>
    <definedName name="A126000590X_Data">Data8!$BG$11:$BG$20</definedName>
    <definedName name="A126000590X_Latest">Data8!$BG$20</definedName>
    <definedName name="A126000594J">Data8!$EV$1:$EV$10,Data8!$EV$11:$EV$20</definedName>
    <definedName name="A126000594J_Data">Data8!$EV$11:$EV$20</definedName>
    <definedName name="A126000594J_Latest">Data8!$EV$20</definedName>
    <definedName name="A126000598T">Data8!$FB$1:$FB$10,Data8!$FB$11:$FB$20</definedName>
    <definedName name="A126000598T_Data">Data8!$FB$11:$FB$20</definedName>
    <definedName name="A126000598T_Latest">Data8!$FB$20</definedName>
    <definedName name="A126000602W">Data8!$HM$1:$HM$10,Data8!$HM$11:$HM$20</definedName>
    <definedName name="A126000602W_Data">Data8!$HM$11:$HM$20</definedName>
    <definedName name="A126000602W_Latest">Data8!$HM$20</definedName>
    <definedName name="A126000606F">Data9!$AW$1:$AW$10,Data9!$AW$11:$AW$20</definedName>
    <definedName name="A126000606F_Data">Data9!$AW$11:$AW$20</definedName>
    <definedName name="A126000606F_Latest">Data9!$AW$20</definedName>
    <definedName name="A126000610W">Data8!$W$1:$W$10,Data8!$W$11:$W$20</definedName>
    <definedName name="A126000610W_Data">Data8!$W$11:$W$20</definedName>
    <definedName name="A126000610W_Latest">Data8!$W$20</definedName>
    <definedName name="A126000614F">Data8!$AI$1:$AI$10,Data8!$AI$11:$AI$20</definedName>
    <definedName name="A126000614F_Data">Data8!$AI$11:$AI$20</definedName>
    <definedName name="A126000614F_Latest">Data8!$AI$20</definedName>
    <definedName name="A126000618R">Data8!$AO$1:$AO$10,Data8!$AO$11:$AO$20</definedName>
    <definedName name="A126000618R_Data">Data8!$AO$11:$AO$20</definedName>
    <definedName name="A126000618R_Latest">Data8!$AO$20</definedName>
    <definedName name="A126000622F">Data8!$BS$1:$BS$10,Data8!$BS$11:$BS$20</definedName>
    <definedName name="A126000622F_Data">Data8!$BS$11:$BS$20</definedName>
    <definedName name="A126000622F_Latest">Data8!$BS$20</definedName>
    <definedName name="A126000626R">Data8!$DI$1:$DI$10,Data8!$DI$11:$DI$20</definedName>
    <definedName name="A126000626R_Data">Data8!$DI$11:$DI$20</definedName>
    <definedName name="A126000626R_Latest">Data8!$DI$20</definedName>
    <definedName name="A126000630F">Data8!$DO$1:$DO$10,Data8!$DO$11:$DO$20</definedName>
    <definedName name="A126000630F_Data">Data8!$DO$11:$DO$20</definedName>
    <definedName name="A126000630F_Latest">Data8!$DO$20</definedName>
    <definedName name="A126000634R">Data8!$CW$1:$CW$10,Data8!$CW$11:$CW$20</definedName>
    <definedName name="A126000634R_Data">Data8!$CW$11:$CW$20</definedName>
    <definedName name="A126000634R_Latest">Data8!$CW$20</definedName>
    <definedName name="A126000638X">Data8!$EM$1:$EM$10,Data8!$EM$11:$EM$20</definedName>
    <definedName name="A126000638X_Data">Data8!$EM$11:$EM$20</definedName>
    <definedName name="A126000638X_Latest">Data8!$EM$20</definedName>
    <definedName name="A126000642R">Data8!$IE$1:$IE$10,Data8!$IE$11:$IE$20</definedName>
    <definedName name="A126000642R_Data">Data8!$IE$11:$IE$20</definedName>
    <definedName name="A126000642R_Latest">Data8!$IE$20</definedName>
    <definedName name="A126000646X">Data9!$AK$1:$AK$10,Data9!$AK$11:$AK$20</definedName>
    <definedName name="A126000646X_Data">Data9!$AK$11:$AK$20</definedName>
    <definedName name="A126000646X_Latest">Data9!$AK$20</definedName>
    <definedName name="A126000650R">Data9!$BC$1:$BC$10,Data9!$BC$11:$BC$20</definedName>
    <definedName name="A126000650R_Data">Data9!$BC$11:$BC$20</definedName>
    <definedName name="A126000650R_Latest">Data9!$BC$20</definedName>
    <definedName name="A126000654X">Data9!$EU$1:$EU$10,Data9!$EU$11:$EU$20</definedName>
    <definedName name="A126000654X_Data">Data9!$EU$11:$EU$20</definedName>
    <definedName name="A126000654X_Latest">Data9!$EU$20</definedName>
    <definedName name="A126000658J">Data9!$FM$1:$FM$10,Data9!$FM$11:$FM$20</definedName>
    <definedName name="A126000658J_Data">Data9!$FM$11:$FM$20</definedName>
    <definedName name="A126000658J_Latest">Data9!$FM$20</definedName>
    <definedName name="A126000662X">Data9!$GK$1:$GK$10,Data9!$GK$11:$GK$20</definedName>
    <definedName name="A126000662X_Data">Data9!$GK$11:$GK$20</definedName>
    <definedName name="A126000662X_Latest">Data9!$GK$20</definedName>
    <definedName name="A126000666J">Data9!$HF$1:$HF$10,Data9!$HF$11:$HF$20</definedName>
    <definedName name="A126000666J_Data">Data9!$HF$11:$HF$20</definedName>
    <definedName name="A126000666J_Latest">Data9!$HF$20</definedName>
    <definedName name="A126000670X">Data10!$AM$1:$AM$10,Data10!$AM$11:$AM$20</definedName>
    <definedName name="A126000670X_Data">Data10!$AM$11:$AM$20</definedName>
    <definedName name="A126000670X_Latest">Data10!$AM$20</definedName>
    <definedName name="A126000674J">Data10!$BW$1:$BW$10,Data10!$BW$11:$BW$20</definedName>
    <definedName name="A126000674J_Data">Data10!$BW$11:$BW$20</definedName>
    <definedName name="A126000674J_Latest">Data10!$BW$20</definedName>
    <definedName name="A126000678T">Data9!$BI$1:$BI$10,Data9!$BI$11:$BI$20</definedName>
    <definedName name="A126000678T_Data">Data9!$BI$11:$BI$20</definedName>
    <definedName name="A126000678T_Latest">Data9!$BI$20</definedName>
    <definedName name="A126000682J">Data9!$DW$1:$DW$10,Data9!$DW$11:$DW$20</definedName>
    <definedName name="A126000682J_Data">Data9!$DW$11:$DW$20</definedName>
    <definedName name="A126000682J_Latest">Data9!$DW$20</definedName>
    <definedName name="A126000686T">Data9!$HO$1:$HO$10,Data9!$HO$11:$HO$20</definedName>
    <definedName name="A126000686T_Data">Data9!$HO$11:$HO$20</definedName>
    <definedName name="A126000686T_Latest">Data9!$HO$20</definedName>
    <definedName name="A126000690J">Data10!$AY$1:$AY$10,Data10!$AY$11:$AY$20</definedName>
    <definedName name="A126000690J_Data">Data10!$AY$11:$AY$20</definedName>
    <definedName name="A126000690J_Latest">Data10!$AY$20</definedName>
    <definedName name="A126000694T">Data9!$GZ$1:$GZ$10,Data9!$GZ$11:$GZ$20</definedName>
    <definedName name="A126000694T_Data">Data9!$GZ$11:$GZ$20</definedName>
    <definedName name="A126000694T_Latest">Data9!$GZ$20</definedName>
    <definedName name="A126000698A">Data9!$IA$1:$IA$10,Data9!$IA$11:$IA$20</definedName>
    <definedName name="A126000698A_Data">Data9!$IA$11:$IA$20</definedName>
    <definedName name="A126000698A_Latest">Data9!$IA$20</definedName>
    <definedName name="A126000702F">Data10!$I$1:$I$10,Data10!$I$11:$I$20</definedName>
    <definedName name="A126000702F_Data">Data10!$I$11:$I$20</definedName>
    <definedName name="A126000702F_Latest">Data10!$I$20</definedName>
    <definedName name="A126000706R">Data10!$BQ$1:$BQ$10,Data10!$BQ$11:$BQ$20</definedName>
    <definedName name="A126000706R_Data">Data10!$BQ$11:$BQ$20</definedName>
    <definedName name="A126000706R_Latest">Data10!$BQ$20</definedName>
    <definedName name="A126000710F">Data9!$DE$1:$DE$10,Data9!$DE$11:$DE$20</definedName>
    <definedName name="A126000710F_Data">Data9!$DE$11:$DE$20</definedName>
    <definedName name="A126000710F_Latest">Data9!$DE$20</definedName>
    <definedName name="A126000714R">Data9!$FS$1:$FS$10,Data9!$FS$11:$FS$20</definedName>
    <definedName name="A126000714R_Data">Data9!$FS$11:$FS$20</definedName>
    <definedName name="A126000714R_Latest">Data9!$FS$20</definedName>
    <definedName name="A126000722R">Data9!$HU$1:$HU$10,Data9!$HU$11:$HU$20</definedName>
    <definedName name="A126000722R_Data">Data9!$HU$11:$HU$20</definedName>
    <definedName name="A126000722R_Latest">Data9!$HU$20</definedName>
    <definedName name="A126000726X">Data9!$IG$1:$IG$10,Data9!$IG$11:$IG$20</definedName>
    <definedName name="A126000726X_Data">Data9!$IG$11:$IG$20</definedName>
    <definedName name="A126000726X_Latest">Data9!$IG$20</definedName>
    <definedName name="A126000730R">Data10!$C$1:$C$10,Data10!$C$11:$C$20</definedName>
    <definedName name="A126000730R_Data">Data10!$C$11:$C$20</definedName>
    <definedName name="A126000730R_Latest">Data10!$C$20</definedName>
    <definedName name="A126000734X">Data10!$AS$1:$AS$10,Data10!$AS$11:$AS$20</definedName>
    <definedName name="A126000734X_Data">Data10!$AS$11:$AS$20</definedName>
    <definedName name="A126000734X_Latest">Data10!$AS$20</definedName>
    <definedName name="A126000738J">Data10!$CI$1:$CI$10,Data10!$CI$11:$CI$20</definedName>
    <definedName name="A126000738J_Data">Data10!$CI$11:$CI$20</definedName>
    <definedName name="A126000738J_Latest">Data10!$CI$20</definedName>
    <definedName name="A126000742X">Data9!$BU$1:$BU$10,Data9!$BU$11:$BU$20</definedName>
    <definedName name="A126000742X_Data">Data9!$BU$11:$BU$20</definedName>
    <definedName name="A126000742X_Latest">Data9!$BU$20</definedName>
    <definedName name="A126000746J">Data9!$CM$1:$CM$10,Data9!$CM$11:$CM$20</definedName>
    <definedName name="A126000746J_Data">Data9!$CM$11:$CM$20</definedName>
    <definedName name="A126000746J_Latest">Data9!$CM$20</definedName>
    <definedName name="A126000750X">Data9!$CS$1:$CS$10,Data9!$CS$11:$CS$20</definedName>
    <definedName name="A126000750X_Data">Data9!$CS$11:$CS$20</definedName>
    <definedName name="A126000750X_Latest">Data9!$CS$20</definedName>
    <definedName name="A126000754J">Data9!$DQ$1:$DQ$10,Data9!$DQ$11:$DQ$20</definedName>
    <definedName name="A126000754J_Data">Data9!$DQ$11:$DQ$20</definedName>
    <definedName name="A126000754J_Latest">Data9!$DQ$20</definedName>
    <definedName name="A126000758T">Data9!$EC$1:$EC$10,Data9!$EC$11:$EC$20</definedName>
    <definedName name="A126000758T_Data">Data9!$EC$11:$EC$20</definedName>
    <definedName name="A126000758T_Latest">Data9!$EC$20</definedName>
    <definedName name="A126000762J">Data9!$EI$1:$EI$10,Data9!$EI$11:$EI$20</definedName>
    <definedName name="A126000762J_Data">Data9!$EI$11:$EI$20</definedName>
    <definedName name="A126000762J_Latest">Data9!$EI$20</definedName>
    <definedName name="A126000766T">Data9!$FY$1:$FY$10,Data9!$FY$11:$FY$20</definedName>
    <definedName name="A126000766T_Data">Data9!$FY$11:$FY$20</definedName>
    <definedName name="A126000766T_Latest">Data9!$FY$20</definedName>
    <definedName name="A126000770J">Data9!$IM$1:$IM$10,Data9!$IM$11:$IM$20</definedName>
    <definedName name="A126000770J_Data">Data9!$IM$11:$IM$20</definedName>
    <definedName name="A126000770J_Latest">Data9!$IM$20</definedName>
    <definedName name="A126000774T">Data10!$U$1:$U$10,Data10!$U$11:$U$20</definedName>
    <definedName name="A126000774T_Data">Data10!$U$11:$U$20</definedName>
    <definedName name="A126000774T_Latest">Data10!$U$20</definedName>
    <definedName name="A126000778A">Data10!$AA$1:$AA$10,Data10!$AA$11:$AA$20</definedName>
    <definedName name="A126000778A_Data">Data10!$AA$11:$AA$20</definedName>
    <definedName name="A126000778A_Latest">Data10!$AA$20</definedName>
    <definedName name="A126000782T">Data10!$BE$1:$BE$10,Data10!$BE$11:$BE$20</definedName>
    <definedName name="A126000782T_Data">Data10!$BE$11:$BE$20</definedName>
    <definedName name="A126000782T_Latest">Data10!$BE$20</definedName>
    <definedName name="A126000786A">Data10!$BK$1:$BK$10,Data10!$BK$11:$BK$20</definedName>
    <definedName name="A126000786A_Data">Data10!$BK$11:$BK$20</definedName>
    <definedName name="A126000786A_Latest">Data10!$BK$20</definedName>
    <definedName name="A126000790T">Data9!$CY$1:$CY$10,Data9!$CY$11:$CY$20</definedName>
    <definedName name="A126000790T_Data">Data9!$CY$11:$CY$20</definedName>
    <definedName name="A126000790T_Latest">Data9!$CY$20</definedName>
    <definedName name="A126000794A">Data9!$GN$1:$GN$10,Data9!$GN$11:$GN$20</definedName>
    <definedName name="A126000794A_Data">Data9!$GN$11:$GN$20</definedName>
    <definedName name="A126000794A_Latest">Data9!$GN$20</definedName>
    <definedName name="A126000798K">Data9!$GT$1:$GT$10,Data9!$GT$11:$GT$20</definedName>
    <definedName name="A126000798K_Data">Data9!$GT$11:$GT$20</definedName>
    <definedName name="A126000798K_Latest">Data9!$GT$20</definedName>
    <definedName name="A126000802R">Data10!$O$1:$O$10,Data10!$O$11:$O$20</definedName>
    <definedName name="A126000802R_Data">Data10!$O$11:$O$20</definedName>
    <definedName name="A126000802R_Latest">Data10!$O$20</definedName>
    <definedName name="A126000806X">Data10!$CO$1:$CO$10,Data10!$CO$11:$CO$20</definedName>
    <definedName name="A126000806X_Data">Data10!$CO$11:$CO$20</definedName>
    <definedName name="A126000806X_Latest">Data10!$CO$20</definedName>
    <definedName name="A126000810R">Data9!$BO$1:$BO$10,Data9!$BO$11:$BO$20</definedName>
    <definedName name="A126000810R_Data">Data9!$BO$11:$BO$20</definedName>
    <definedName name="A126000810R_Latest">Data9!$BO$20</definedName>
    <definedName name="A126000814X">Data9!$CA$1:$CA$10,Data9!$CA$11:$CA$20</definedName>
    <definedName name="A126000814X_Data">Data9!$CA$11:$CA$20</definedName>
    <definedName name="A126000814X_Latest">Data9!$CA$20</definedName>
    <definedName name="A126000818J">Data9!$CG$1:$CG$10,Data9!$CG$11:$CG$20</definedName>
    <definedName name="A126000818J_Data">Data9!$CG$11:$CG$20</definedName>
    <definedName name="A126000818J_Latest">Data9!$CG$20</definedName>
    <definedName name="A126000822X">Data9!$DK$1:$DK$10,Data9!$DK$11:$DK$20</definedName>
    <definedName name="A126000822X_Data">Data9!$DK$11:$DK$20</definedName>
    <definedName name="A126000822X_Latest">Data9!$DK$20</definedName>
    <definedName name="A126000826J">Data9!$FA$1:$FA$10,Data9!$FA$11:$FA$20</definedName>
    <definedName name="A126000826J_Data">Data9!$FA$11:$FA$20</definedName>
    <definedName name="A126000826J_Latest">Data9!$FA$20</definedName>
    <definedName name="A126000830X">Data9!$FG$1:$FG$10,Data9!$FG$11:$FG$20</definedName>
    <definedName name="A126000830X_Data">Data9!$FG$11:$FG$20</definedName>
    <definedName name="A126000830X_Latest">Data9!$FG$20</definedName>
    <definedName name="A126000834J">Data9!$EO$1:$EO$10,Data9!$EO$11:$EO$20</definedName>
    <definedName name="A126000834J_Data">Data9!$EO$11:$EO$20</definedName>
    <definedName name="A126000834J_Latest">Data9!$EO$20</definedName>
    <definedName name="A126000838T">Data9!$GE$1:$GE$10,Data9!$GE$11:$GE$20</definedName>
    <definedName name="A126000838T_Data">Data9!$GE$11:$GE$20</definedName>
    <definedName name="A126000838T_Latest">Data9!$GE$20</definedName>
    <definedName name="A126000842J">Data10!$AG$1:$AG$10,Data10!$AG$11:$AG$20</definedName>
    <definedName name="A126000842J_Data">Data10!$AG$11:$AG$20</definedName>
    <definedName name="A126000842J_Latest">Data10!$AG$20</definedName>
    <definedName name="A126000846T">Data10!$CC$1:$CC$10,Data10!$CC$11:$CC$20</definedName>
    <definedName name="A126000846T_Data">Data10!$CC$11:$CC$20</definedName>
    <definedName name="A126000846T_Latest">Data10!$CC$20</definedName>
    <definedName name="A126000850J">Data10!$CU$1:$CU$10,Data10!$CU$11:$CU$20</definedName>
    <definedName name="A126000850J_Data">Data10!$CU$11:$CU$20</definedName>
    <definedName name="A126000850J_Latest">Data10!$CU$20</definedName>
    <definedName name="A126000854T">Data2!$EG$1:$EG$10,Data2!$EG$11:$EG$20</definedName>
    <definedName name="A126000854T_Data">Data2!$EG$11:$EG$20</definedName>
    <definedName name="A126000854T_Latest">Data2!$EG$20</definedName>
    <definedName name="A126000858A">Data2!$EY$1:$EY$10,Data2!$EY$11:$EY$20</definedName>
    <definedName name="A126000858A_Data">Data2!$EY$11:$EY$20</definedName>
    <definedName name="A126000858A_Latest">Data2!$EY$20</definedName>
    <definedName name="A126000862T">Data2!$FW$1:$FW$10,Data2!$FW$11:$FW$20</definedName>
    <definedName name="A126000862T_Data">Data2!$FW$11:$FW$20</definedName>
    <definedName name="A126000862T_Latest">Data2!$FW$20</definedName>
    <definedName name="A126000866A">Data2!$GR$1:$GR$10,Data2!$GR$11:$GR$20</definedName>
    <definedName name="A126000866A_Data">Data2!$GR$11:$GR$20</definedName>
    <definedName name="A126000866A_Latest">Data2!$GR$20</definedName>
    <definedName name="A126000870T">Data3!$Y$1:$Y$10,Data3!$Y$11:$Y$20</definedName>
    <definedName name="A126000870T_Data">Data3!$Y$11:$Y$20</definedName>
    <definedName name="A126000870T_Latest">Data3!$Y$20</definedName>
    <definedName name="A126000874A">Data3!$BI$1:$BI$10,Data3!$BI$11:$BI$20</definedName>
    <definedName name="A126000874A_Data">Data3!$BI$11:$BI$20</definedName>
    <definedName name="A126000874A_Latest">Data3!$BI$20</definedName>
    <definedName name="A126000878K">Data2!$AU$1:$AU$10,Data2!$AU$11:$AU$20</definedName>
    <definedName name="A126000878K_Data">Data2!$AU$11:$AU$20</definedName>
    <definedName name="A126000878K_Latest">Data2!$AU$20</definedName>
    <definedName name="A126000882A">Data2!$DI$1:$DI$10,Data2!$DI$11:$DI$20</definedName>
    <definedName name="A126000882A_Data">Data2!$DI$11:$DI$20</definedName>
    <definedName name="A126000882A_Latest">Data2!$DI$20</definedName>
    <definedName name="A126000886K">Data2!$HA$1:$HA$10,Data2!$HA$11:$HA$20</definedName>
    <definedName name="A126000886K_Data">Data2!$HA$11:$HA$20</definedName>
    <definedName name="A126000886K_Latest">Data2!$HA$20</definedName>
    <definedName name="A126000890A">Data3!$AK$1:$AK$10,Data3!$AK$11:$AK$20</definedName>
    <definedName name="A126000890A_Data">Data3!$AK$11:$AK$20</definedName>
    <definedName name="A126000890A_Latest">Data3!$AK$20</definedName>
    <definedName name="A126000894K">Data2!$GL$1:$GL$10,Data2!$GL$11:$GL$20</definedName>
    <definedName name="A126000894K_Data">Data2!$GL$11:$GL$20</definedName>
    <definedName name="A126000894K_Latest">Data2!$GL$20</definedName>
    <definedName name="A126000898V">Data2!$HM$1:$HM$10,Data2!$HM$11:$HM$20</definedName>
    <definedName name="A126000898V_Data">Data2!$HM$11:$HM$20</definedName>
    <definedName name="A126000898V_Latest">Data2!$HM$20</definedName>
    <definedName name="A126000902X">Data2!$IK$1:$IK$10,Data2!$IK$11:$IK$20</definedName>
    <definedName name="A126000902X_Data">Data2!$IK$11:$IK$20</definedName>
    <definedName name="A126000902X_Latest">Data2!$IK$20</definedName>
    <definedName name="A126000906J">Data3!$BC$1:$BC$10,Data3!$BC$11:$BC$20</definedName>
    <definedName name="A126000906J_Data">Data3!$BC$11:$BC$20</definedName>
    <definedName name="A126000906J_Latest">Data3!$BC$20</definedName>
    <definedName name="A126000910X">Data2!$CQ$1:$CQ$10,Data2!$CQ$11:$CQ$20</definedName>
    <definedName name="A126000910X_Data">Data2!$CQ$11:$CQ$20</definedName>
    <definedName name="A126000910X_Latest">Data2!$CQ$20</definedName>
    <definedName name="A126000914J">Data2!$FE$1:$FE$10,Data2!$FE$11:$FE$20</definedName>
    <definedName name="A126000914J_Data">Data2!$FE$11:$FE$20</definedName>
    <definedName name="A126000914J_Latest">Data2!$FE$20</definedName>
    <definedName name="A126000922J">Data2!$HG$1:$HG$10,Data2!$HG$11:$HG$20</definedName>
    <definedName name="A126000922J_Data">Data2!$HG$11:$HG$20</definedName>
    <definedName name="A126000922J_Latest">Data2!$HG$20</definedName>
    <definedName name="A126000926T">Data2!$HS$1:$HS$10,Data2!$HS$11:$HS$20</definedName>
    <definedName name="A126000926T_Data">Data2!$HS$11:$HS$20</definedName>
    <definedName name="A126000926T_Latest">Data2!$HS$20</definedName>
    <definedName name="A126000930J">Data2!$IE$1:$IE$10,Data2!$IE$11:$IE$20</definedName>
    <definedName name="A126000930J_Data">Data2!$IE$11:$IE$20</definedName>
    <definedName name="A126000930J_Latest">Data2!$IE$20</definedName>
    <definedName name="A126000934T">Data3!$AE$1:$AE$10,Data3!$AE$11:$AE$20</definedName>
    <definedName name="A126000934T_Data">Data3!$AE$11:$AE$20</definedName>
    <definedName name="A126000934T_Latest">Data3!$AE$20</definedName>
    <definedName name="A126000938A">Data3!$BU$1:$BU$10,Data3!$BU$11:$BU$20</definedName>
    <definedName name="A126000938A_Data">Data3!$BU$11:$BU$20</definedName>
    <definedName name="A126000938A_Latest">Data3!$BU$20</definedName>
    <definedName name="A126000942T">Data2!$BG$1:$BG$10,Data2!$BG$11:$BG$20</definedName>
    <definedName name="A126000942T_Data">Data2!$BG$11:$BG$20</definedName>
    <definedName name="A126000942T_Latest">Data2!$BG$20</definedName>
    <definedName name="A126000946A">Data2!$BY$1:$BY$10,Data2!$BY$11:$BY$20</definedName>
    <definedName name="A126000946A_Data">Data2!$BY$11:$BY$20</definedName>
    <definedName name="A126000946A_Latest">Data2!$BY$20</definedName>
    <definedName name="A126000950T">Data2!$CE$1:$CE$10,Data2!$CE$11:$CE$20</definedName>
    <definedName name="A126000950T_Data">Data2!$CE$11:$CE$20</definedName>
    <definedName name="A126000950T_Latest">Data2!$CE$20</definedName>
    <definedName name="A126000954A">Data2!$DC$1:$DC$10,Data2!$DC$11:$DC$20</definedName>
    <definedName name="A126000954A_Data">Data2!$DC$11:$DC$20</definedName>
    <definedName name="A126000954A_Latest">Data2!$DC$20</definedName>
    <definedName name="A126000958K">Data2!$DO$1:$DO$10,Data2!$DO$11:$DO$20</definedName>
    <definedName name="A126000958K_Data">Data2!$DO$11:$DO$20</definedName>
    <definedName name="A126000958K_Latest">Data2!$DO$20</definedName>
    <definedName name="A126000962A">Data2!$DU$1:$DU$10,Data2!$DU$11:$DU$20</definedName>
    <definedName name="A126000962A_Data">Data2!$DU$11:$DU$20</definedName>
    <definedName name="A126000962A_Latest">Data2!$DU$20</definedName>
    <definedName name="A126000966K">Data2!$FK$1:$FK$10,Data2!$FK$11:$FK$20</definedName>
    <definedName name="A126000966K_Data">Data2!$FK$11:$FK$20</definedName>
    <definedName name="A126000966K_Latest">Data2!$FK$20</definedName>
    <definedName name="A126000970A">Data2!$HY$1:$HY$10,Data2!$HY$11:$HY$20</definedName>
    <definedName name="A126000970A_Data">Data2!$HY$11:$HY$20</definedName>
    <definedName name="A126000970A_Latest">Data2!$HY$20</definedName>
    <definedName name="A126000974K">Data3!$G$1:$G$10,Data3!$G$11:$G$20</definedName>
    <definedName name="A126000974K_Data">Data3!$G$11:$G$20</definedName>
    <definedName name="A126000974K_Latest">Data3!$G$20</definedName>
    <definedName name="A126000978V">Data3!$M$1:$M$10,Data3!$M$11:$M$20</definedName>
    <definedName name="A126000978V_Data">Data3!$M$11:$M$20</definedName>
    <definedName name="A126000978V_Latest">Data3!$M$20</definedName>
    <definedName name="A126000982K">Data3!$AQ$1:$AQ$10,Data3!$AQ$11:$AQ$20</definedName>
    <definedName name="A126000982K_Data">Data3!$AQ$11:$AQ$20</definedName>
    <definedName name="A126000982K_Latest">Data3!$AQ$20</definedName>
    <definedName name="A126000986V">Data3!$AW$1:$AW$10,Data3!$AW$11:$AW$20</definedName>
    <definedName name="A126000986V_Data">Data3!$AW$11:$AW$20</definedName>
    <definedName name="A126000986V_Latest">Data3!$AW$20</definedName>
    <definedName name="A126000990K">Data2!$CK$1:$CK$10,Data2!$CK$11:$CK$20</definedName>
    <definedName name="A126000990K_Data">Data2!$CK$11:$CK$20</definedName>
    <definedName name="A126000990K_Latest">Data2!$CK$20</definedName>
    <definedName name="A126000994V">Data2!$FZ$1:$FZ$10,Data2!$FZ$11:$FZ$20</definedName>
    <definedName name="A126000994V_Data">Data2!$FZ$11:$FZ$20</definedName>
    <definedName name="A126000994V_Latest">Data2!$FZ$20</definedName>
    <definedName name="A126000998C">Data2!$GF$1:$GF$10,Data2!$GF$11:$GF$20</definedName>
    <definedName name="A126000998C_Data">Data2!$GF$11:$GF$20</definedName>
    <definedName name="A126000998C_Latest">Data2!$GF$20</definedName>
    <definedName name="A126001002K">Data2!$IQ$1:$IQ$10,Data2!$IQ$11:$IQ$20</definedName>
    <definedName name="A126001002K_Data">Data2!$IQ$11:$IQ$20</definedName>
    <definedName name="A126001002K_Latest">Data2!$IQ$20</definedName>
    <definedName name="A126001006V">Data3!$CA$1:$CA$10,Data3!$CA$11:$CA$20</definedName>
    <definedName name="A126001006V_Data">Data3!$CA$11:$CA$20</definedName>
    <definedName name="A126001006V_Latest">Data3!$CA$20</definedName>
    <definedName name="A126001010K">Data2!$BA$1:$BA$10,Data2!$BA$11:$BA$20</definedName>
    <definedName name="A126001010K_Data">Data2!$BA$11:$BA$20</definedName>
    <definedName name="A126001010K_Latest">Data2!$BA$20</definedName>
    <definedName name="A126001014V">Data2!$BM$1:$BM$10,Data2!$BM$11:$BM$20</definedName>
    <definedName name="A126001014V_Data">Data2!$BM$11:$BM$20</definedName>
    <definedName name="A126001014V_Latest">Data2!$BM$20</definedName>
    <definedName name="A126001018C">Data2!$BS$1:$BS$10,Data2!$BS$11:$BS$20</definedName>
    <definedName name="A126001018C_Data">Data2!$BS$11:$BS$20</definedName>
    <definedName name="A126001018C_Latest">Data2!$BS$20</definedName>
    <definedName name="A126001022V">Data2!$CW$1:$CW$10,Data2!$CW$11:$CW$20</definedName>
    <definedName name="A126001022V_Data">Data2!$CW$11:$CW$20</definedName>
    <definedName name="A126001022V_Latest">Data2!$CW$20</definedName>
    <definedName name="A126001026C">Data2!$EM$1:$EM$10,Data2!$EM$11:$EM$20</definedName>
    <definedName name="A126001026C_Data">Data2!$EM$11:$EM$20</definedName>
    <definedName name="A126001026C_Latest">Data2!$EM$20</definedName>
    <definedName name="A126001030V">Data2!$ES$1:$ES$10,Data2!$ES$11:$ES$20</definedName>
    <definedName name="A126001030V_Data">Data2!$ES$11:$ES$20</definedName>
    <definedName name="A126001030V_Latest">Data2!$ES$20</definedName>
    <definedName name="A126001034C">Data2!$EA$1:$EA$10,Data2!$EA$11:$EA$20</definedName>
    <definedName name="A126001034C_Data">Data2!$EA$11:$EA$20</definedName>
    <definedName name="A126001034C_Latest">Data2!$EA$20</definedName>
    <definedName name="A126001038L">Data2!$FQ$1:$FQ$10,Data2!$FQ$11:$FQ$20</definedName>
    <definedName name="A126001038L_Data">Data2!$FQ$11:$FQ$20</definedName>
    <definedName name="A126001038L_Latest">Data2!$FQ$20</definedName>
    <definedName name="A126001042C">Data3!$S$1:$S$10,Data3!$S$11:$S$20</definedName>
    <definedName name="A126001042C_Data">Data3!$S$11:$S$20</definedName>
    <definedName name="A126001042C_Latest">Data3!$S$20</definedName>
    <definedName name="A126001046L">Data3!$BO$1:$BO$10,Data3!$BO$11:$BO$20</definedName>
    <definedName name="A126001046L_Data">Data3!$BO$11:$BO$20</definedName>
    <definedName name="A126001046L_Latest">Data3!$BO$20</definedName>
    <definedName name="A126001050C">Data3!$CG$1:$CG$10,Data3!$CG$11:$CG$20</definedName>
    <definedName name="A126001050C_Data">Data3!$CG$11:$CG$20</definedName>
    <definedName name="A126001050C_Latest">Data3!$CG$20</definedName>
    <definedName name="A126001054L">Data4!$HQ$1:$HQ$10,Data4!$HQ$11:$HQ$20</definedName>
    <definedName name="A126001054L_Data">Data4!$HQ$11:$HQ$20</definedName>
    <definedName name="A126001054L_Latest">Data4!$HQ$20</definedName>
    <definedName name="A126001058W">Data4!$II$1:$II$10,Data4!$II$11:$II$20</definedName>
    <definedName name="A126001058W_Data">Data4!$II$11:$II$20</definedName>
    <definedName name="A126001058W_Latest">Data4!$II$20</definedName>
    <definedName name="A126001062L">Data5!$Q$1:$Q$10,Data5!$Q$11:$Q$20</definedName>
    <definedName name="A126001062L_Data">Data5!$Q$11:$Q$20</definedName>
    <definedName name="A126001062L_Latest">Data5!$Q$20</definedName>
    <definedName name="A126001066W">Data5!$AL$1:$AL$10,Data5!$AL$11:$AL$20</definedName>
    <definedName name="A126001066W_Data">Data5!$AL$11:$AL$20</definedName>
    <definedName name="A126001066W_Latest">Data5!$AL$20</definedName>
    <definedName name="A126001070L">Data5!$DI$1:$DI$10,Data5!$DI$11:$DI$20</definedName>
    <definedName name="A126001070L_Data">Data5!$DI$11:$DI$20</definedName>
    <definedName name="A126001070L_Latest">Data5!$DI$20</definedName>
    <definedName name="A126001074W">Data5!$ES$1:$ES$10,Data5!$ES$11:$ES$20</definedName>
    <definedName name="A126001074W_Data">Data5!$ES$11:$ES$20</definedName>
    <definedName name="A126001074W_Latest">Data5!$ES$20</definedName>
    <definedName name="A126001078F">Data4!$EE$1:$EE$10,Data4!$EE$11:$EE$20</definedName>
    <definedName name="A126001078F_Data">Data4!$EE$11:$EE$20</definedName>
    <definedName name="A126001078F_Latest">Data4!$EE$20</definedName>
    <definedName name="A126001082W">Data4!$GS$1:$GS$10,Data4!$GS$11:$GS$20</definedName>
    <definedName name="A126001082W_Data">Data4!$GS$11:$GS$20</definedName>
    <definedName name="A126001082W_Latest">Data4!$GS$20</definedName>
    <definedName name="A126001086F">Data5!$AU$1:$AU$10,Data5!$AU$11:$AU$20</definedName>
    <definedName name="A126001086F_Data">Data5!$AU$11:$AU$20</definedName>
    <definedName name="A126001086F_Latest">Data5!$AU$20</definedName>
    <definedName name="A126001090W">Data5!$DU$1:$DU$10,Data5!$DU$11:$DU$20</definedName>
    <definedName name="A126001090W_Data">Data5!$DU$11:$DU$20</definedName>
    <definedName name="A126001090W_Latest">Data5!$DU$20</definedName>
    <definedName name="A126001094F">Data5!$AF$1:$AF$10,Data5!$AF$11:$AF$20</definedName>
    <definedName name="A126001094F_Data">Data5!$AF$11:$AF$20</definedName>
    <definedName name="A126001094F_Latest">Data5!$AF$20</definedName>
    <definedName name="A126001098R">Data5!$BG$1:$BG$10,Data5!$BG$11:$BG$20</definedName>
    <definedName name="A126001098R_Data">Data5!$BG$11:$BG$20</definedName>
    <definedName name="A126001098R_Latest">Data5!$BG$20</definedName>
    <definedName name="A126001102V">Data5!$CE$1:$CE$10,Data5!$CE$11:$CE$20</definedName>
    <definedName name="A126001102V_Data">Data5!$CE$11:$CE$20</definedName>
    <definedName name="A126001102V_Latest">Data5!$CE$20</definedName>
    <definedName name="A126001106C">Data5!$EM$1:$EM$10,Data5!$EM$11:$EM$20</definedName>
    <definedName name="A126001106C_Data">Data5!$EM$11:$EM$20</definedName>
    <definedName name="A126001106C_Latest">Data5!$EM$20</definedName>
    <definedName name="A126001110V">Data4!$GA$1:$GA$10,Data4!$GA$11:$GA$20</definedName>
    <definedName name="A126001110V_Data">Data4!$GA$11:$GA$20</definedName>
    <definedName name="A126001110V_Latest">Data4!$GA$20</definedName>
    <definedName name="A126001114C">Data4!$IO$1:$IO$10,Data4!$IO$11:$IO$20</definedName>
    <definedName name="A126001114C_Data">Data4!$IO$11:$IO$20</definedName>
    <definedName name="A126001114C_Latest">Data4!$IO$20</definedName>
    <definedName name="A126001122C">Data5!$BA$1:$BA$10,Data5!$BA$11:$BA$20</definedName>
    <definedName name="A126001122C_Data">Data5!$BA$11:$BA$20</definedName>
    <definedName name="A126001122C_Latest">Data5!$BA$20</definedName>
    <definedName name="A126001126L">Data5!$BM$1:$BM$10,Data5!$BM$11:$BM$20</definedName>
    <definedName name="A126001126L_Data">Data5!$BM$11:$BM$20</definedName>
    <definedName name="A126001126L_Latest">Data5!$BM$20</definedName>
    <definedName name="A126001130C">Data5!$BY$1:$BY$10,Data5!$BY$11:$BY$20</definedName>
    <definedName name="A126001130C_Data">Data5!$BY$11:$BY$20</definedName>
    <definedName name="A126001130C_Latest">Data5!$BY$20</definedName>
    <definedName name="A126001134L">Data5!$DO$1:$DO$10,Data5!$DO$11:$DO$20</definedName>
    <definedName name="A126001134L_Data">Data5!$DO$11:$DO$20</definedName>
    <definedName name="A126001134L_Latest">Data5!$DO$20</definedName>
    <definedName name="A126001138W">Data5!$FE$1:$FE$10,Data5!$FE$11:$FE$20</definedName>
    <definedName name="A126001138W_Data">Data5!$FE$11:$FE$20</definedName>
    <definedName name="A126001138W_Latest">Data5!$FE$20</definedName>
    <definedName name="A126001142L">Data4!$EQ$1:$EQ$10,Data4!$EQ$11:$EQ$20</definedName>
    <definedName name="A126001142L_Data">Data4!$EQ$11:$EQ$20</definedName>
    <definedName name="A126001142L_Latest">Data4!$EQ$20</definedName>
    <definedName name="A126001146W">Data4!$FI$1:$FI$10,Data4!$FI$11:$FI$20</definedName>
    <definedName name="A126001146W_Data">Data4!$FI$11:$FI$20</definedName>
    <definedName name="A126001146W_Latest">Data4!$FI$20</definedName>
    <definedName name="A126001150L">Data4!$FO$1:$FO$10,Data4!$FO$11:$FO$20</definedName>
    <definedName name="A126001150L_Data">Data4!$FO$11:$FO$20</definedName>
    <definedName name="A126001150L_Latest">Data4!$FO$20</definedName>
    <definedName name="A126001154W">Data4!$GM$1:$GM$10,Data4!$GM$11:$GM$20</definedName>
    <definedName name="A126001154W_Data">Data4!$GM$11:$GM$20</definedName>
    <definedName name="A126001154W_Latest">Data4!$GM$20</definedName>
    <definedName name="A126001158F">Data4!$GY$1:$GY$10,Data4!$GY$11:$GY$20</definedName>
    <definedName name="A126001158F_Data">Data4!$GY$11:$GY$20</definedName>
    <definedName name="A126001158F_Latest">Data4!$GY$20</definedName>
    <definedName name="A126001162W">Data4!$HE$1:$HE$10,Data4!$HE$11:$HE$20</definedName>
    <definedName name="A126001162W_Data">Data4!$HE$11:$HE$20</definedName>
    <definedName name="A126001162W_Latest">Data4!$HE$20</definedName>
    <definedName name="A126001166F">Data5!$E$1:$E$10,Data5!$E$11:$E$20</definedName>
    <definedName name="A126001166F_Data">Data5!$E$11:$E$20</definedName>
    <definedName name="A126001166F_Latest">Data5!$E$20</definedName>
    <definedName name="A126001170W">Data5!$BS$1:$BS$10,Data5!$BS$11:$BS$20</definedName>
    <definedName name="A126001170W_Data">Data5!$BS$11:$BS$20</definedName>
    <definedName name="A126001170W_Latest">Data5!$BS$20</definedName>
    <definedName name="A126001174F">Data5!$CQ$1:$CQ$10,Data5!$CQ$11:$CQ$20</definedName>
    <definedName name="A126001174F_Data">Data5!$CQ$11:$CQ$20</definedName>
    <definedName name="A126001174F_Latest">Data5!$CQ$20</definedName>
    <definedName name="A126001178R">Data5!$CW$1:$CW$10,Data5!$CW$11:$CW$20</definedName>
    <definedName name="A126001178R_Data">Data5!$CW$11:$CW$20</definedName>
    <definedName name="A126001178R_Latest">Data5!$CW$20</definedName>
    <definedName name="A126001182F">Data5!$EA$1:$EA$10,Data5!$EA$11:$EA$20</definedName>
    <definedName name="A126001182F_Data">Data5!$EA$11:$EA$20</definedName>
    <definedName name="A126001182F_Latest">Data5!$EA$20</definedName>
    <definedName name="A126001186R">Data5!$EG$1:$EG$10,Data5!$EG$11:$EG$20</definedName>
    <definedName name="A126001186R_Data">Data5!$EG$11:$EG$20</definedName>
    <definedName name="A126001186R_Latest">Data5!$EG$20</definedName>
    <definedName name="A126001190F">Data4!$FU$1:$FU$10,Data4!$FU$11:$FU$20</definedName>
    <definedName name="A126001190F_Data">Data4!$FU$11:$FU$20</definedName>
    <definedName name="A126001190F_Latest">Data4!$FU$20</definedName>
    <definedName name="A126001194R">Data5!$T$1:$T$10,Data5!$T$11:$T$20</definedName>
    <definedName name="A126001194R_Data">Data5!$T$11:$T$20</definedName>
    <definedName name="A126001194R_Latest">Data5!$T$20</definedName>
    <definedName name="A126001198X">Data5!$Z$1:$Z$10,Data5!$Z$11:$Z$20</definedName>
    <definedName name="A126001198X_Data">Data5!$Z$11:$Z$20</definedName>
    <definedName name="A126001198X_Latest">Data5!$Z$20</definedName>
    <definedName name="A126001202C">Data5!$CK$1:$CK$10,Data5!$CK$11:$CK$20</definedName>
    <definedName name="A126001202C_Data">Data5!$CK$11:$CK$20</definedName>
    <definedName name="A126001202C_Latest">Data5!$CK$20</definedName>
    <definedName name="A126001206L">Data5!$FK$1:$FK$10,Data5!$FK$11:$FK$20</definedName>
    <definedName name="A126001206L_Data">Data5!$FK$11:$FK$20</definedName>
    <definedName name="A126001206L_Latest">Data5!$FK$20</definedName>
    <definedName name="A126001210C">Data4!$EK$1:$EK$10,Data4!$EK$11:$EK$20</definedName>
    <definedName name="A126001210C_Data">Data4!$EK$11:$EK$20</definedName>
    <definedName name="A126001210C_Latest">Data4!$EK$20</definedName>
    <definedName name="A126001214L">Data4!$EW$1:$EW$10,Data4!$EW$11:$EW$20</definedName>
    <definedName name="A126001214L_Data">Data4!$EW$11:$EW$20</definedName>
    <definedName name="A126001214L_Latest">Data4!$EW$20</definedName>
    <definedName name="A126001218W">Data4!$FC$1:$FC$10,Data4!$FC$11:$FC$20</definedName>
    <definedName name="A126001218W_Data">Data4!$FC$11:$FC$20</definedName>
    <definedName name="A126001218W_Latest">Data4!$FC$20</definedName>
    <definedName name="A126001222L">Data4!$GG$1:$GG$10,Data4!$GG$11:$GG$20</definedName>
    <definedName name="A126001222L_Data">Data4!$GG$11:$GG$20</definedName>
    <definedName name="A126001222L_Latest">Data4!$GG$20</definedName>
    <definedName name="A126001226W">Data4!$HW$1:$HW$10,Data4!$HW$11:$HW$20</definedName>
    <definedName name="A126001226W_Data">Data4!$HW$11:$HW$20</definedName>
    <definedName name="A126001226W_Latest">Data4!$HW$20</definedName>
    <definedName name="A126001230L">Data4!$IC$1:$IC$10,Data4!$IC$11:$IC$20</definedName>
    <definedName name="A126001230L_Data">Data4!$IC$11:$IC$20</definedName>
    <definedName name="A126001230L_Latest">Data4!$IC$20</definedName>
    <definedName name="A126001234W">Data4!$HK$1:$HK$10,Data4!$HK$11:$HK$20</definedName>
    <definedName name="A126001234W_Data">Data4!$HK$11:$HK$20</definedName>
    <definedName name="A126001234W_Latest">Data4!$HK$20</definedName>
    <definedName name="A126001238F">Data5!$K$1:$K$10,Data5!$K$11:$K$20</definedName>
    <definedName name="A126001238F_Data">Data5!$K$11:$K$20</definedName>
    <definedName name="A126001238F_Latest">Data5!$K$20</definedName>
    <definedName name="A126001242W">Data5!$DC$1:$DC$10,Data5!$DC$11:$DC$20</definedName>
    <definedName name="A126001242W_Data">Data5!$DC$11:$DC$20</definedName>
    <definedName name="A126001242W_Latest">Data5!$DC$20</definedName>
    <definedName name="A126001246F">Data5!$EY$1:$EY$10,Data5!$EY$11:$EY$20</definedName>
    <definedName name="A126001246F_Data">Data5!$EY$11:$EY$20</definedName>
    <definedName name="A126001246F_Latest">Data5!$EY$20</definedName>
    <definedName name="A126001250W">Data5!$FQ$1:$FQ$10,Data5!$FQ$11:$FQ$20</definedName>
    <definedName name="A126001250W_Data">Data5!$FQ$11:$FQ$20</definedName>
    <definedName name="A126001250W_Latest">Data5!$FQ$20</definedName>
    <definedName name="A126001254F">Data6!$S$1:$S$10,Data6!$S$11:$S$20</definedName>
    <definedName name="A126001254F_Data">Data6!$S$11:$S$20</definedName>
    <definedName name="A126001254F_Latest">Data6!$S$20</definedName>
    <definedName name="A126001258R">Data6!$AK$1:$AK$10,Data6!$AK$11:$AK$20</definedName>
    <definedName name="A126001258R_Data">Data6!$AK$11:$AK$20</definedName>
    <definedName name="A126001258R_Latest">Data6!$AK$20</definedName>
    <definedName name="A126001262F">Data6!$BI$1:$BI$10,Data6!$BI$11:$BI$20</definedName>
    <definedName name="A126001262F_Data">Data6!$BI$11:$BI$20</definedName>
    <definedName name="A126001262F_Latest">Data6!$BI$20</definedName>
    <definedName name="A126001266R">Data6!$CD$1:$CD$10,Data6!$CD$11:$CD$20</definedName>
    <definedName name="A126001266R_Data">Data6!$CD$11:$CD$20</definedName>
    <definedName name="A126001266R_Latest">Data6!$CD$20</definedName>
    <definedName name="A126001270F">Data6!$FA$1:$FA$10,Data6!$FA$11:$FA$20</definedName>
    <definedName name="A126001270F_Data">Data6!$FA$11:$FA$20</definedName>
    <definedName name="A126001270F_Latest">Data6!$FA$20</definedName>
    <definedName name="A126001274R">Data6!$GK$1:$GK$10,Data6!$GK$11:$GK$20</definedName>
    <definedName name="A126001274R_Data">Data6!$GK$11:$GK$20</definedName>
    <definedName name="A126001274R_Latest">Data6!$GK$20</definedName>
    <definedName name="A126001278X">Data5!$FW$1:$FW$10,Data5!$FW$11:$FW$20</definedName>
    <definedName name="A126001278X_Data">Data5!$FW$11:$FW$20</definedName>
    <definedName name="A126001278X_Latest">Data5!$FW$20</definedName>
    <definedName name="A126001282R">Data5!$IK$1:$IK$10,Data5!$IK$11:$IK$20</definedName>
    <definedName name="A126001282R_Data">Data5!$IK$11:$IK$20</definedName>
    <definedName name="A126001282R_Latest">Data5!$IK$20</definedName>
    <definedName name="A126001286X">Data6!$CM$1:$CM$10,Data6!$CM$11:$CM$20</definedName>
    <definedName name="A126001286X_Data">Data6!$CM$11:$CM$20</definedName>
    <definedName name="A126001286X_Latest">Data6!$CM$20</definedName>
    <definedName name="A126001290R">Data6!$FM$1:$FM$10,Data6!$FM$11:$FM$20</definedName>
    <definedName name="A126001290R_Data">Data6!$FM$11:$FM$20</definedName>
    <definedName name="A126001290R_Latest">Data6!$FM$20</definedName>
    <definedName name="A126001294X">Data6!$BX$1:$BX$10,Data6!$BX$11:$BX$20</definedName>
    <definedName name="A126001294X_Data">Data6!$BX$11:$BX$20</definedName>
    <definedName name="A126001294X_Latest">Data6!$BX$20</definedName>
    <definedName name="A126001298J">Data6!$CY$1:$CY$10,Data6!$CY$11:$CY$20</definedName>
    <definedName name="A126001298J_Data">Data6!$CY$11:$CY$20</definedName>
    <definedName name="A126001298J_Latest">Data6!$CY$20</definedName>
    <definedName name="A126001302L">Data6!$DW$1:$DW$10,Data6!$DW$11:$DW$20</definedName>
    <definedName name="A126001302L_Data">Data6!$DW$11:$DW$20</definedName>
    <definedName name="A126001302L_Latest">Data6!$DW$20</definedName>
    <definedName name="A126001306W">Data6!$GE$1:$GE$10,Data6!$GE$11:$GE$20</definedName>
    <definedName name="A126001306W_Data">Data6!$GE$11:$GE$20</definedName>
    <definedName name="A126001306W_Latest">Data6!$GE$20</definedName>
    <definedName name="A126001310L">Data5!$HS$1:$HS$10,Data5!$HS$11:$HS$20</definedName>
    <definedName name="A126001310L_Data">Data5!$HS$11:$HS$20</definedName>
    <definedName name="A126001310L_Latest">Data5!$HS$20</definedName>
    <definedName name="A126001314W">Data6!$AQ$1:$AQ$10,Data6!$AQ$11:$AQ$20</definedName>
    <definedName name="A126001314W_Data">Data6!$AQ$11:$AQ$20</definedName>
    <definedName name="A126001314W_Latest">Data6!$AQ$20</definedName>
    <definedName name="A126001322W">Data6!$CS$1:$CS$10,Data6!$CS$11:$CS$20</definedName>
    <definedName name="A126001322W_Data">Data6!$CS$11:$CS$20</definedName>
    <definedName name="A126001322W_Latest">Data6!$CS$20</definedName>
    <definedName name="A126001326F">Data6!$DE$1:$DE$10,Data6!$DE$11:$DE$20</definedName>
    <definedName name="A126001326F_Data">Data6!$DE$11:$DE$20</definedName>
    <definedName name="A126001326F_Latest">Data6!$DE$20</definedName>
    <definedName name="A126001330W">Data6!$DQ$1:$DQ$10,Data6!$DQ$11:$DQ$20</definedName>
    <definedName name="A126001330W_Data">Data6!$DQ$11:$DQ$20</definedName>
    <definedName name="A126001330W_Latest">Data6!$DQ$20</definedName>
    <definedName name="A126001334F">Data6!$FG$1:$FG$10,Data6!$FG$11:$FG$20</definedName>
    <definedName name="A126001334F_Data">Data6!$FG$11:$FG$20</definedName>
    <definedName name="A126001334F_Latest">Data6!$FG$20</definedName>
    <definedName name="A126001338R">Data6!$GW$1:$GW$10,Data6!$GW$11:$GW$20</definedName>
    <definedName name="A126001338R_Data">Data6!$GW$11:$GW$20</definedName>
    <definedName name="A126001338R_Latest">Data6!$GW$20</definedName>
    <definedName name="A126001342F">Data5!$GI$1:$GI$10,Data5!$GI$11:$GI$20</definedName>
    <definedName name="A126001342F_Data">Data5!$GI$11:$GI$20</definedName>
    <definedName name="A126001342F_Latest">Data5!$GI$20</definedName>
    <definedName name="A126001346R">Data5!$HA$1:$HA$10,Data5!$HA$11:$HA$20</definedName>
    <definedName name="A126001346R_Data">Data5!$HA$11:$HA$20</definedName>
    <definedName name="A126001346R_Latest">Data5!$HA$20</definedName>
    <definedName name="A126001350F">Data5!$HG$1:$HG$10,Data5!$HG$11:$HG$20</definedName>
    <definedName name="A126001350F_Data">Data5!$HG$11:$HG$20</definedName>
    <definedName name="A126001350F_Latest">Data5!$HG$20</definedName>
    <definedName name="A126001354R">Data5!$IE$1:$IE$10,Data5!$IE$11:$IE$20</definedName>
    <definedName name="A126001354R_Data">Data5!$IE$11:$IE$20</definedName>
    <definedName name="A126001354R_Latest">Data5!$IE$20</definedName>
    <definedName name="A126001358X">Data5!$IQ$1:$IQ$10,Data5!$IQ$11:$IQ$20</definedName>
    <definedName name="A126001358X_Data">Data5!$IQ$11:$IQ$20</definedName>
    <definedName name="A126001358X_Latest">Data5!$IQ$20</definedName>
    <definedName name="A126001362R">Data6!$G$1:$G$10,Data6!$G$11:$G$20</definedName>
    <definedName name="A126001362R_Data">Data6!$G$11:$G$20</definedName>
    <definedName name="A126001362R_Latest">Data6!$G$20</definedName>
    <definedName name="A126001366X">Data6!$AW$1:$AW$10,Data6!$AW$11:$AW$20</definedName>
    <definedName name="A126001366X_Data">Data6!$AW$11:$AW$20</definedName>
    <definedName name="A126001366X_Latest">Data6!$AW$20</definedName>
    <definedName name="A126001370R">Data6!$DK$1:$DK$10,Data6!$DK$11:$DK$20</definedName>
    <definedName name="A126001370R_Data">Data6!$DK$11:$DK$20</definedName>
    <definedName name="A126001370R_Latest">Data6!$DK$20</definedName>
    <definedName name="A126001374X">Data6!$EI$1:$EI$10,Data6!$EI$11:$EI$20</definedName>
    <definedName name="A126001374X_Data">Data6!$EI$11:$EI$20</definedName>
    <definedName name="A126001374X_Latest">Data6!$EI$20</definedName>
    <definedName name="A126001378J">Data6!$EO$1:$EO$10,Data6!$EO$11:$EO$20</definedName>
    <definedName name="A126001378J_Data">Data6!$EO$11:$EO$20</definedName>
    <definedName name="A126001378J_Latest">Data6!$EO$20</definedName>
    <definedName name="A126001382X">Data6!$FS$1:$FS$10,Data6!$FS$11:$FS$20</definedName>
    <definedName name="A126001382X_Data">Data6!$FS$11:$FS$20</definedName>
    <definedName name="A126001382X_Latest">Data6!$FS$20</definedName>
    <definedName name="A126001386J">Data6!$FY$1:$FY$10,Data6!$FY$11:$FY$20</definedName>
    <definedName name="A126001386J_Data">Data6!$FY$11:$FY$20</definedName>
    <definedName name="A126001386J_Latest">Data6!$FY$20</definedName>
    <definedName name="A126001390X">Data5!$HM$1:$HM$10,Data5!$HM$11:$HM$20</definedName>
    <definedName name="A126001390X_Data">Data5!$HM$11:$HM$20</definedName>
    <definedName name="A126001390X_Latest">Data5!$HM$20</definedName>
    <definedName name="A126001394J">Data6!$BL$1:$BL$10,Data6!$BL$11:$BL$20</definedName>
    <definedName name="A126001394J_Data">Data6!$BL$11:$BL$20</definedName>
    <definedName name="A126001394J_Latest">Data6!$BL$20</definedName>
    <definedName name="A126001398T">Data6!$BR$1:$BR$10,Data6!$BR$11:$BR$20</definedName>
    <definedName name="A126001398T_Data">Data6!$BR$11:$BR$20</definedName>
    <definedName name="A126001398T_Latest">Data6!$BR$20</definedName>
    <definedName name="A126001402W">Data6!$EC$1:$EC$10,Data6!$EC$11:$EC$20</definedName>
    <definedName name="A126001402W_Data">Data6!$EC$11:$EC$20</definedName>
    <definedName name="A126001402W_Latest">Data6!$EC$20</definedName>
    <definedName name="A126001406F">Data6!$HC$1:$HC$10,Data6!$HC$11:$HC$20</definedName>
    <definedName name="A126001406F_Data">Data6!$HC$11:$HC$20</definedName>
    <definedName name="A126001406F_Latest">Data6!$HC$20</definedName>
    <definedName name="A126001410W">Data5!$GC$1:$GC$10,Data5!$GC$11:$GC$20</definedName>
    <definedName name="A126001410W_Data">Data5!$GC$11:$GC$20</definedName>
    <definedName name="A126001410W_Latest">Data5!$GC$20</definedName>
    <definedName name="A126001414F">Data5!$GO$1:$GO$10,Data5!$GO$11:$GO$20</definedName>
    <definedName name="A126001414F_Data">Data5!$GO$11:$GO$20</definedName>
    <definedName name="A126001414F_Latest">Data5!$GO$20</definedName>
    <definedName name="A126001418R">Data5!$GU$1:$GU$10,Data5!$GU$11:$GU$20</definedName>
    <definedName name="A126001418R_Data">Data5!$GU$11:$GU$20</definedName>
    <definedName name="A126001418R_Latest">Data5!$GU$20</definedName>
    <definedName name="A126001422F">Data5!$HY$1:$HY$10,Data5!$HY$11:$HY$20</definedName>
    <definedName name="A126001422F_Data">Data5!$HY$11:$HY$20</definedName>
    <definedName name="A126001422F_Latest">Data5!$HY$20</definedName>
    <definedName name="A126001426R">Data6!$Y$1:$Y$10,Data6!$Y$11:$Y$20</definedName>
    <definedName name="A126001426R_Data">Data6!$Y$11:$Y$20</definedName>
    <definedName name="A126001426R_Latest">Data6!$Y$20</definedName>
    <definedName name="A126001430F">Data6!$AE$1:$AE$10,Data6!$AE$11:$AE$20</definedName>
    <definedName name="A126001430F_Data">Data6!$AE$11:$AE$20</definedName>
    <definedName name="A126001430F_Latest">Data6!$AE$20</definedName>
    <definedName name="A126001434R">Data6!$M$1:$M$10,Data6!$M$11:$M$20</definedName>
    <definedName name="A126001434R_Data">Data6!$M$11:$M$20</definedName>
    <definedName name="A126001434R_Latest">Data6!$M$20</definedName>
    <definedName name="A126001438X">Data6!$BC$1:$BC$10,Data6!$BC$11:$BC$20</definedName>
    <definedName name="A126001438X_Data">Data6!$BC$11:$BC$20</definedName>
    <definedName name="A126001438X_Latest">Data6!$BC$20</definedName>
    <definedName name="A126001442R">Data6!$EU$1:$EU$10,Data6!$EU$11:$EU$20</definedName>
    <definedName name="A126001442R_Data">Data6!$EU$11:$EU$20</definedName>
    <definedName name="A126001442R_Latest">Data6!$EU$20</definedName>
    <definedName name="A126001446X">Data6!$GQ$1:$GQ$10,Data6!$GQ$11:$GQ$20</definedName>
    <definedName name="A126001446X_Data">Data6!$GQ$11:$GQ$20</definedName>
    <definedName name="A126001446X_Latest">Data6!$GQ$20</definedName>
    <definedName name="A126001450R">Data6!$HI$1:$HI$10,Data6!$HI$11:$HI$20</definedName>
    <definedName name="A126001450R_Data">Data6!$HI$11:$HI$20</definedName>
    <definedName name="A126001450R_Latest">Data6!$HI$20</definedName>
    <definedName name="Date_Range">Data1!$A$2:$A$10,Data1!$A$11:$A$20</definedName>
    <definedName name="Date_Range_Data">Data1!$A$11:$A$20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E166" i="15" l="1"/>
  <c r="BD166" i="15"/>
  <c r="BC166" i="15"/>
  <c r="BB166" i="15"/>
  <c r="BA166" i="15"/>
  <c r="AZ166" i="15"/>
  <c r="AY166" i="15"/>
  <c r="AX166" i="15"/>
  <c r="AW166" i="15"/>
  <c r="AV166" i="15"/>
  <c r="AU166" i="15"/>
  <c r="AT166" i="15"/>
  <c r="AS166" i="15"/>
  <c r="AR166" i="15"/>
  <c r="AQ166" i="15"/>
  <c r="AP166" i="15"/>
  <c r="AO166" i="15"/>
  <c r="AN166" i="15"/>
  <c r="AM166" i="15"/>
  <c r="AL166" i="15"/>
  <c r="AK166" i="15"/>
  <c r="AJ166" i="15"/>
  <c r="AI166" i="15"/>
  <c r="AH166" i="15"/>
  <c r="AG166" i="15"/>
  <c r="AF166" i="15"/>
  <c r="AE166" i="15"/>
  <c r="AD166" i="15"/>
  <c r="AC166" i="15"/>
  <c r="AB166" i="15"/>
  <c r="AA166" i="15"/>
  <c r="Z166" i="15"/>
  <c r="Y166" i="15"/>
  <c r="X166" i="15"/>
  <c r="W166" i="15"/>
  <c r="V166" i="15"/>
  <c r="U166" i="15"/>
  <c r="T166" i="15"/>
  <c r="S166" i="15"/>
  <c r="R166" i="15"/>
  <c r="Q166" i="15"/>
  <c r="P166" i="15"/>
  <c r="O166" i="15"/>
  <c r="N166" i="15"/>
  <c r="M166" i="15"/>
  <c r="L166" i="15"/>
  <c r="K166" i="15"/>
  <c r="J166" i="15"/>
  <c r="I166" i="15"/>
  <c r="H166" i="15"/>
  <c r="G166" i="15"/>
  <c r="F166" i="15"/>
  <c r="E166" i="15"/>
  <c r="D166" i="15"/>
  <c r="BE165" i="15"/>
  <c r="BD165" i="15"/>
  <c r="BC165" i="15"/>
  <c r="BB165" i="15"/>
  <c r="BA165" i="15"/>
  <c r="AZ165" i="15"/>
  <c r="AY165" i="15"/>
  <c r="AX165" i="15"/>
  <c r="AW165" i="15"/>
  <c r="AV165" i="15"/>
  <c r="AU165" i="15"/>
  <c r="AT165" i="15"/>
  <c r="AS165" i="15"/>
  <c r="AR165" i="15"/>
  <c r="AQ165" i="15"/>
  <c r="AP165" i="15"/>
  <c r="AO165" i="15"/>
  <c r="AN165" i="15"/>
  <c r="AM165" i="15"/>
  <c r="AL165" i="15"/>
  <c r="AK165" i="15"/>
  <c r="AJ165" i="15"/>
  <c r="AI165" i="15"/>
  <c r="AH165" i="15"/>
  <c r="AG165" i="15"/>
  <c r="AF165" i="15"/>
  <c r="AE165" i="15"/>
  <c r="AD165" i="15"/>
  <c r="AC165" i="15"/>
  <c r="AB165" i="15"/>
  <c r="AA165" i="15"/>
  <c r="Z165" i="15"/>
  <c r="Y165" i="15"/>
  <c r="X165" i="15"/>
  <c r="W165" i="15"/>
  <c r="V165" i="15"/>
  <c r="U165" i="15"/>
  <c r="T165" i="15"/>
  <c r="S165" i="15"/>
  <c r="R165" i="15"/>
  <c r="Q165" i="15"/>
  <c r="P165" i="15"/>
  <c r="O165" i="15"/>
  <c r="N165" i="15"/>
  <c r="M165" i="15"/>
  <c r="L165" i="15"/>
  <c r="K165" i="15"/>
  <c r="J165" i="15"/>
  <c r="I165" i="15"/>
  <c r="H165" i="15"/>
  <c r="G165" i="15"/>
  <c r="F165" i="15"/>
  <c r="E165" i="15"/>
  <c r="D165" i="15"/>
  <c r="BE164" i="15"/>
  <c r="BD164" i="15"/>
  <c r="BC164" i="15"/>
  <c r="BB164" i="15"/>
  <c r="BA164" i="15"/>
  <c r="AZ164" i="15"/>
  <c r="AY164" i="15"/>
  <c r="AX164" i="15"/>
  <c r="AW164" i="15"/>
  <c r="AV164" i="15"/>
  <c r="AU164" i="15"/>
  <c r="AT164" i="15"/>
  <c r="AS164" i="15"/>
  <c r="AR164" i="15"/>
  <c r="AQ164" i="15"/>
  <c r="AP164" i="15"/>
  <c r="AO164" i="15"/>
  <c r="AN164" i="15"/>
  <c r="AM164" i="15"/>
  <c r="AL164" i="15"/>
  <c r="AK164" i="15"/>
  <c r="AJ164" i="15"/>
  <c r="AI164" i="15"/>
  <c r="AH164" i="15"/>
  <c r="AG164" i="15"/>
  <c r="AF164" i="15"/>
  <c r="AE164" i="15"/>
  <c r="AD164" i="15"/>
  <c r="AC164" i="15"/>
  <c r="AB164" i="15"/>
  <c r="AA164" i="15"/>
  <c r="Z164" i="15"/>
  <c r="Y164" i="15"/>
  <c r="X164" i="15"/>
  <c r="W164" i="15"/>
  <c r="V164" i="15"/>
  <c r="U164" i="15"/>
  <c r="T164" i="15"/>
  <c r="S164" i="15"/>
  <c r="R164" i="15"/>
  <c r="Q164" i="15"/>
  <c r="P164" i="15"/>
  <c r="O164" i="15"/>
  <c r="N164" i="15"/>
  <c r="M164" i="15"/>
  <c r="L164" i="15"/>
  <c r="K164" i="15"/>
  <c r="J164" i="15"/>
  <c r="I164" i="15"/>
  <c r="H164" i="15"/>
  <c r="G164" i="15"/>
  <c r="F164" i="15"/>
  <c r="E164" i="15"/>
  <c r="D164" i="15"/>
  <c r="BE163" i="15"/>
  <c r="BD163" i="15"/>
  <c r="BC163" i="15"/>
  <c r="BB163" i="15"/>
  <c r="BA163" i="15"/>
  <c r="AZ163" i="15"/>
  <c r="AY163" i="15"/>
  <c r="AX163" i="15"/>
  <c r="AW163" i="15"/>
  <c r="AV163" i="15"/>
  <c r="AU163" i="15"/>
  <c r="AT163" i="15"/>
  <c r="AS163" i="15"/>
  <c r="AR163" i="15"/>
  <c r="AQ163" i="15"/>
  <c r="AP163" i="15"/>
  <c r="AO163" i="15"/>
  <c r="AN163" i="15"/>
  <c r="AM163" i="15"/>
  <c r="AL163" i="15"/>
  <c r="AK163" i="15"/>
  <c r="AJ163" i="15"/>
  <c r="AI163" i="15"/>
  <c r="AH163" i="15"/>
  <c r="AG163" i="15"/>
  <c r="AF163" i="15"/>
  <c r="AE163" i="15"/>
  <c r="AD163" i="15"/>
  <c r="AC163" i="15"/>
  <c r="AB163" i="15"/>
  <c r="AA163" i="15"/>
  <c r="Z163" i="15"/>
  <c r="Y163" i="15"/>
  <c r="X163" i="15"/>
  <c r="W163" i="15"/>
  <c r="V163" i="15"/>
  <c r="U163" i="15"/>
  <c r="T163" i="15"/>
  <c r="S163" i="15"/>
  <c r="R163" i="15"/>
  <c r="Q163" i="15"/>
  <c r="P163" i="15"/>
  <c r="O163" i="15"/>
  <c r="N163" i="15"/>
  <c r="M163" i="15"/>
  <c r="L163" i="15"/>
  <c r="K163" i="15"/>
  <c r="J163" i="15"/>
  <c r="I163" i="15"/>
  <c r="H163" i="15"/>
  <c r="G163" i="15"/>
  <c r="F163" i="15"/>
  <c r="E163" i="15"/>
  <c r="D163" i="15"/>
  <c r="BE162" i="15"/>
  <c r="BD162" i="15"/>
  <c r="BC162" i="15"/>
  <c r="BB162" i="15"/>
  <c r="BA162" i="15"/>
  <c r="AZ162" i="15"/>
  <c r="AY162" i="15"/>
  <c r="AX162" i="15"/>
  <c r="AW162" i="15"/>
  <c r="AV162" i="15"/>
  <c r="AU162" i="15"/>
  <c r="AT162" i="15"/>
  <c r="AS162" i="15"/>
  <c r="AR162" i="15"/>
  <c r="AQ162" i="15"/>
  <c r="AP162" i="15"/>
  <c r="AO162" i="15"/>
  <c r="AN162" i="15"/>
  <c r="AM162" i="15"/>
  <c r="AL162" i="15"/>
  <c r="AK162" i="15"/>
  <c r="AJ162" i="15"/>
  <c r="AI162" i="15"/>
  <c r="AH162" i="15"/>
  <c r="AG162" i="15"/>
  <c r="AF162" i="15"/>
  <c r="AE162" i="15"/>
  <c r="AD162" i="15"/>
  <c r="AC162" i="15"/>
  <c r="AB162" i="15"/>
  <c r="AA162" i="15"/>
  <c r="Z162" i="15"/>
  <c r="Y162" i="15"/>
  <c r="X162" i="15"/>
  <c r="W162" i="15"/>
  <c r="V162" i="15"/>
  <c r="U162" i="15"/>
  <c r="T162" i="15"/>
  <c r="S162" i="15"/>
  <c r="R162" i="15"/>
  <c r="Q162" i="15"/>
  <c r="P162" i="15"/>
  <c r="O162" i="15"/>
  <c r="N162" i="15"/>
  <c r="M162" i="15"/>
  <c r="L162" i="15"/>
  <c r="K162" i="15"/>
  <c r="J162" i="15"/>
  <c r="I162" i="15"/>
  <c r="H162" i="15"/>
  <c r="G162" i="15"/>
  <c r="F162" i="15"/>
  <c r="E162" i="15"/>
  <c r="D162" i="15"/>
  <c r="BE161" i="15"/>
  <c r="BD161" i="15"/>
  <c r="BC161" i="15"/>
  <c r="BB161" i="15"/>
  <c r="BA161" i="15"/>
  <c r="AZ161" i="15"/>
  <c r="AY161" i="15"/>
  <c r="AX161" i="15"/>
  <c r="AW161" i="15"/>
  <c r="AV161" i="15"/>
  <c r="AU161" i="15"/>
  <c r="AT161" i="15"/>
  <c r="AS161" i="15"/>
  <c r="AR161" i="15"/>
  <c r="AQ161" i="15"/>
  <c r="AP161" i="15"/>
  <c r="AO161" i="15"/>
  <c r="AN161" i="15"/>
  <c r="AM161" i="15"/>
  <c r="AL161" i="15"/>
  <c r="AK161" i="15"/>
  <c r="AJ161" i="15"/>
  <c r="AI161" i="15"/>
  <c r="AH161" i="15"/>
  <c r="AG161" i="15"/>
  <c r="AF161" i="15"/>
  <c r="AE161" i="15"/>
  <c r="AD161" i="15"/>
  <c r="AC161" i="15"/>
  <c r="AB161" i="15"/>
  <c r="AA161" i="15"/>
  <c r="Z161" i="15"/>
  <c r="Y161" i="15"/>
  <c r="X161" i="15"/>
  <c r="W161" i="15"/>
  <c r="V161" i="15"/>
  <c r="U161" i="15"/>
  <c r="T161" i="15"/>
  <c r="S161" i="15"/>
  <c r="R161" i="15"/>
  <c r="Q161" i="15"/>
  <c r="P161" i="15"/>
  <c r="O161" i="15"/>
  <c r="N161" i="15"/>
  <c r="M161" i="15"/>
  <c r="L161" i="15"/>
  <c r="K161" i="15"/>
  <c r="J161" i="15"/>
  <c r="I161" i="15"/>
  <c r="H161" i="15"/>
  <c r="G161" i="15"/>
  <c r="F161" i="15"/>
  <c r="E161" i="15"/>
  <c r="D161" i="15"/>
  <c r="BE160" i="15"/>
  <c r="BD160" i="15"/>
  <c r="BC160" i="15"/>
  <c r="BB160" i="15"/>
  <c r="BA160" i="15"/>
  <c r="AZ160" i="15"/>
  <c r="AY160" i="15"/>
  <c r="AX160" i="15"/>
  <c r="AW160" i="15"/>
  <c r="AV160" i="15"/>
  <c r="AU160" i="15"/>
  <c r="AT160" i="15"/>
  <c r="AS160" i="15"/>
  <c r="AR160" i="15"/>
  <c r="AQ160" i="15"/>
  <c r="AP160" i="15"/>
  <c r="AO160" i="15"/>
  <c r="AN160" i="15"/>
  <c r="AM160" i="15"/>
  <c r="AL160" i="15"/>
  <c r="AK160" i="15"/>
  <c r="AJ160" i="15"/>
  <c r="AI160" i="15"/>
  <c r="AH160" i="15"/>
  <c r="AG160" i="15"/>
  <c r="AF160" i="15"/>
  <c r="AE160" i="15"/>
  <c r="AD160" i="15"/>
  <c r="AC160" i="15"/>
  <c r="AB160" i="15"/>
  <c r="AA160" i="15"/>
  <c r="Z160" i="15"/>
  <c r="Y160" i="15"/>
  <c r="X160" i="15"/>
  <c r="W160" i="15"/>
  <c r="V160" i="15"/>
  <c r="U160" i="15"/>
  <c r="T160" i="15"/>
  <c r="S160" i="15"/>
  <c r="R160" i="15"/>
  <c r="Q160" i="15"/>
  <c r="P160" i="15"/>
  <c r="O160" i="15"/>
  <c r="N160" i="15"/>
  <c r="M160" i="15"/>
  <c r="L160" i="15"/>
  <c r="K160" i="15"/>
  <c r="J160" i="15"/>
  <c r="I160" i="15"/>
  <c r="H160" i="15"/>
  <c r="G160" i="15"/>
  <c r="F160" i="15"/>
  <c r="E160" i="15"/>
  <c r="D160" i="15"/>
  <c r="BE159" i="15"/>
  <c r="BD159" i="15"/>
  <c r="BC159" i="15"/>
  <c r="BB159" i="15"/>
  <c r="BA159" i="15"/>
  <c r="AZ159" i="15"/>
  <c r="AY159" i="15"/>
  <c r="AX159" i="15"/>
  <c r="AW159" i="15"/>
  <c r="AV159" i="15"/>
  <c r="AU159" i="15"/>
  <c r="AT159" i="15"/>
  <c r="AS159" i="15"/>
  <c r="AR159" i="15"/>
  <c r="AQ159" i="15"/>
  <c r="AP159" i="15"/>
  <c r="AO159" i="15"/>
  <c r="AN159" i="15"/>
  <c r="AM159" i="15"/>
  <c r="AL159" i="15"/>
  <c r="AK159" i="15"/>
  <c r="AJ159" i="15"/>
  <c r="AI159" i="15"/>
  <c r="AH159" i="15"/>
  <c r="AG159" i="15"/>
  <c r="AF159" i="15"/>
  <c r="AE159" i="15"/>
  <c r="AD159" i="15"/>
  <c r="AC159" i="15"/>
  <c r="AB159" i="15"/>
  <c r="AA159" i="15"/>
  <c r="Z159" i="15"/>
  <c r="Y159" i="15"/>
  <c r="X159" i="15"/>
  <c r="W159" i="15"/>
  <c r="V159" i="15"/>
  <c r="U159" i="15"/>
  <c r="T159" i="15"/>
  <c r="S159" i="15"/>
  <c r="R159" i="15"/>
  <c r="Q159" i="15"/>
  <c r="P159" i="15"/>
  <c r="O159" i="15"/>
  <c r="N159" i="15"/>
  <c r="M159" i="15"/>
  <c r="L159" i="15"/>
  <c r="K159" i="15"/>
  <c r="J159" i="15"/>
  <c r="I159" i="15"/>
  <c r="H159" i="15"/>
  <c r="G159" i="15"/>
  <c r="F159" i="15"/>
  <c r="E159" i="15"/>
  <c r="D159" i="15"/>
  <c r="BE158" i="15"/>
  <c r="BD158" i="15"/>
  <c r="BC158" i="15"/>
  <c r="BB158" i="15"/>
  <c r="BA158" i="15"/>
  <c r="AZ158" i="15"/>
  <c r="AY158" i="15"/>
  <c r="AX158" i="15"/>
  <c r="AW158" i="15"/>
  <c r="AV158" i="15"/>
  <c r="AU158" i="15"/>
  <c r="AT158" i="15"/>
  <c r="AS158" i="15"/>
  <c r="AR158" i="15"/>
  <c r="AQ158" i="15"/>
  <c r="AP158" i="15"/>
  <c r="AO158" i="15"/>
  <c r="AN158" i="15"/>
  <c r="AM158" i="15"/>
  <c r="AL158" i="15"/>
  <c r="AK158" i="15"/>
  <c r="AJ158" i="15"/>
  <c r="AI158" i="15"/>
  <c r="AH158" i="15"/>
  <c r="AG158" i="15"/>
  <c r="AF158" i="15"/>
  <c r="AE158" i="15"/>
  <c r="AD158" i="15"/>
  <c r="AC158" i="15"/>
  <c r="AB158" i="15"/>
  <c r="AA158" i="15"/>
  <c r="Z158" i="15"/>
  <c r="Y158" i="15"/>
  <c r="X158" i="15"/>
  <c r="W158" i="15"/>
  <c r="V158" i="15"/>
  <c r="U158" i="15"/>
  <c r="T158" i="15"/>
  <c r="S158" i="15"/>
  <c r="R158" i="15"/>
  <c r="Q158" i="15"/>
  <c r="P158" i="15"/>
  <c r="O158" i="15"/>
  <c r="N158" i="15"/>
  <c r="M158" i="15"/>
  <c r="L158" i="15"/>
  <c r="K158" i="15"/>
  <c r="J158" i="15"/>
  <c r="I158" i="15"/>
  <c r="H158" i="15"/>
  <c r="G158" i="15"/>
  <c r="F158" i="15"/>
  <c r="E158" i="15"/>
  <c r="D158" i="15"/>
  <c r="BE157" i="15"/>
  <c r="BD157" i="15"/>
  <c r="BC157" i="15"/>
  <c r="BB157" i="15"/>
  <c r="BA157" i="15"/>
  <c r="AZ157" i="15"/>
  <c r="AY157" i="15"/>
  <c r="AX157" i="15"/>
  <c r="AW157" i="15"/>
  <c r="AV157" i="15"/>
  <c r="AU157" i="15"/>
  <c r="AT157" i="15"/>
  <c r="AS157" i="15"/>
  <c r="AR157" i="15"/>
  <c r="AQ157" i="15"/>
  <c r="AP157" i="15"/>
  <c r="AO157" i="15"/>
  <c r="AN157" i="15"/>
  <c r="AM157" i="15"/>
  <c r="AL157" i="15"/>
  <c r="AK157" i="15"/>
  <c r="AJ157" i="15"/>
  <c r="AI157" i="15"/>
  <c r="AH157" i="15"/>
  <c r="AG157" i="15"/>
  <c r="AF157" i="15"/>
  <c r="AE157" i="15"/>
  <c r="AD157" i="15"/>
  <c r="AC157" i="15"/>
  <c r="AB157" i="15"/>
  <c r="AA157" i="15"/>
  <c r="Z157" i="15"/>
  <c r="Y157" i="15"/>
  <c r="X157" i="15"/>
  <c r="W157" i="15"/>
  <c r="V157" i="15"/>
  <c r="U157" i="15"/>
  <c r="T157" i="15"/>
  <c r="S157" i="15"/>
  <c r="R157" i="15"/>
  <c r="Q157" i="15"/>
  <c r="P157" i="15"/>
  <c r="O157" i="15"/>
  <c r="N157" i="15"/>
  <c r="M157" i="15"/>
  <c r="L157" i="15"/>
  <c r="K157" i="15"/>
  <c r="J157" i="15"/>
  <c r="I157" i="15"/>
  <c r="H157" i="15"/>
  <c r="G157" i="15"/>
  <c r="F157" i="15"/>
  <c r="E157" i="15"/>
  <c r="D157" i="15"/>
  <c r="BE156" i="15"/>
  <c r="BD156" i="15"/>
  <c r="BC156" i="15"/>
  <c r="BB156" i="15"/>
  <c r="BA156" i="15"/>
  <c r="AZ156" i="15"/>
  <c r="AY156" i="15"/>
  <c r="AX156" i="15"/>
  <c r="AW156" i="15"/>
  <c r="AV156" i="15"/>
  <c r="AU156" i="15"/>
  <c r="AT156" i="15"/>
  <c r="AS156" i="15"/>
  <c r="AR156" i="15"/>
  <c r="AQ156" i="15"/>
  <c r="AP156" i="15"/>
  <c r="AO156" i="15"/>
  <c r="AN156" i="15"/>
  <c r="AM156" i="15"/>
  <c r="AL156" i="15"/>
  <c r="AK156" i="15"/>
  <c r="AJ156" i="15"/>
  <c r="AI156" i="15"/>
  <c r="AH156" i="15"/>
  <c r="AG156" i="15"/>
  <c r="AF156" i="15"/>
  <c r="AE156" i="15"/>
  <c r="AD156" i="15"/>
  <c r="AC156" i="15"/>
  <c r="AB156" i="15"/>
  <c r="AA156" i="15"/>
  <c r="Z156" i="15"/>
  <c r="Y156" i="15"/>
  <c r="X156" i="15"/>
  <c r="W156" i="15"/>
  <c r="V156" i="15"/>
  <c r="U156" i="15"/>
  <c r="T156" i="15"/>
  <c r="S156" i="15"/>
  <c r="R156" i="15"/>
  <c r="Q156" i="15"/>
  <c r="P156" i="15"/>
  <c r="O156" i="15"/>
  <c r="N156" i="15"/>
  <c r="M156" i="15"/>
  <c r="L156" i="15"/>
  <c r="K156" i="15"/>
  <c r="J156" i="15"/>
  <c r="I156" i="15"/>
  <c r="H156" i="15"/>
  <c r="G156" i="15"/>
  <c r="F156" i="15"/>
  <c r="E156" i="15"/>
  <c r="D156" i="15"/>
  <c r="BE154" i="15"/>
  <c r="BD154" i="15"/>
  <c r="BC154" i="15"/>
  <c r="BB154" i="15"/>
  <c r="BA154" i="15"/>
  <c r="AZ154" i="15"/>
  <c r="AY154" i="15"/>
  <c r="AX154" i="15"/>
  <c r="AW154" i="15"/>
  <c r="AV154" i="15"/>
  <c r="AU154" i="15"/>
  <c r="AT154" i="15"/>
  <c r="AS154" i="15"/>
  <c r="AR154" i="15"/>
  <c r="AQ154" i="15"/>
  <c r="AP154" i="15"/>
  <c r="AO154" i="15"/>
  <c r="AN154" i="15"/>
  <c r="AM154" i="15"/>
  <c r="AL154" i="15"/>
  <c r="AK154" i="15"/>
  <c r="AJ154" i="15"/>
  <c r="AI154" i="15"/>
  <c r="AH154" i="15"/>
  <c r="AG154" i="15"/>
  <c r="AF154" i="15"/>
  <c r="AE154" i="15"/>
  <c r="AD154" i="15"/>
  <c r="AC154" i="15"/>
  <c r="AB154" i="15"/>
  <c r="AA154" i="15"/>
  <c r="Z154" i="15"/>
  <c r="Y154" i="15"/>
  <c r="X154" i="15"/>
  <c r="W154" i="15"/>
  <c r="V154" i="15"/>
  <c r="U154" i="15"/>
  <c r="T154" i="15"/>
  <c r="S154" i="15"/>
  <c r="R154" i="15"/>
  <c r="Q154" i="15"/>
  <c r="P154" i="15"/>
  <c r="O154" i="15"/>
  <c r="N154" i="15"/>
  <c r="M154" i="15"/>
  <c r="L154" i="15"/>
  <c r="K154" i="15"/>
  <c r="J154" i="15"/>
  <c r="I154" i="15"/>
  <c r="H154" i="15"/>
  <c r="G154" i="15"/>
  <c r="F154" i="15"/>
  <c r="E154" i="15"/>
  <c r="D154" i="15"/>
  <c r="BE153" i="15"/>
  <c r="BD153" i="15"/>
  <c r="BC153" i="15"/>
  <c r="BB153" i="15"/>
  <c r="BA153" i="15"/>
  <c r="AZ153" i="15"/>
  <c r="AY153" i="15"/>
  <c r="AX153" i="15"/>
  <c r="AW153" i="15"/>
  <c r="AV153" i="15"/>
  <c r="AU153" i="15"/>
  <c r="AT153" i="15"/>
  <c r="AS153" i="15"/>
  <c r="AR153" i="15"/>
  <c r="AQ153" i="15"/>
  <c r="AP153" i="15"/>
  <c r="AO153" i="15"/>
  <c r="AN153" i="15"/>
  <c r="AM153" i="15"/>
  <c r="AL153" i="15"/>
  <c r="AK153" i="15"/>
  <c r="AJ153" i="15"/>
  <c r="AI153" i="15"/>
  <c r="AH153" i="15"/>
  <c r="AG153" i="15"/>
  <c r="AF153" i="15"/>
  <c r="AE153" i="15"/>
  <c r="AD153" i="15"/>
  <c r="AC153" i="15"/>
  <c r="AB153" i="15"/>
  <c r="AA153" i="15"/>
  <c r="Z153" i="15"/>
  <c r="Y153" i="15"/>
  <c r="X153" i="15"/>
  <c r="W153" i="15"/>
  <c r="V153" i="15"/>
  <c r="U153" i="15"/>
  <c r="T153" i="15"/>
  <c r="S153" i="15"/>
  <c r="R153" i="15"/>
  <c r="Q153" i="15"/>
  <c r="P153" i="15"/>
  <c r="O153" i="15"/>
  <c r="N153" i="15"/>
  <c r="M153" i="15"/>
  <c r="L153" i="15"/>
  <c r="K153" i="15"/>
  <c r="J153" i="15"/>
  <c r="I153" i="15"/>
  <c r="H153" i="15"/>
  <c r="G153" i="15"/>
  <c r="F153" i="15"/>
  <c r="E153" i="15"/>
  <c r="D153" i="15"/>
  <c r="BE152" i="15"/>
  <c r="BD152" i="15"/>
  <c r="BC152" i="15"/>
  <c r="BB152" i="15"/>
  <c r="BA152" i="15"/>
  <c r="AZ152" i="15"/>
  <c r="AY152" i="15"/>
  <c r="AX152" i="15"/>
  <c r="AW152" i="15"/>
  <c r="AV152" i="15"/>
  <c r="AU152" i="15"/>
  <c r="AT152" i="15"/>
  <c r="AS152" i="15"/>
  <c r="AR152" i="15"/>
  <c r="AQ152" i="15"/>
  <c r="AP152" i="15"/>
  <c r="AO152" i="15"/>
  <c r="AN152" i="15"/>
  <c r="AM152" i="15"/>
  <c r="AL152" i="15"/>
  <c r="AK152" i="15"/>
  <c r="AJ152" i="15"/>
  <c r="AI152" i="15"/>
  <c r="AH152" i="15"/>
  <c r="AG152" i="15"/>
  <c r="AF152" i="15"/>
  <c r="AE152" i="15"/>
  <c r="AD152" i="15"/>
  <c r="AC152" i="15"/>
  <c r="AB152" i="15"/>
  <c r="AA152" i="15"/>
  <c r="Z152" i="15"/>
  <c r="Y152" i="15"/>
  <c r="X152" i="15"/>
  <c r="W152" i="15"/>
  <c r="V152" i="15"/>
  <c r="U152" i="15"/>
  <c r="T152" i="15"/>
  <c r="S152" i="15"/>
  <c r="R152" i="15"/>
  <c r="Q152" i="15"/>
  <c r="P152" i="15"/>
  <c r="O152" i="15"/>
  <c r="N152" i="15"/>
  <c r="M152" i="15"/>
  <c r="L152" i="15"/>
  <c r="K152" i="15"/>
  <c r="J152" i="15"/>
  <c r="I152" i="15"/>
  <c r="H152" i="15"/>
  <c r="G152" i="15"/>
  <c r="F152" i="15"/>
  <c r="E152" i="15"/>
  <c r="D152" i="15"/>
  <c r="BE151" i="15"/>
  <c r="BD151" i="15"/>
  <c r="BC151" i="15"/>
  <c r="BB151" i="15"/>
  <c r="BA151" i="15"/>
  <c r="AZ151" i="15"/>
  <c r="AY151" i="15"/>
  <c r="AX151" i="15"/>
  <c r="AW151" i="15"/>
  <c r="AV151" i="15"/>
  <c r="AU151" i="15"/>
  <c r="AT151" i="15"/>
  <c r="AS151" i="15"/>
  <c r="AR151" i="15"/>
  <c r="AQ151" i="15"/>
  <c r="AP151" i="15"/>
  <c r="AO151" i="15"/>
  <c r="AN151" i="15"/>
  <c r="AM151" i="15"/>
  <c r="AL151" i="15"/>
  <c r="AK151" i="15"/>
  <c r="AJ151" i="15"/>
  <c r="AI151" i="15"/>
  <c r="AH151" i="15"/>
  <c r="AG151" i="15"/>
  <c r="AF151" i="15"/>
  <c r="AE151" i="15"/>
  <c r="AD151" i="15"/>
  <c r="AC151" i="15"/>
  <c r="AB151" i="15"/>
  <c r="AA151" i="15"/>
  <c r="Z151" i="15"/>
  <c r="Y151" i="15"/>
  <c r="X151" i="15"/>
  <c r="W151" i="15"/>
  <c r="V151" i="15"/>
  <c r="U151" i="15"/>
  <c r="T151" i="15"/>
  <c r="S151" i="15"/>
  <c r="R151" i="15"/>
  <c r="Q151" i="15"/>
  <c r="P151" i="15"/>
  <c r="O151" i="15"/>
  <c r="N151" i="15"/>
  <c r="M151" i="15"/>
  <c r="L151" i="15"/>
  <c r="K151" i="15"/>
  <c r="J151" i="15"/>
  <c r="I151" i="15"/>
  <c r="H151" i="15"/>
  <c r="G151" i="15"/>
  <c r="F151" i="15"/>
  <c r="E151" i="15"/>
  <c r="D151" i="15"/>
  <c r="BE150" i="15"/>
  <c r="BD150" i="15"/>
  <c r="BC150" i="15"/>
  <c r="BB150" i="15"/>
  <c r="BA150" i="15"/>
  <c r="AZ150" i="15"/>
  <c r="AY150" i="15"/>
  <c r="AX150" i="15"/>
  <c r="AW150" i="15"/>
  <c r="AV150" i="15"/>
  <c r="AU150" i="15"/>
  <c r="AT150" i="15"/>
  <c r="AS150" i="15"/>
  <c r="AR150" i="15"/>
  <c r="AQ150" i="15"/>
  <c r="AP150" i="15"/>
  <c r="AO150" i="15"/>
  <c r="AN150" i="15"/>
  <c r="AM150" i="15"/>
  <c r="AL150" i="15"/>
  <c r="AK150" i="15"/>
  <c r="AJ150" i="15"/>
  <c r="AI150" i="15"/>
  <c r="AH150" i="15"/>
  <c r="AG150" i="15"/>
  <c r="AF150" i="15"/>
  <c r="AE150" i="15"/>
  <c r="AD150" i="15"/>
  <c r="AC150" i="15"/>
  <c r="AB150" i="15"/>
  <c r="AA150" i="15"/>
  <c r="Z150" i="15"/>
  <c r="Y150" i="15"/>
  <c r="X150" i="15"/>
  <c r="W150" i="15"/>
  <c r="V150" i="15"/>
  <c r="U150" i="15"/>
  <c r="T150" i="15"/>
  <c r="S150" i="15"/>
  <c r="R150" i="15"/>
  <c r="Q150" i="15"/>
  <c r="P150" i="15"/>
  <c r="O150" i="15"/>
  <c r="N150" i="15"/>
  <c r="M150" i="15"/>
  <c r="L150" i="15"/>
  <c r="K150" i="15"/>
  <c r="J150" i="15"/>
  <c r="I150" i="15"/>
  <c r="H150" i="15"/>
  <c r="G150" i="15"/>
  <c r="F150" i="15"/>
  <c r="E150" i="15"/>
  <c r="D150" i="15"/>
  <c r="BE149" i="15"/>
  <c r="BD149" i="15"/>
  <c r="BC149" i="15"/>
  <c r="BB149" i="15"/>
  <c r="BA149" i="15"/>
  <c r="AZ149" i="15"/>
  <c r="AY149" i="15"/>
  <c r="AX149" i="15"/>
  <c r="AW149" i="15"/>
  <c r="AV149" i="15"/>
  <c r="AU149" i="15"/>
  <c r="AT149" i="15"/>
  <c r="AS149" i="15"/>
  <c r="AR149" i="15"/>
  <c r="AQ149" i="15"/>
  <c r="AP149" i="15"/>
  <c r="AO149" i="15"/>
  <c r="AN149" i="15"/>
  <c r="AM149" i="15"/>
  <c r="AL149" i="15"/>
  <c r="AK149" i="15"/>
  <c r="AJ149" i="15"/>
  <c r="AI149" i="15"/>
  <c r="AH149" i="15"/>
  <c r="AG149" i="15"/>
  <c r="AF149" i="15"/>
  <c r="AE149" i="15"/>
  <c r="AD149" i="15"/>
  <c r="AC149" i="15"/>
  <c r="AB149" i="15"/>
  <c r="AA149" i="15"/>
  <c r="Z149" i="15"/>
  <c r="Y149" i="15"/>
  <c r="X149" i="15"/>
  <c r="W149" i="15"/>
  <c r="V149" i="15"/>
  <c r="U149" i="15"/>
  <c r="T149" i="15"/>
  <c r="S149" i="15"/>
  <c r="R149" i="15"/>
  <c r="Q149" i="15"/>
  <c r="P149" i="15"/>
  <c r="O149" i="15"/>
  <c r="N149" i="15"/>
  <c r="M149" i="15"/>
  <c r="L149" i="15"/>
  <c r="K149" i="15"/>
  <c r="J149" i="15"/>
  <c r="I149" i="15"/>
  <c r="H149" i="15"/>
  <c r="G149" i="15"/>
  <c r="F149" i="15"/>
  <c r="E149" i="15"/>
  <c r="D149" i="15"/>
  <c r="BE148" i="15"/>
  <c r="BD148" i="15"/>
  <c r="BC148" i="15"/>
  <c r="BB148" i="15"/>
  <c r="BA148" i="15"/>
  <c r="AZ148" i="15"/>
  <c r="AY148" i="15"/>
  <c r="AX148" i="15"/>
  <c r="AW148" i="15"/>
  <c r="AV148" i="15"/>
  <c r="AU148" i="15"/>
  <c r="AT148" i="15"/>
  <c r="AS148" i="15"/>
  <c r="AR148" i="15"/>
  <c r="AQ148" i="15"/>
  <c r="AP148" i="15"/>
  <c r="AO148" i="15"/>
  <c r="AN148" i="15"/>
  <c r="AM148" i="15"/>
  <c r="AL148" i="15"/>
  <c r="AK148" i="15"/>
  <c r="AJ148" i="15"/>
  <c r="AI148" i="15"/>
  <c r="AH148" i="15"/>
  <c r="AG148" i="15"/>
  <c r="AF148" i="15"/>
  <c r="AE148" i="15"/>
  <c r="AD148" i="15"/>
  <c r="AC148" i="15"/>
  <c r="AB148" i="15"/>
  <c r="AA148" i="15"/>
  <c r="Z148" i="15"/>
  <c r="Y148" i="15"/>
  <c r="X148" i="15"/>
  <c r="W148" i="15"/>
  <c r="V148" i="15"/>
  <c r="U148" i="15"/>
  <c r="T148" i="15"/>
  <c r="S148" i="15"/>
  <c r="R148" i="15"/>
  <c r="Q148" i="15"/>
  <c r="P148" i="15"/>
  <c r="O148" i="15"/>
  <c r="N148" i="15"/>
  <c r="M148" i="15"/>
  <c r="L148" i="15"/>
  <c r="K148" i="15"/>
  <c r="J148" i="15"/>
  <c r="I148" i="15"/>
  <c r="H148" i="15"/>
  <c r="G148" i="15"/>
  <c r="F148" i="15"/>
  <c r="E148" i="15"/>
  <c r="D148" i="15"/>
  <c r="BE147" i="15"/>
  <c r="BD147" i="15"/>
  <c r="BC147" i="15"/>
  <c r="BB147" i="15"/>
  <c r="BA147" i="15"/>
  <c r="AZ147" i="15"/>
  <c r="AY147" i="15"/>
  <c r="AX147" i="15"/>
  <c r="AW147" i="15"/>
  <c r="AV147" i="15"/>
  <c r="AU147" i="15"/>
  <c r="AT147" i="15"/>
  <c r="AS147" i="15"/>
  <c r="AR147" i="15"/>
  <c r="AQ147" i="15"/>
  <c r="AP147" i="15"/>
  <c r="AO147" i="15"/>
  <c r="AN147" i="15"/>
  <c r="AM147" i="15"/>
  <c r="AL147" i="15"/>
  <c r="AK147" i="15"/>
  <c r="AJ147" i="15"/>
  <c r="AI147" i="15"/>
  <c r="AH147" i="15"/>
  <c r="AG147" i="15"/>
  <c r="AF147" i="15"/>
  <c r="AE147" i="15"/>
  <c r="AD147" i="15"/>
  <c r="AC147" i="15"/>
  <c r="AB147" i="15"/>
  <c r="AA147" i="15"/>
  <c r="Z147" i="15"/>
  <c r="Y147" i="15"/>
  <c r="X147" i="15"/>
  <c r="W147" i="15"/>
  <c r="V147" i="15"/>
  <c r="U147" i="15"/>
  <c r="T147" i="15"/>
  <c r="S147" i="15"/>
  <c r="R147" i="15"/>
  <c r="Q147" i="15"/>
  <c r="P147" i="15"/>
  <c r="O147" i="15"/>
  <c r="N147" i="15"/>
  <c r="M147" i="15"/>
  <c r="L147" i="15"/>
  <c r="K147" i="15"/>
  <c r="J147" i="15"/>
  <c r="I147" i="15"/>
  <c r="H147" i="15"/>
  <c r="G147" i="15"/>
  <c r="F147" i="15"/>
  <c r="E147" i="15"/>
  <c r="D147" i="15"/>
  <c r="BE146" i="15"/>
  <c r="BD146" i="15"/>
  <c r="BC146" i="15"/>
  <c r="BB146" i="15"/>
  <c r="BA146" i="15"/>
  <c r="AZ146" i="15"/>
  <c r="AY146" i="15"/>
  <c r="AX146" i="15"/>
  <c r="AW146" i="15"/>
  <c r="AV146" i="15"/>
  <c r="AU146" i="15"/>
  <c r="AT146" i="15"/>
  <c r="AS146" i="15"/>
  <c r="AR146" i="15"/>
  <c r="AQ146" i="15"/>
  <c r="AP146" i="15"/>
  <c r="AO146" i="15"/>
  <c r="AN146" i="15"/>
  <c r="AM146" i="15"/>
  <c r="AL146" i="15"/>
  <c r="AK146" i="15"/>
  <c r="AJ146" i="15"/>
  <c r="AI146" i="15"/>
  <c r="AH146" i="15"/>
  <c r="AG146" i="15"/>
  <c r="AF146" i="15"/>
  <c r="AE146" i="15"/>
  <c r="AD146" i="15"/>
  <c r="AC146" i="15"/>
  <c r="AB146" i="15"/>
  <c r="AA146" i="15"/>
  <c r="Z146" i="15"/>
  <c r="Y146" i="15"/>
  <c r="X146" i="15"/>
  <c r="W146" i="15"/>
  <c r="V146" i="15"/>
  <c r="U146" i="15"/>
  <c r="T146" i="15"/>
  <c r="S146" i="15"/>
  <c r="R146" i="15"/>
  <c r="Q146" i="15"/>
  <c r="P146" i="15"/>
  <c r="O146" i="15"/>
  <c r="N146" i="15"/>
  <c r="M146" i="15"/>
  <c r="L146" i="15"/>
  <c r="K146" i="15"/>
  <c r="J146" i="15"/>
  <c r="I146" i="15"/>
  <c r="H146" i="15"/>
  <c r="G146" i="15"/>
  <c r="F146" i="15"/>
  <c r="E146" i="15"/>
  <c r="D146" i="15"/>
  <c r="BE145" i="15"/>
  <c r="BD145" i="15"/>
  <c r="BC145" i="15"/>
  <c r="BB145" i="15"/>
  <c r="BA145" i="15"/>
  <c r="AZ145" i="15"/>
  <c r="AY145" i="15"/>
  <c r="AX145" i="15"/>
  <c r="AW145" i="15"/>
  <c r="AV145" i="15"/>
  <c r="AU145" i="15"/>
  <c r="AT145" i="15"/>
  <c r="AS145" i="15"/>
  <c r="AR145" i="15"/>
  <c r="AQ145" i="15"/>
  <c r="AP145" i="15"/>
  <c r="AO145" i="15"/>
  <c r="AN145" i="15"/>
  <c r="AM145" i="15"/>
  <c r="AL145" i="15"/>
  <c r="AK145" i="15"/>
  <c r="AJ145" i="15"/>
  <c r="AI145" i="15"/>
  <c r="AH145" i="15"/>
  <c r="AG145" i="15"/>
  <c r="AF145" i="15"/>
  <c r="AE145" i="15"/>
  <c r="AD145" i="15"/>
  <c r="AC145" i="15"/>
  <c r="AB145" i="15"/>
  <c r="AA145" i="15"/>
  <c r="Z145" i="15"/>
  <c r="Y145" i="15"/>
  <c r="X145" i="15"/>
  <c r="W145" i="15"/>
  <c r="V145" i="15"/>
  <c r="U145" i="15"/>
  <c r="T145" i="15"/>
  <c r="S145" i="15"/>
  <c r="R145" i="15"/>
  <c r="Q145" i="15"/>
  <c r="P145" i="15"/>
  <c r="O145" i="15"/>
  <c r="N145" i="15"/>
  <c r="M145" i="15"/>
  <c r="L145" i="15"/>
  <c r="K145" i="15"/>
  <c r="J145" i="15"/>
  <c r="I145" i="15"/>
  <c r="H145" i="15"/>
  <c r="G145" i="15"/>
  <c r="F145" i="15"/>
  <c r="E145" i="15"/>
  <c r="D145" i="15"/>
  <c r="BE144" i="15"/>
  <c r="BD144" i="15"/>
  <c r="BC144" i="15"/>
  <c r="BB144" i="15"/>
  <c r="BA144" i="15"/>
  <c r="AZ144" i="15"/>
  <c r="AY144" i="15"/>
  <c r="AX144" i="15"/>
  <c r="AW144" i="15"/>
  <c r="AV144" i="15"/>
  <c r="AU144" i="15"/>
  <c r="AT144" i="15"/>
  <c r="AS144" i="15"/>
  <c r="AR144" i="15"/>
  <c r="AQ144" i="15"/>
  <c r="AP144" i="15"/>
  <c r="AO144" i="15"/>
  <c r="AN144" i="15"/>
  <c r="AM144" i="15"/>
  <c r="AL144" i="15"/>
  <c r="AK144" i="15"/>
  <c r="AJ144" i="15"/>
  <c r="AI144" i="15"/>
  <c r="AH144" i="15"/>
  <c r="AG144" i="15"/>
  <c r="AF144" i="15"/>
  <c r="AE144" i="15"/>
  <c r="AD144" i="15"/>
  <c r="AC144" i="15"/>
  <c r="AB144" i="15"/>
  <c r="AA144" i="15"/>
  <c r="Z144" i="15"/>
  <c r="Y144" i="15"/>
  <c r="X144" i="15"/>
  <c r="W144" i="15"/>
  <c r="V144" i="15"/>
  <c r="U144" i="15"/>
  <c r="T144" i="15"/>
  <c r="S144" i="15"/>
  <c r="R144" i="15"/>
  <c r="Q144" i="15"/>
  <c r="P144" i="15"/>
  <c r="O144" i="15"/>
  <c r="N144" i="15"/>
  <c r="M144" i="15"/>
  <c r="L144" i="15"/>
  <c r="K144" i="15"/>
  <c r="J144" i="15"/>
  <c r="I144" i="15"/>
  <c r="H144" i="15"/>
  <c r="G144" i="15"/>
  <c r="F144" i="15"/>
  <c r="E144" i="15"/>
  <c r="D144" i="15"/>
  <c r="BE143" i="15"/>
  <c r="BD143" i="15"/>
  <c r="BC143" i="15"/>
  <c r="BB143" i="15"/>
  <c r="BA143" i="15"/>
  <c r="AZ143" i="15"/>
  <c r="AY143" i="15"/>
  <c r="AX143" i="15"/>
  <c r="AW143" i="15"/>
  <c r="AV143" i="15"/>
  <c r="AU143" i="15"/>
  <c r="AT143" i="15"/>
  <c r="AS143" i="15"/>
  <c r="AR143" i="15"/>
  <c r="AQ143" i="15"/>
  <c r="AP143" i="15"/>
  <c r="AO143" i="15"/>
  <c r="AN143" i="15"/>
  <c r="AM143" i="15"/>
  <c r="AL143" i="15"/>
  <c r="AK143" i="15"/>
  <c r="AJ143" i="15"/>
  <c r="AI143" i="15"/>
  <c r="AH143" i="15"/>
  <c r="AG143" i="15"/>
  <c r="AF143" i="15"/>
  <c r="AE143" i="15"/>
  <c r="AD143" i="15"/>
  <c r="AC143" i="15"/>
  <c r="AB143" i="15"/>
  <c r="AA143" i="15"/>
  <c r="Z143" i="15"/>
  <c r="Y143" i="15"/>
  <c r="X143" i="15"/>
  <c r="W143" i="15"/>
  <c r="V143" i="15"/>
  <c r="U143" i="15"/>
  <c r="T143" i="15"/>
  <c r="S143" i="15"/>
  <c r="R143" i="15"/>
  <c r="Q143" i="15"/>
  <c r="P143" i="15"/>
  <c r="O143" i="15"/>
  <c r="N143" i="15"/>
  <c r="M143" i="15"/>
  <c r="L143" i="15"/>
  <c r="K143" i="15"/>
  <c r="J143" i="15"/>
  <c r="I143" i="15"/>
  <c r="H143" i="15"/>
  <c r="G143" i="15"/>
  <c r="F143" i="15"/>
  <c r="E143" i="15"/>
  <c r="D143" i="15"/>
  <c r="BE142" i="15"/>
  <c r="BD142" i="15"/>
  <c r="BC142" i="15"/>
  <c r="AY142" i="15"/>
  <c r="AX142" i="15"/>
  <c r="AW142" i="15"/>
  <c r="AS142" i="15"/>
  <c r="AR142" i="15"/>
  <c r="AQ142" i="15"/>
  <c r="AM142" i="15"/>
  <c r="AL142" i="15"/>
  <c r="AK142" i="15"/>
  <c r="AG142" i="15"/>
  <c r="AF142" i="15"/>
  <c r="AE142" i="15"/>
  <c r="AA142" i="15"/>
  <c r="Z142" i="15"/>
  <c r="Y142" i="15"/>
  <c r="U142" i="15"/>
  <c r="T142" i="15"/>
  <c r="S142" i="15"/>
  <c r="O142" i="15"/>
  <c r="N142" i="15"/>
  <c r="M142" i="15"/>
  <c r="I142" i="15"/>
  <c r="H142" i="15"/>
  <c r="G142" i="15"/>
  <c r="BE140" i="15"/>
  <c r="BD140" i="15"/>
  <c r="BC140" i="15"/>
  <c r="BB140" i="15"/>
  <c r="BA140" i="15"/>
  <c r="AZ140" i="15"/>
  <c r="AY140" i="15"/>
  <c r="AX140" i="15"/>
  <c r="AW140" i="15"/>
  <c r="AV140" i="15"/>
  <c r="AU140" i="15"/>
  <c r="AT140" i="15"/>
  <c r="AS140" i="15"/>
  <c r="AR140" i="15"/>
  <c r="AQ140" i="15"/>
  <c r="AP140" i="15"/>
  <c r="AO140" i="15"/>
  <c r="AN140" i="15"/>
  <c r="AM140" i="15"/>
  <c r="AL140" i="15"/>
  <c r="AK140" i="15"/>
  <c r="AJ140" i="15"/>
  <c r="AI140" i="15"/>
  <c r="AH140" i="15"/>
  <c r="AG140" i="15"/>
  <c r="AF140" i="15"/>
  <c r="AE140" i="15"/>
  <c r="AD140" i="15"/>
  <c r="AC140" i="15"/>
  <c r="AB140" i="15"/>
  <c r="AA140" i="15"/>
  <c r="Z140" i="15"/>
  <c r="Y140" i="15"/>
  <c r="X140" i="15"/>
  <c r="W140" i="15"/>
  <c r="V140" i="15"/>
  <c r="U140" i="15"/>
  <c r="T140" i="15"/>
  <c r="S140" i="15"/>
  <c r="R140" i="15"/>
  <c r="Q140" i="15"/>
  <c r="P140" i="15"/>
  <c r="O140" i="15"/>
  <c r="N140" i="15"/>
  <c r="M140" i="15"/>
  <c r="L140" i="15"/>
  <c r="K140" i="15"/>
  <c r="J140" i="15"/>
  <c r="I140" i="15"/>
  <c r="H140" i="15"/>
  <c r="G140" i="15"/>
  <c r="F140" i="15"/>
  <c r="E140" i="15"/>
  <c r="D140" i="15"/>
  <c r="BE139" i="15"/>
  <c r="BD139" i="15"/>
  <c r="BC139" i="15"/>
  <c r="BB139" i="15"/>
  <c r="BA139" i="15"/>
  <c r="AZ139" i="15"/>
  <c r="AY139" i="15"/>
  <c r="AX139" i="15"/>
  <c r="AW139" i="15"/>
  <c r="AV139" i="15"/>
  <c r="AU139" i="15"/>
  <c r="AT139" i="15"/>
  <c r="AS139" i="15"/>
  <c r="AR139" i="15"/>
  <c r="AQ139" i="15"/>
  <c r="AP139" i="15"/>
  <c r="AO139" i="15"/>
  <c r="AN139" i="15"/>
  <c r="AM139" i="15"/>
  <c r="AL139" i="15"/>
  <c r="AK139" i="15"/>
  <c r="AJ139" i="15"/>
  <c r="AI139" i="15"/>
  <c r="AH139" i="15"/>
  <c r="AG139" i="15"/>
  <c r="AF139" i="15"/>
  <c r="AE139" i="15"/>
  <c r="AD139" i="15"/>
  <c r="AC139" i="15"/>
  <c r="AB139" i="15"/>
  <c r="AA139" i="15"/>
  <c r="Z139" i="15"/>
  <c r="Y139" i="15"/>
  <c r="X139" i="15"/>
  <c r="W139" i="15"/>
  <c r="V139" i="15"/>
  <c r="U139" i="15"/>
  <c r="T139" i="15"/>
  <c r="S139" i="15"/>
  <c r="R139" i="15"/>
  <c r="Q139" i="15"/>
  <c r="P139" i="15"/>
  <c r="O139" i="15"/>
  <c r="N139" i="15"/>
  <c r="M139" i="15"/>
  <c r="L139" i="15"/>
  <c r="K139" i="15"/>
  <c r="J139" i="15"/>
  <c r="I139" i="15"/>
  <c r="H139" i="15"/>
  <c r="G139" i="15"/>
  <c r="F139" i="15"/>
  <c r="E139" i="15"/>
  <c r="D139" i="15"/>
  <c r="BE138" i="15"/>
  <c r="BD138" i="15"/>
  <c r="BC138" i="15"/>
  <c r="BB138" i="15"/>
  <c r="BA138" i="15"/>
  <c r="AZ138" i="15"/>
  <c r="AY138" i="15"/>
  <c r="AX138" i="15"/>
  <c r="AW138" i="15"/>
  <c r="AV138" i="15"/>
  <c r="AU138" i="15"/>
  <c r="AT138" i="15"/>
  <c r="AS138" i="15"/>
  <c r="AR138" i="15"/>
  <c r="AQ138" i="15"/>
  <c r="AP138" i="15"/>
  <c r="AO138" i="15"/>
  <c r="AN138" i="15"/>
  <c r="AM138" i="15"/>
  <c r="AL138" i="15"/>
  <c r="AK138" i="15"/>
  <c r="AJ138" i="15"/>
  <c r="AI138" i="15"/>
  <c r="AH138" i="15"/>
  <c r="AG138" i="15"/>
  <c r="AF138" i="15"/>
  <c r="AE138" i="15"/>
  <c r="AD138" i="15"/>
  <c r="AC138" i="15"/>
  <c r="AB138" i="15"/>
  <c r="AA138" i="15"/>
  <c r="Z138" i="15"/>
  <c r="Y138" i="15"/>
  <c r="X138" i="15"/>
  <c r="W138" i="15"/>
  <c r="V138" i="15"/>
  <c r="U138" i="15"/>
  <c r="T138" i="15"/>
  <c r="S138" i="15"/>
  <c r="R138" i="15"/>
  <c r="Q138" i="15"/>
  <c r="P138" i="15"/>
  <c r="O138" i="15"/>
  <c r="N138" i="15"/>
  <c r="M138" i="15"/>
  <c r="L138" i="15"/>
  <c r="K138" i="15"/>
  <c r="J138" i="15"/>
  <c r="I138" i="15"/>
  <c r="H138" i="15"/>
  <c r="G138" i="15"/>
  <c r="F138" i="15"/>
  <c r="E138" i="15"/>
  <c r="D138" i="15"/>
  <c r="BE137" i="15"/>
  <c r="BD137" i="15"/>
  <c r="BC137" i="15"/>
  <c r="BB137" i="15"/>
  <c r="BA137" i="15"/>
  <c r="AZ137" i="15"/>
  <c r="AY137" i="15"/>
  <c r="AX137" i="15"/>
  <c r="AW137" i="15"/>
  <c r="AV137" i="15"/>
  <c r="AU137" i="15"/>
  <c r="AT137" i="15"/>
  <c r="AS137" i="15"/>
  <c r="AR137" i="15"/>
  <c r="AQ137" i="15"/>
  <c r="AP137" i="15"/>
  <c r="AO137" i="15"/>
  <c r="AN137" i="15"/>
  <c r="AM137" i="15"/>
  <c r="AL137" i="15"/>
  <c r="AK137" i="15"/>
  <c r="AJ137" i="15"/>
  <c r="AI137" i="15"/>
  <c r="AH137" i="15"/>
  <c r="AG137" i="15"/>
  <c r="AF137" i="15"/>
  <c r="AE137" i="15"/>
  <c r="AD137" i="15"/>
  <c r="AC137" i="15"/>
  <c r="AB137" i="15"/>
  <c r="AA137" i="15"/>
  <c r="Z137" i="15"/>
  <c r="Y137" i="15"/>
  <c r="X137" i="15"/>
  <c r="W137" i="15"/>
  <c r="V137" i="15"/>
  <c r="U137" i="15"/>
  <c r="T137" i="15"/>
  <c r="S137" i="15"/>
  <c r="R137" i="15"/>
  <c r="Q137" i="15"/>
  <c r="P137" i="15"/>
  <c r="O137" i="15"/>
  <c r="N137" i="15"/>
  <c r="M137" i="15"/>
  <c r="L137" i="15"/>
  <c r="K137" i="15"/>
  <c r="J137" i="15"/>
  <c r="I137" i="15"/>
  <c r="H137" i="15"/>
  <c r="G137" i="15"/>
  <c r="F137" i="15"/>
  <c r="E137" i="15"/>
  <c r="D137" i="15"/>
  <c r="BB136" i="15"/>
  <c r="BA136" i="15"/>
  <c r="AZ136" i="15"/>
  <c r="AV136" i="15"/>
  <c r="AU136" i="15"/>
  <c r="AT136" i="15"/>
  <c r="AP136" i="15"/>
  <c r="AO136" i="15"/>
  <c r="AN136" i="15"/>
  <c r="AJ136" i="15"/>
  <c r="AI136" i="15"/>
  <c r="AH136" i="15"/>
  <c r="AD136" i="15"/>
  <c r="AC136" i="15"/>
  <c r="AB136" i="15"/>
  <c r="X136" i="15"/>
  <c r="W136" i="15"/>
  <c r="V136" i="15"/>
  <c r="R136" i="15"/>
  <c r="Q136" i="15"/>
  <c r="P136" i="15"/>
  <c r="L136" i="15"/>
  <c r="K136" i="15"/>
  <c r="J136" i="15"/>
  <c r="F136" i="15"/>
  <c r="E136" i="15"/>
  <c r="D136" i="15"/>
  <c r="BE134" i="15"/>
  <c r="BD134" i="15"/>
  <c r="BC134" i="15"/>
  <c r="BB134" i="15"/>
  <c r="BA134" i="15"/>
  <c r="AZ134" i="15"/>
  <c r="AY134" i="15"/>
  <c r="AX134" i="15"/>
  <c r="AW134" i="15"/>
  <c r="AV134" i="15"/>
  <c r="AU134" i="15"/>
  <c r="AT134" i="15"/>
  <c r="AS134" i="15"/>
  <c r="AR134" i="15"/>
  <c r="AQ134" i="15"/>
  <c r="AP134" i="15"/>
  <c r="AO134" i="15"/>
  <c r="AN134" i="15"/>
  <c r="AM134" i="15"/>
  <c r="AL134" i="15"/>
  <c r="AK134" i="15"/>
  <c r="AJ134" i="15"/>
  <c r="AI134" i="15"/>
  <c r="AH134" i="15"/>
  <c r="AG134" i="15"/>
  <c r="AF134" i="15"/>
  <c r="AE134" i="15"/>
  <c r="AD134" i="15"/>
  <c r="AC134" i="15"/>
  <c r="AB134" i="15"/>
  <c r="AA134" i="15"/>
  <c r="Z134" i="15"/>
  <c r="Y134" i="15"/>
  <c r="X134" i="15"/>
  <c r="W134" i="15"/>
  <c r="V134" i="15"/>
  <c r="U134" i="15"/>
  <c r="T134" i="15"/>
  <c r="S134" i="15"/>
  <c r="R134" i="15"/>
  <c r="Q134" i="15"/>
  <c r="P134" i="15"/>
  <c r="O134" i="15"/>
  <c r="N134" i="15"/>
  <c r="M134" i="15"/>
  <c r="L134" i="15"/>
  <c r="K134" i="15"/>
  <c r="J134" i="15"/>
  <c r="I134" i="15"/>
  <c r="H134" i="15"/>
  <c r="G134" i="15"/>
  <c r="F134" i="15"/>
  <c r="E134" i="15"/>
  <c r="D134" i="15"/>
  <c r="BE133" i="15"/>
  <c r="BD133" i="15"/>
  <c r="BC133" i="15"/>
  <c r="BB133" i="15"/>
  <c r="BA133" i="15"/>
  <c r="AZ133" i="15"/>
  <c r="AY133" i="15"/>
  <c r="AX133" i="15"/>
  <c r="AW133" i="15"/>
  <c r="AV133" i="15"/>
  <c r="AU133" i="15"/>
  <c r="AT133" i="15"/>
  <c r="AS133" i="15"/>
  <c r="AR133" i="15"/>
  <c r="AQ133" i="15"/>
  <c r="AP133" i="15"/>
  <c r="AO133" i="15"/>
  <c r="AN133" i="15"/>
  <c r="AM133" i="15"/>
  <c r="AL133" i="15"/>
  <c r="AK133" i="15"/>
  <c r="AJ133" i="15"/>
  <c r="AI133" i="15"/>
  <c r="AH133" i="15"/>
  <c r="AG133" i="15"/>
  <c r="AF133" i="15"/>
  <c r="AE133" i="15"/>
  <c r="AD133" i="15"/>
  <c r="AC133" i="15"/>
  <c r="AB133" i="15"/>
  <c r="AA133" i="15"/>
  <c r="Z133" i="15"/>
  <c r="Y133" i="15"/>
  <c r="X133" i="15"/>
  <c r="W133" i="15"/>
  <c r="V133" i="15"/>
  <c r="U133" i="15"/>
  <c r="T133" i="15"/>
  <c r="S133" i="15"/>
  <c r="R133" i="15"/>
  <c r="Q133" i="15"/>
  <c r="P133" i="15"/>
  <c r="O133" i="15"/>
  <c r="N133" i="15"/>
  <c r="M133" i="15"/>
  <c r="L133" i="15"/>
  <c r="K133" i="15"/>
  <c r="J133" i="15"/>
  <c r="I133" i="15"/>
  <c r="H133" i="15"/>
  <c r="G133" i="15"/>
  <c r="F133" i="15"/>
  <c r="E133" i="15"/>
  <c r="D133" i="15"/>
  <c r="BE132" i="15"/>
  <c r="BD132" i="15"/>
  <c r="BC132" i="15"/>
  <c r="BB132" i="15"/>
  <c r="BA132" i="15"/>
  <c r="AZ132" i="15"/>
  <c r="AY132" i="15"/>
  <c r="AX132" i="15"/>
  <c r="AW132" i="15"/>
  <c r="AV132" i="15"/>
  <c r="AU132" i="15"/>
  <c r="AT132" i="15"/>
  <c r="AS132" i="15"/>
  <c r="AR132" i="15"/>
  <c r="AQ132" i="15"/>
  <c r="AP132" i="15"/>
  <c r="AO132" i="15"/>
  <c r="AN132" i="15"/>
  <c r="AM132" i="15"/>
  <c r="AL132" i="15"/>
  <c r="AK132" i="15"/>
  <c r="AJ132" i="15"/>
  <c r="AI132" i="15"/>
  <c r="AH132" i="15"/>
  <c r="AG132" i="15"/>
  <c r="AF132" i="15"/>
  <c r="AE132" i="15"/>
  <c r="AD132" i="15"/>
  <c r="AC132" i="15"/>
  <c r="AB132" i="15"/>
  <c r="AA132" i="15"/>
  <c r="Z132" i="15"/>
  <c r="Y132" i="15"/>
  <c r="X132" i="15"/>
  <c r="W132" i="15"/>
  <c r="V132" i="15"/>
  <c r="U132" i="15"/>
  <c r="T132" i="15"/>
  <c r="S132" i="15"/>
  <c r="R132" i="15"/>
  <c r="Q132" i="15"/>
  <c r="P132" i="15"/>
  <c r="O132" i="15"/>
  <c r="N132" i="15"/>
  <c r="M132" i="15"/>
  <c r="L132" i="15"/>
  <c r="K132" i="15"/>
  <c r="J132" i="15"/>
  <c r="I132" i="15"/>
  <c r="H132" i="15"/>
  <c r="G132" i="15"/>
  <c r="F132" i="15"/>
  <c r="E132" i="15"/>
  <c r="D132" i="15"/>
  <c r="BE131" i="15"/>
  <c r="BD131" i="15"/>
  <c r="BC131" i="15"/>
  <c r="BB131" i="15"/>
  <c r="BA131" i="15"/>
  <c r="AZ131" i="15"/>
  <c r="AY131" i="15"/>
  <c r="AX131" i="15"/>
  <c r="AW131" i="15"/>
  <c r="AV131" i="15"/>
  <c r="AU131" i="15"/>
  <c r="AT131" i="15"/>
  <c r="AS131" i="15"/>
  <c r="AR131" i="15"/>
  <c r="AQ131" i="15"/>
  <c r="AP131" i="15"/>
  <c r="AO131" i="15"/>
  <c r="AN131" i="15"/>
  <c r="AM131" i="15"/>
  <c r="AL131" i="15"/>
  <c r="AK131" i="15"/>
  <c r="AJ131" i="15"/>
  <c r="AI131" i="15"/>
  <c r="AH131" i="15"/>
  <c r="AG131" i="15"/>
  <c r="AF131" i="15"/>
  <c r="AE131" i="15"/>
  <c r="AD131" i="15"/>
  <c r="AC131" i="15"/>
  <c r="AB131" i="15"/>
  <c r="AA131" i="15"/>
  <c r="Z131" i="15"/>
  <c r="Y131" i="15"/>
  <c r="X131" i="15"/>
  <c r="W131" i="15"/>
  <c r="V131" i="15"/>
  <c r="U131" i="15"/>
  <c r="T131" i="15"/>
  <c r="S131" i="15"/>
  <c r="R131" i="15"/>
  <c r="Q131" i="15"/>
  <c r="P131" i="15"/>
  <c r="O131" i="15"/>
  <c r="N131" i="15"/>
  <c r="M131" i="15"/>
  <c r="L131" i="15"/>
  <c r="K131" i="15"/>
  <c r="J131" i="15"/>
  <c r="I131" i="15"/>
  <c r="H131" i="15"/>
  <c r="G131" i="15"/>
  <c r="F131" i="15"/>
  <c r="E131" i="15"/>
  <c r="D131" i="15"/>
  <c r="BE130" i="15"/>
  <c r="BD130" i="15"/>
  <c r="BC130" i="15"/>
  <c r="BB130" i="15"/>
  <c r="BA130" i="15"/>
  <c r="AZ130" i="15"/>
  <c r="AY130" i="15"/>
  <c r="AX130" i="15"/>
  <c r="AW130" i="15"/>
  <c r="AV130" i="15"/>
  <c r="AU130" i="15"/>
  <c r="AT130" i="15"/>
  <c r="AS130" i="15"/>
  <c r="AR130" i="15"/>
  <c r="AQ130" i="15"/>
  <c r="AP130" i="15"/>
  <c r="AO130" i="15"/>
  <c r="AN130" i="15"/>
  <c r="AM130" i="15"/>
  <c r="AL130" i="15"/>
  <c r="AK130" i="15"/>
  <c r="AJ130" i="15"/>
  <c r="AI130" i="15"/>
  <c r="AH130" i="15"/>
  <c r="AG130" i="15"/>
  <c r="AF130" i="15"/>
  <c r="AE130" i="15"/>
  <c r="AD130" i="15"/>
  <c r="AC130" i="15"/>
  <c r="AB130" i="15"/>
  <c r="AA130" i="15"/>
  <c r="Z130" i="15"/>
  <c r="Y130" i="15"/>
  <c r="X130" i="15"/>
  <c r="W130" i="15"/>
  <c r="V130" i="15"/>
  <c r="U130" i="15"/>
  <c r="T130" i="15"/>
  <c r="S130" i="15"/>
  <c r="R130" i="15"/>
  <c r="Q130" i="15"/>
  <c r="P130" i="15"/>
  <c r="O130" i="15"/>
  <c r="N130" i="15"/>
  <c r="M130" i="15"/>
  <c r="L130" i="15"/>
  <c r="K130" i="15"/>
  <c r="J130" i="15"/>
  <c r="I130" i="15"/>
  <c r="H130" i="15"/>
  <c r="G130" i="15"/>
  <c r="F130" i="15"/>
  <c r="E130" i="15"/>
  <c r="D130" i="15"/>
  <c r="BE129" i="15"/>
  <c r="BD129" i="15"/>
  <c r="BC129" i="15"/>
  <c r="BB129" i="15"/>
  <c r="BA129" i="15"/>
  <c r="AZ129" i="15"/>
  <c r="AY129" i="15"/>
  <c r="AX129" i="15"/>
  <c r="AW129" i="15"/>
  <c r="AV129" i="15"/>
  <c r="AU129" i="15"/>
  <c r="AT129" i="15"/>
  <c r="AS129" i="15"/>
  <c r="AR129" i="15"/>
  <c r="AQ129" i="15"/>
  <c r="AP129" i="15"/>
  <c r="AO129" i="15"/>
  <c r="AN129" i="15"/>
  <c r="AM129" i="15"/>
  <c r="AL129" i="15"/>
  <c r="AK129" i="15"/>
  <c r="AJ129" i="15"/>
  <c r="AI129" i="15"/>
  <c r="AH129" i="15"/>
  <c r="AG129" i="15"/>
  <c r="AF129" i="15"/>
  <c r="AE129" i="15"/>
  <c r="AD129" i="15"/>
  <c r="AC129" i="15"/>
  <c r="AB129" i="15"/>
  <c r="AA129" i="15"/>
  <c r="Z129" i="15"/>
  <c r="Y129" i="15"/>
  <c r="X129" i="15"/>
  <c r="W129" i="15"/>
  <c r="V129" i="15"/>
  <c r="U129" i="15"/>
  <c r="T129" i="15"/>
  <c r="S129" i="15"/>
  <c r="R129" i="15"/>
  <c r="Q129" i="15"/>
  <c r="P129" i="15"/>
  <c r="O129" i="15"/>
  <c r="N129" i="15"/>
  <c r="M129" i="15"/>
  <c r="L129" i="15"/>
  <c r="K129" i="15"/>
  <c r="J129" i="15"/>
  <c r="I129" i="15"/>
  <c r="H129" i="15"/>
  <c r="G129" i="15"/>
  <c r="F129" i="15"/>
  <c r="E129" i="15"/>
  <c r="D129" i="15"/>
  <c r="BE128" i="15"/>
  <c r="BD128" i="15"/>
  <c r="BC128" i="15"/>
  <c r="BB128" i="15"/>
  <c r="BA128" i="15"/>
  <c r="AZ128" i="15"/>
  <c r="AY128" i="15"/>
  <c r="AX128" i="15"/>
  <c r="AW128" i="15"/>
  <c r="AV128" i="15"/>
  <c r="AU128" i="15"/>
  <c r="AT128" i="15"/>
  <c r="AS128" i="15"/>
  <c r="AR128" i="15"/>
  <c r="AQ128" i="15"/>
  <c r="AP128" i="15"/>
  <c r="AO128" i="15"/>
  <c r="AN128" i="15"/>
  <c r="AM128" i="15"/>
  <c r="AL128" i="15"/>
  <c r="AK128" i="15"/>
  <c r="AJ128" i="15"/>
  <c r="AI128" i="15"/>
  <c r="AH128" i="15"/>
  <c r="AG128" i="15"/>
  <c r="AF128" i="15"/>
  <c r="AE128" i="15"/>
  <c r="AD128" i="15"/>
  <c r="AC128" i="15"/>
  <c r="AB128" i="15"/>
  <c r="AA128" i="15"/>
  <c r="Z128" i="15"/>
  <c r="Y128" i="15"/>
  <c r="X128" i="15"/>
  <c r="W128" i="15"/>
  <c r="V128" i="15"/>
  <c r="U128" i="15"/>
  <c r="T128" i="15"/>
  <c r="S128" i="15"/>
  <c r="R128" i="15"/>
  <c r="Q128" i="15"/>
  <c r="P128" i="15"/>
  <c r="O128" i="15"/>
  <c r="N128" i="15"/>
  <c r="M128" i="15"/>
  <c r="L128" i="15"/>
  <c r="K128" i="15"/>
  <c r="J128" i="15"/>
  <c r="I128" i="15"/>
  <c r="H128" i="15"/>
  <c r="G128" i="15"/>
  <c r="F128" i="15"/>
  <c r="E128" i="15"/>
  <c r="D128" i="15"/>
  <c r="BE127" i="15"/>
  <c r="BD127" i="15"/>
  <c r="BC127" i="15"/>
  <c r="BB127" i="15"/>
  <c r="BA127" i="15"/>
  <c r="AZ127" i="15"/>
  <c r="AY127" i="15"/>
  <c r="AX127" i="15"/>
  <c r="AW127" i="15"/>
  <c r="AV127" i="15"/>
  <c r="AU127" i="15"/>
  <c r="AT127" i="15"/>
  <c r="AS127" i="15"/>
  <c r="AR127" i="15"/>
  <c r="AQ127" i="15"/>
  <c r="AP127" i="15"/>
  <c r="AO127" i="15"/>
  <c r="AN127" i="15"/>
  <c r="AM127" i="15"/>
  <c r="AL127" i="15"/>
  <c r="AK127" i="15"/>
  <c r="AJ127" i="15"/>
  <c r="AI127" i="15"/>
  <c r="AH127" i="15"/>
  <c r="AG127" i="15"/>
  <c r="AF127" i="15"/>
  <c r="AE127" i="15"/>
  <c r="AD127" i="15"/>
  <c r="AC127" i="15"/>
  <c r="AB127" i="15"/>
  <c r="AA127" i="15"/>
  <c r="Z127" i="15"/>
  <c r="Y127" i="15"/>
  <c r="X127" i="15"/>
  <c r="W127" i="15"/>
  <c r="V127" i="15"/>
  <c r="U127" i="15"/>
  <c r="T127" i="15"/>
  <c r="S127" i="15"/>
  <c r="R127" i="15"/>
  <c r="Q127" i="15"/>
  <c r="P127" i="15"/>
  <c r="O127" i="15"/>
  <c r="N127" i="15"/>
  <c r="M127" i="15"/>
  <c r="L127" i="15"/>
  <c r="K127" i="15"/>
  <c r="J127" i="15"/>
  <c r="I127" i="15"/>
  <c r="H127" i="15"/>
  <c r="G127" i="15"/>
  <c r="F127" i="15"/>
  <c r="E127" i="15"/>
  <c r="D127" i="15"/>
  <c r="BE126" i="15"/>
  <c r="BD126" i="15"/>
  <c r="BC126" i="15"/>
  <c r="BB126" i="15"/>
  <c r="BA126" i="15"/>
  <c r="AZ126" i="15"/>
  <c r="AY126" i="15"/>
  <c r="AX126" i="15"/>
  <c r="AW126" i="15"/>
  <c r="AV126" i="15"/>
  <c r="AU126" i="15"/>
  <c r="AT126" i="15"/>
  <c r="AS126" i="15"/>
  <c r="AR126" i="15"/>
  <c r="AQ126" i="15"/>
  <c r="AP126" i="15"/>
  <c r="AO126" i="15"/>
  <c r="AN126" i="15"/>
  <c r="AM126" i="15"/>
  <c r="AL126" i="15"/>
  <c r="AK126" i="15"/>
  <c r="AJ126" i="15"/>
  <c r="AI126" i="15"/>
  <c r="AH126" i="15"/>
  <c r="AG126" i="15"/>
  <c r="AF126" i="15"/>
  <c r="AE126" i="15"/>
  <c r="AD126" i="15"/>
  <c r="AC126" i="15"/>
  <c r="AB126" i="15"/>
  <c r="AA126" i="15"/>
  <c r="Z126" i="15"/>
  <c r="Y126" i="15"/>
  <c r="X126" i="15"/>
  <c r="W126" i="15"/>
  <c r="V126" i="15"/>
  <c r="U126" i="15"/>
  <c r="T126" i="15"/>
  <c r="S126" i="15"/>
  <c r="R126" i="15"/>
  <c r="Q126" i="15"/>
  <c r="P126" i="15"/>
  <c r="O126" i="15"/>
  <c r="N126" i="15"/>
  <c r="M126" i="15"/>
  <c r="L126" i="15"/>
  <c r="K126" i="15"/>
  <c r="J126" i="15"/>
  <c r="I126" i="15"/>
  <c r="H126" i="15"/>
  <c r="G126" i="15"/>
  <c r="F126" i="15"/>
  <c r="E126" i="15"/>
  <c r="D126" i="15"/>
  <c r="BE125" i="15"/>
  <c r="BD125" i="15"/>
  <c r="BC125" i="15"/>
  <c r="BB125" i="15"/>
  <c r="BA125" i="15"/>
  <c r="AZ125" i="15"/>
  <c r="AY125" i="15"/>
  <c r="AX125" i="15"/>
  <c r="AW125" i="15"/>
  <c r="AV125" i="15"/>
  <c r="AU125" i="15"/>
  <c r="AT125" i="15"/>
  <c r="AS125" i="15"/>
  <c r="AR125" i="15"/>
  <c r="AQ125" i="15"/>
  <c r="AP125" i="15"/>
  <c r="AO125" i="15"/>
  <c r="AN125" i="15"/>
  <c r="AM125" i="15"/>
  <c r="AL125" i="15"/>
  <c r="AK125" i="15"/>
  <c r="AJ125" i="15"/>
  <c r="AI125" i="15"/>
  <c r="AH125" i="15"/>
  <c r="AG125" i="15"/>
  <c r="AF125" i="15"/>
  <c r="AE125" i="15"/>
  <c r="AD125" i="15"/>
  <c r="AC125" i="15"/>
  <c r="AB125" i="15"/>
  <c r="AA125" i="15"/>
  <c r="Z125" i="15"/>
  <c r="Y125" i="15"/>
  <c r="X125" i="15"/>
  <c r="W125" i="15"/>
  <c r="V125" i="15"/>
  <c r="U125" i="15"/>
  <c r="T125" i="15"/>
  <c r="S125" i="15"/>
  <c r="R125" i="15"/>
  <c r="Q125" i="15"/>
  <c r="P125" i="15"/>
  <c r="O125" i="15"/>
  <c r="N125" i="15"/>
  <c r="M125" i="15"/>
  <c r="L125" i="15"/>
  <c r="K125" i="15"/>
  <c r="J125" i="15"/>
  <c r="I125" i="15"/>
  <c r="H125" i="15"/>
  <c r="G125" i="15"/>
  <c r="F125" i="15"/>
  <c r="E125" i="15"/>
  <c r="D125" i="15"/>
  <c r="BE124" i="15"/>
  <c r="BD124" i="15"/>
  <c r="BC124" i="15"/>
  <c r="BB124" i="15"/>
  <c r="BA124" i="15"/>
  <c r="AZ124" i="15"/>
  <c r="AY124" i="15"/>
  <c r="AX124" i="15"/>
  <c r="AW124" i="15"/>
  <c r="AV124" i="15"/>
  <c r="AU124" i="15"/>
  <c r="AT124" i="15"/>
  <c r="AS124" i="15"/>
  <c r="AR124" i="15"/>
  <c r="AQ124" i="15"/>
  <c r="AP124" i="15"/>
  <c r="AO124" i="15"/>
  <c r="AN124" i="15"/>
  <c r="AM124" i="15"/>
  <c r="AL124" i="15"/>
  <c r="AK124" i="15"/>
  <c r="AJ124" i="15"/>
  <c r="AI124" i="15"/>
  <c r="AH124" i="15"/>
  <c r="AG124" i="15"/>
  <c r="AF124" i="15"/>
  <c r="AE124" i="15"/>
  <c r="AD124" i="15"/>
  <c r="AC124" i="15"/>
  <c r="AB124" i="15"/>
  <c r="AA124" i="15"/>
  <c r="Z124" i="15"/>
  <c r="Y124" i="15"/>
  <c r="X124" i="15"/>
  <c r="W124" i="15"/>
  <c r="V124" i="15"/>
  <c r="U124" i="15"/>
  <c r="T124" i="15"/>
  <c r="S124" i="15"/>
  <c r="R124" i="15"/>
  <c r="Q124" i="15"/>
  <c r="P124" i="15"/>
  <c r="O124" i="15"/>
  <c r="N124" i="15"/>
  <c r="M124" i="15"/>
  <c r="L124" i="15"/>
  <c r="K124" i="15"/>
  <c r="J124" i="15"/>
  <c r="I124" i="15"/>
  <c r="H124" i="15"/>
  <c r="G124" i="15"/>
  <c r="F124" i="15"/>
  <c r="E124" i="15"/>
  <c r="D124" i="15"/>
  <c r="BE123" i="15"/>
  <c r="BD123" i="15"/>
  <c r="BC123" i="15"/>
  <c r="BB123" i="15"/>
  <c r="BA123" i="15"/>
  <c r="AZ123" i="15"/>
  <c r="AY123" i="15"/>
  <c r="AX123" i="15"/>
  <c r="AW123" i="15"/>
  <c r="AV123" i="15"/>
  <c r="AU123" i="15"/>
  <c r="AT123" i="15"/>
  <c r="AS123" i="15"/>
  <c r="AR123" i="15"/>
  <c r="AQ123" i="15"/>
  <c r="AP123" i="15"/>
  <c r="AO123" i="15"/>
  <c r="AN123" i="15"/>
  <c r="AM123" i="15"/>
  <c r="AL123" i="15"/>
  <c r="AK123" i="15"/>
  <c r="AJ123" i="15"/>
  <c r="AI123" i="15"/>
  <c r="AH123" i="15"/>
  <c r="AG123" i="15"/>
  <c r="AF123" i="15"/>
  <c r="AE123" i="15"/>
  <c r="AD123" i="15"/>
  <c r="AC123" i="15"/>
  <c r="AB123" i="15"/>
  <c r="AA123" i="15"/>
  <c r="Z123" i="15"/>
  <c r="Y123" i="15"/>
  <c r="X123" i="15"/>
  <c r="W123" i="15"/>
  <c r="V123" i="15"/>
  <c r="U123" i="15"/>
  <c r="T123" i="15"/>
  <c r="S123" i="15"/>
  <c r="R123" i="15"/>
  <c r="Q123" i="15"/>
  <c r="P123" i="15"/>
  <c r="O123" i="15"/>
  <c r="N123" i="15"/>
  <c r="M123" i="15"/>
  <c r="L123" i="15"/>
  <c r="K123" i="15"/>
  <c r="J123" i="15"/>
  <c r="I123" i="15"/>
  <c r="H123" i="15"/>
  <c r="G123" i="15"/>
  <c r="F123" i="15"/>
  <c r="E123" i="15"/>
  <c r="D123" i="15"/>
  <c r="BE121" i="15"/>
  <c r="BD121" i="15"/>
  <c r="BC121" i="15"/>
  <c r="BB121" i="15"/>
  <c r="BA121" i="15"/>
  <c r="AZ121" i="15"/>
  <c r="AY121" i="15"/>
  <c r="AX121" i="15"/>
  <c r="AW121" i="15"/>
  <c r="AV121" i="15"/>
  <c r="AU121" i="15"/>
  <c r="AT121" i="15"/>
  <c r="AS121" i="15"/>
  <c r="AR121" i="15"/>
  <c r="AQ121" i="15"/>
  <c r="AP121" i="15"/>
  <c r="AO121" i="15"/>
  <c r="AN121" i="15"/>
  <c r="AM121" i="15"/>
  <c r="AL121" i="15"/>
  <c r="AK121" i="15"/>
  <c r="AJ121" i="15"/>
  <c r="AI121" i="15"/>
  <c r="AH121" i="15"/>
  <c r="AG121" i="15"/>
  <c r="AF121" i="15"/>
  <c r="AE121" i="15"/>
  <c r="AD121" i="15"/>
  <c r="AC121" i="15"/>
  <c r="AB121" i="15"/>
  <c r="AA121" i="15"/>
  <c r="Z121" i="15"/>
  <c r="Y121" i="15"/>
  <c r="X121" i="15"/>
  <c r="W121" i="15"/>
  <c r="V121" i="15"/>
  <c r="U121" i="15"/>
  <c r="T121" i="15"/>
  <c r="S121" i="15"/>
  <c r="R121" i="15"/>
  <c r="Q121" i="15"/>
  <c r="P121" i="15"/>
  <c r="O121" i="15"/>
  <c r="N121" i="15"/>
  <c r="M121" i="15"/>
  <c r="L121" i="15"/>
  <c r="K121" i="15"/>
  <c r="J121" i="15"/>
  <c r="I121" i="15"/>
  <c r="H121" i="15"/>
  <c r="G121" i="15"/>
  <c r="F121" i="15"/>
  <c r="E121" i="15"/>
  <c r="D121" i="15"/>
  <c r="BE120" i="15"/>
  <c r="BD120" i="15"/>
  <c r="BC120" i="15"/>
  <c r="BB120" i="15"/>
  <c r="BA120" i="15"/>
  <c r="AZ120" i="15"/>
  <c r="AY120" i="15"/>
  <c r="AX120" i="15"/>
  <c r="AW120" i="15"/>
  <c r="AV120" i="15"/>
  <c r="AU120" i="15"/>
  <c r="AT120" i="15"/>
  <c r="AS120" i="15"/>
  <c r="AR120" i="15"/>
  <c r="AQ120" i="15"/>
  <c r="AP120" i="15"/>
  <c r="AO120" i="15"/>
  <c r="AN120" i="15"/>
  <c r="AM120" i="15"/>
  <c r="AL120" i="15"/>
  <c r="AK120" i="15"/>
  <c r="AJ120" i="15"/>
  <c r="AI120" i="15"/>
  <c r="AH120" i="15"/>
  <c r="AG120" i="15"/>
  <c r="AF120" i="15"/>
  <c r="AE120" i="15"/>
  <c r="AD120" i="15"/>
  <c r="AC120" i="15"/>
  <c r="AB120" i="15"/>
  <c r="AA120" i="15"/>
  <c r="Z120" i="15"/>
  <c r="Y120" i="15"/>
  <c r="X120" i="15"/>
  <c r="W120" i="15"/>
  <c r="V120" i="15"/>
  <c r="U120" i="15"/>
  <c r="T120" i="15"/>
  <c r="S120" i="15"/>
  <c r="R120" i="15"/>
  <c r="Q120" i="15"/>
  <c r="P120" i="15"/>
  <c r="O120" i="15"/>
  <c r="N120" i="15"/>
  <c r="M120" i="15"/>
  <c r="L120" i="15"/>
  <c r="K120" i="15"/>
  <c r="J120" i="15"/>
  <c r="I120" i="15"/>
  <c r="H120" i="15"/>
  <c r="G120" i="15"/>
  <c r="F120" i="15"/>
  <c r="E120" i="15"/>
  <c r="D120" i="15"/>
  <c r="BE119" i="15"/>
  <c r="BD119" i="15"/>
  <c r="BC119" i="15"/>
  <c r="BB119" i="15"/>
  <c r="BA119" i="15"/>
  <c r="AZ119" i="15"/>
  <c r="AY119" i="15"/>
  <c r="AX119" i="15"/>
  <c r="AW119" i="15"/>
  <c r="AV119" i="15"/>
  <c r="AU119" i="15"/>
  <c r="AT119" i="15"/>
  <c r="AS119" i="15"/>
  <c r="AR119" i="15"/>
  <c r="AQ119" i="15"/>
  <c r="AP119" i="15"/>
  <c r="AO119" i="15"/>
  <c r="AN119" i="15"/>
  <c r="AM119" i="15"/>
  <c r="AL119" i="15"/>
  <c r="AK119" i="15"/>
  <c r="AJ119" i="15"/>
  <c r="AI119" i="15"/>
  <c r="AH119" i="15"/>
  <c r="AG119" i="15"/>
  <c r="AF119" i="15"/>
  <c r="AE119" i="15"/>
  <c r="AD119" i="15"/>
  <c r="AC119" i="15"/>
  <c r="AB119" i="15"/>
  <c r="AA119" i="15"/>
  <c r="Z119" i="15"/>
  <c r="Y119" i="15"/>
  <c r="X119" i="15"/>
  <c r="W119" i="15"/>
  <c r="V119" i="15"/>
  <c r="U119" i="15"/>
  <c r="T119" i="15"/>
  <c r="S119" i="15"/>
  <c r="R119" i="15"/>
  <c r="Q119" i="15"/>
  <c r="P119" i="15"/>
  <c r="O119" i="15"/>
  <c r="N119" i="15"/>
  <c r="M119" i="15"/>
  <c r="L119" i="15"/>
  <c r="K119" i="15"/>
  <c r="J119" i="15"/>
  <c r="I119" i="15"/>
  <c r="H119" i="15"/>
  <c r="G119" i="15"/>
  <c r="F119" i="15"/>
  <c r="E119" i="15"/>
  <c r="D119" i="15"/>
  <c r="BE118" i="15"/>
  <c r="BD118" i="15"/>
  <c r="BC118" i="15"/>
  <c r="BB118" i="15"/>
  <c r="BA118" i="15"/>
  <c r="AZ118" i="15"/>
  <c r="AY118" i="15"/>
  <c r="AX118" i="15"/>
  <c r="AW118" i="15"/>
  <c r="AV118" i="15"/>
  <c r="AU118" i="15"/>
  <c r="AT118" i="15"/>
  <c r="AS118" i="15"/>
  <c r="AR118" i="15"/>
  <c r="AQ118" i="15"/>
  <c r="AP118" i="15"/>
  <c r="AO118" i="15"/>
  <c r="AN118" i="15"/>
  <c r="AM118" i="15"/>
  <c r="AL118" i="15"/>
  <c r="AK118" i="15"/>
  <c r="AJ118" i="15"/>
  <c r="AI118" i="15"/>
  <c r="AH118" i="15"/>
  <c r="AG118" i="15"/>
  <c r="AF118" i="15"/>
  <c r="AE118" i="15"/>
  <c r="AD118" i="15"/>
  <c r="AC118" i="15"/>
  <c r="AB118" i="15"/>
  <c r="AA118" i="15"/>
  <c r="Z118" i="15"/>
  <c r="Y118" i="15"/>
  <c r="X118" i="15"/>
  <c r="W118" i="15"/>
  <c r="V118" i="15"/>
  <c r="U118" i="15"/>
  <c r="T118" i="15"/>
  <c r="S118" i="15"/>
  <c r="R118" i="15"/>
  <c r="Q118" i="15"/>
  <c r="P118" i="15"/>
  <c r="O118" i="15"/>
  <c r="N118" i="15"/>
  <c r="M118" i="15"/>
  <c r="L118" i="15"/>
  <c r="K118" i="15"/>
  <c r="J118" i="15"/>
  <c r="I118" i="15"/>
  <c r="H118" i="15"/>
  <c r="G118" i="15"/>
  <c r="F118" i="15"/>
  <c r="E118" i="15"/>
  <c r="D118" i="15"/>
  <c r="BE117" i="15"/>
  <c r="BD117" i="15"/>
  <c r="BC117" i="15"/>
  <c r="BB117" i="15"/>
  <c r="BA117" i="15"/>
  <c r="AZ117" i="15"/>
  <c r="AY117" i="15"/>
  <c r="AX117" i="15"/>
  <c r="AW117" i="15"/>
  <c r="AV117" i="15"/>
  <c r="AU117" i="15"/>
  <c r="AT117" i="15"/>
  <c r="AS117" i="15"/>
  <c r="AR117" i="15"/>
  <c r="AQ117" i="15"/>
  <c r="AP117" i="15"/>
  <c r="AO117" i="15"/>
  <c r="AN117" i="15"/>
  <c r="AM117" i="15"/>
  <c r="AL117" i="15"/>
  <c r="AK117" i="15"/>
  <c r="AJ117" i="15"/>
  <c r="AI117" i="15"/>
  <c r="AH117" i="15"/>
  <c r="AG117" i="15"/>
  <c r="AF117" i="15"/>
  <c r="AE117" i="15"/>
  <c r="AD117" i="15"/>
  <c r="AC117" i="15"/>
  <c r="AB117" i="15"/>
  <c r="AA117" i="15"/>
  <c r="Z117" i="15"/>
  <c r="Y117" i="15"/>
  <c r="X117" i="15"/>
  <c r="W117" i="15"/>
  <c r="V117" i="15"/>
  <c r="U117" i="15"/>
  <c r="T117" i="15"/>
  <c r="S117" i="15"/>
  <c r="R117" i="15"/>
  <c r="Q117" i="15"/>
  <c r="P117" i="15"/>
  <c r="O117" i="15"/>
  <c r="N117" i="15"/>
  <c r="M117" i="15"/>
  <c r="L117" i="15"/>
  <c r="K117" i="15"/>
  <c r="J117" i="15"/>
  <c r="I117" i="15"/>
  <c r="H117" i="15"/>
  <c r="G117" i="15"/>
  <c r="F117" i="15"/>
  <c r="E117" i="15"/>
  <c r="D117" i="15"/>
  <c r="BE116" i="15"/>
  <c r="BD116" i="15"/>
  <c r="BC116" i="15"/>
  <c r="BB116" i="15"/>
  <c r="BA116" i="15"/>
  <c r="AZ116" i="15"/>
  <c r="AY116" i="15"/>
  <c r="AX116" i="15"/>
  <c r="AW116" i="15"/>
  <c r="AV116" i="15"/>
  <c r="AU116" i="15"/>
  <c r="AT116" i="15"/>
  <c r="AS116" i="15"/>
  <c r="AR116" i="15"/>
  <c r="AQ116" i="15"/>
  <c r="AP116" i="15"/>
  <c r="AO116" i="15"/>
  <c r="AN116" i="15"/>
  <c r="AM116" i="15"/>
  <c r="AL116" i="15"/>
  <c r="AK116" i="15"/>
  <c r="AJ116" i="15"/>
  <c r="AI116" i="15"/>
  <c r="AH116" i="15"/>
  <c r="AG116" i="15"/>
  <c r="AF116" i="15"/>
  <c r="AE116" i="15"/>
  <c r="AD116" i="15"/>
  <c r="AC116" i="15"/>
  <c r="AB116" i="15"/>
  <c r="AA116" i="15"/>
  <c r="Z116" i="15"/>
  <c r="Y116" i="15"/>
  <c r="X116" i="15"/>
  <c r="W116" i="15"/>
  <c r="V116" i="15"/>
  <c r="U116" i="15"/>
  <c r="T116" i="15"/>
  <c r="S116" i="15"/>
  <c r="R116" i="15"/>
  <c r="Q116" i="15"/>
  <c r="P116" i="15"/>
  <c r="O116" i="15"/>
  <c r="N116" i="15"/>
  <c r="M116" i="15"/>
  <c r="L116" i="15"/>
  <c r="K116" i="15"/>
  <c r="J116" i="15"/>
  <c r="I116" i="15"/>
  <c r="H116" i="15"/>
  <c r="G116" i="15"/>
  <c r="F116" i="15"/>
  <c r="E116" i="15"/>
  <c r="D116" i="15"/>
  <c r="BE115" i="15"/>
  <c r="BD115" i="15"/>
  <c r="BC115" i="15"/>
  <c r="BB115" i="15"/>
  <c r="BA115" i="15"/>
  <c r="AZ115" i="15"/>
  <c r="AY115" i="15"/>
  <c r="AX115" i="15"/>
  <c r="AW115" i="15"/>
  <c r="AV115" i="15"/>
  <c r="AU115" i="15"/>
  <c r="AT115" i="15"/>
  <c r="AS115" i="15"/>
  <c r="AR115" i="15"/>
  <c r="AQ115" i="15"/>
  <c r="AP115" i="15"/>
  <c r="AO115" i="15"/>
  <c r="AN115" i="15"/>
  <c r="AM115" i="15"/>
  <c r="AL115" i="15"/>
  <c r="AK115" i="15"/>
  <c r="AJ115" i="15"/>
  <c r="AI115" i="15"/>
  <c r="AH115" i="15"/>
  <c r="AG115" i="15"/>
  <c r="AF115" i="15"/>
  <c r="AE115" i="15"/>
  <c r="AD115" i="15"/>
  <c r="AC115" i="15"/>
  <c r="AB115" i="15"/>
  <c r="AA115" i="15"/>
  <c r="Z115" i="15"/>
  <c r="Y115" i="15"/>
  <c r="X115" i="15"/>
  <c r="W115" i="15"/>
  <c r="V115" i="15"/>
  <c r="U115" i="15"/>
  <c r="T115" i="15"/>
  <c r="S115" i="15"/>
  <c r="R115" i="15"/>
  <c r="Q115" i="15"/>
  <c r="P115" i="15"/>
  <c r="O115" i="15"/>
  <c r="N115" i="15"/>
  <c r="M115" i="15"/>
  <c r="L115" i="15"/>
  <c r="K115" i="15"/>
  <c r="J115" i="15"/>
  <c r="I115" i="15"/>
  <c r="H115" i="15"/>
  <c r="G115" i="15"/>
  <c r="F115" i="15"/>
  <c r="E115" i="15"/>
  <c r="D115" i="15"/>
  <c r="BE114" i="15"/>
  <c r="BD114" i="15"/>
  <c r="BC114" i="15"/>
  <c r="BB114" i="15"/>
  <c r="BA114" i="15"/>
  <c r="AZ114" i="15"/>
  <c r="AY114" i="15"/>
  <c r="AX114" i="15"/>
  <c r="AW114" i="15"/>
  <c r="AV114" i="15"/>
  <c r="AU114" i="15"/>
  <c r="AT114" i="15"/>
  <c r="AS114" i="15"/>
  <c r="AR114" i="15"/>
  <c r="AQ114" i="15"/>
  <c r="AP114" i="15"/>
  <c r="AO114" i="15"/>
  <c r="AN114" i="15"/>
  <c r="AM114" i="15"/>
  <c r="AL114" i="15"/>
  <c r="AK114" i="15"/>
  <c r="AJ114" i="15"/>
  <c r="AI114" i="15"/>
  <c r="AH114" i="15"/>
  <c r="AG114" i="15"/>
  <c r="AF114" i="15"/>
  <c r="AE114" i="15"/>
  <c r="AD114" i="15"/>
  <c r="AC114" i="15"/>
  <c r="AB114" i="15"/>
  <c r="AA114" i="15"/>
  <c r="Z114" i="15"/>
  <c r="Y114" i="15"/>
  <c r="X114" i="15"/>
  <c r="W114" i="15"/>
  <c r="V114" i="15"/>
  <c r="U114" i="15"/>
  <c r="T114" i="15"/>
  <c r="S114" i="15"/>
  <c r="R114" i="15"/>
  <c r="Q114" i="15"/>
  <c r="P114" i="15"/>
  <c r="O114" i="15"/>
  <c r="N114" i="15"/>
  <c r="M114" i="15"/>
  <c r="L114" i="15"/>
  <c r="K114" i="15"/>
  <c r="J114" i="15"/>
  <c r="I114" i="15"/>
  <c r="H114" i="15"/>
  <c r="G114" i="15"/>
  <c r="F114" i="15"/>
  <c r="E114" i="15"/>
  <c r="D114" i="15"/>
  <c r="C25" i="15" s="1" a="1"/>
  <c r="C25" i="15" s="1"/>
  <c r="BE113" i="15"/>
  <c r="BD113" i="15"/>
  <c r="BC113" i="15"/>
  <c r="BB113" i="15"/>
  <c r="BA113" i="15"/>
  <c r="AZ113" i="15"/>
  <c r="AY113" i="15"/>
  <c r="AX113" i="15"/>
  <c r="AW113" i="15"/>
  <c r="AV113" i="15"/>
  <c r="AU113" i="15"/>
  <c r="AT113" i="15"/>
  <c r="AS113" i="15"/>
  <c r="AR113" i="15"/>
  <c r="AQ113" i="15"/>
  <c r="AP113" i="15"/>
  <c r="AO113" i="15"/>
  <c r="AN113" i="15"/>
  <c r="AM113" i="15"/>
  <c r="AL113" i="15"/>
  <c r="AK113" i="15"/>
  <c r="AJ113" i="15"/>
  <c r="AI113" i="15"/>
  <c r="AH113" i="15"/>
  <c r="AG113" i="15"/>
  <c r="AF113" i="15"/>
  <c r="AE113" i="15"/>
  <c r="AD113" i="15"/>
  <c r="AC113" i="15"/>
  <c r="AB113" i="15"/>
  <c r="AA113" i="15"/>
  <c r="Z113" i="15"/>
  <c r="Y113" i="15"/>
  <c r="X113" i="15"/>
  <c r="W113" i="15"/>
  <c r="V113" i="15"/>
  <c r="U113" i="15"/>
  <c r="T113" i="15"/>
  <c r="S113" i="15"/>
  <c r="R113" i="15"/>
  <c r="Q113" i="15"/>
  <c r="P113" i="15"/>
  <c r="O113" i="15"/>
  <c r="N113" i="15"/>
  <c r="M113" i="15"/>
  <c r="L113" i="15"/>
  <c r="K113" i="15"/>
  <c r="J113" i="15"/>
  <c r="I113" i="15"/>
  <c r="H113" i="15"/>
  <c r="G113" i="15"/>
  <c r="F113" i="15"/>
  <c r="E113" i="15"/>
  <c r="D113" i="15"/>
  <c r="BE111" i="15"/>
  <c r="BD111" i="15"/>
  <c r="BC111" i="15"/>
  <c r="BB111" i="15"/>
  <c r="BA111" i="15"/>
  <c r="AZ111" i="15"/>
  <c r="I111" i="15"/>
  <c r="H111" i="15"/>
  <c r="G111" i="15"/>
  <c r="F111" i="15"/>
  <c r="E111" i="15"/>
  <c r="D111" i="15"/>
  <c r="AY110" i="15"/>
  <c r="AX110" i="15"/>
  <c r="AW110" i="15"/>
  <c r="AV110" i="15"/>
  <c r="AU110" i="15"/>
  <c r="AT110" i="15"/>
  <c r="I110" i="15"/>
  <c r="H110" i="15"/>
  <c r="G110" i="15"/>
  <c r="F110" i="15"/>
  <c r="E110" i="15"/>
  <c r="D110" i="15"/>
  <c r="AS109" i="15"/>
  <c r="AR109" i="15"/>
  <c r="AQ109" i="15"/>
  <c r="AP109" i="15"/>
  <c r="AO109" i="15"/>
  <c r="AN109" i="15"/>
  <c r="I109" i="15"/>
  <c r="H109" i="15"/>
  <c r="G109" i="15"/>
  <c r="F109" i="15"/>
  <c r="E109" i="15"/>
  <c r="D109" i="15"/>
  <c r="AM108" i="15"/>
  <c r="AL108" i="15"/>
  <c r="AK108" i="15"/>
  <c r="AJ108" i="15"/>
  <c r="AI108" i="15"/>
  <c r="AH108" i="15"/>
  <c r="I108" i="15"/>
  <c r="H108" i="15"/>
  <c r="G108" i="15"/>
  <c r="F108" i="15"/>
  <c r="E108" i="15"/>
  <c r="D108" i="15"/>
  <c r="AG107" i="15"/>
  <c r="AF107" i="15"/>
  <c r="AE107" i="15"/>
  <c r="AD107" i="15"/>
  <c r="AC107" i="15"/>
  <c r="AB107" i="15"/>
  <c r="I107" i="15"/>
  <c r="H107" i="15"/>
  <c r="G107" i="15"/>
  <c r="F107" i="15"/>
  <c r="E107" i="15"/>
  <c r="D107" i="15"/>
  <c r="AA106" i="15"/>
  <c r="Z106" i="15"/>
  <c r="Y106" i="15"/>
  <c r="X106" i="15"/>
  <c r="W106" i="15"/>
  <c r="V106" i="15"/>
  <c r="I106" i="15"/>
  <c r="H106" i="15"/>
  <c r="G106" i="15"/>
  <c r="F106" i="15"/>
  <c r="E106" i="15"/>
  <c r="D106" i="15"/>
  <c r="U105" i="15"/>
  <c r="T105" i="15"/>
  <c r="S105" i="15"/>
  <c r="R105" i="15"/>
  <c r="Q105" i="15"/>
  <c r="P105" i="15"/>
  <c r="I105" i="15"/>
  <c r="H105" i="15"/>
  <c r="G105" i="15"/>
  <c r="F105" i="15"/>
  <c r="E105" i="15"/>
  <c r="D105" i="15"/>
  <c r="O104" i="15"/>
  <c r="N104" i="15"/>
  <c r="M104" i="15"/>
  <c r="L104" i="15"/>
  <c r="K104" i="15"/>
  <c r="J104" i="15"/>
  <c r="I104" i="15"/>
  <c r="H104" i="15"/>
  <c r="G104" i="15"/>
  <c r="F104" i="15"/>
  <c r="E104" i="15"/>
  <c r="D104" i="15"/>
  <c r="C92" i="15"/>
  <c r="J69" i="15" s="1" a="1"/>
  <c r="J69" i="15" s="1"/>
  <c r="C83" i="15"/>
  <c r="C84" i="15" s="1"/>
  <c r="C85" i="15" s="1"/>
  <c r="C86" i="15" s="1"/>
  <c r="C87" i="15" s="1"/>
  <c r="C88" i="15" s="1"/>
  <c r="C89" i="15" s="1"/>
  <c r="C90" i="15" s="1"/>
  <c r="C55" i="15" a="1"/>
  <c r="C55" i="15" s="1"/>
  <c r="C50" i="15" a="1"/>
  <c r="C50" i="15" s="1"/>
  <c r="C45" i="15" a="1"/>
  <c r="C45" i="15" s="1"/>
  <c r="J39" i="15" a="1"/>
  <c r="J39" i="15" s="1"/>
  <c r="C37" i="15" a="1"/>
  <c r="C37" i="15" s="1"/>
  <c r="J34" i="15" a="1"/>
  <c r="J34" i="15" s="1"/>
  <c r="J31" i="15" a="1"/>
  <c r="J31" i="15" s="1"/>
  <c r="J28" i="15" a="1"/>
  <c r="J28" i="15" s="1"/>
  <c r="C26" i="15" a="1"/>
  <c r="C26" i="15" s="1"/>
  <c r="J23" i="15" a="1"/>
  <c r="J23" i="15" s="1"/>
  <c r="C21" i="15" a="1"/>
  <c r="C21" i="15" s="1"/>
  <c r="C19" i="15" a="1"/>
  <c r="C19" i="15" s="1"/>
  <c r="C17" i="15" a="1"/>
  <c r="C17" i="15" s="1"/>
  <c r="C15" i="15" a="1"/>
  <c r="C15" i="15" s="1"/>
  <c r="A8" i="15"/>
  <c r="B7" i="15"/>
  <c r="B6" i="15"/>
  <c r="B5" i="15"/>
  <c r="B26" i="14"/>
  <c r="A80" i="15" s="1"/>
  <c r="J42" i="15" l="1" a="1"/>
  <c r="J42" i="15" s="1"/>
  <c r="J59" i="15" a="1"/>
  <c r="J59" i="15" s="1"/>
  <c r="C27" i="15" a="1"/>
  <c r="C27" i="15" s="1"/>
  <c r="C34" i="15" a="1"/>
  <c r="C34" i="15" s="1"/>
  <c r="C36" i="15" a="1"/>
  <c r="C36" i="15" s="1"/>
  <c r="C40" i="15" a="1"/>
  <c r="C40" i="15" s="1"/>
  <c r="C42" i="15" a="1"/>
  <c r="C42" i="15" s="1"/>
  <c r="C44" i="15" a="1"/>
  <c r="C44" i="15" s="1"/>
  <c r="C47" i="15" a="1"/>
  <c r="C47" i="15" s="1"/>
  <c r="C57" i="15" a="1"/>
  <c r="C57" i="15" s="1"/>
  <c r="J15" i="15" a="1"/>
  <c r="J15" i="15" s="1"/>
  <c r="J17" i="15" a="1"/>
  <c r="J17" i="15" s="1"/>
  <c r="J19" i="15" a="1"/>
  <c r="J19" i="15" s="1"/>
  <c r="J21" i="15" a="1"/>
  <c r="J21" i="15" s="1"/>
  <c r="C24" i="15" a="1"/>
  <c r="C24" i="15" s="1"/>
  <c r="J26" i="15" a="1"/>
  <c r="J26" i="15" s="1"/>
  <c r="J29" i="15" a="1"/>
  <c r="J29" i="15" s="1"/>
  <c r="C32" i="15" a="1"/>
  <c r="C32" i="15" s="1"/>
  <c r="C35" i="15" a="1"/>
  <c r="C35" i="15" s="1"/>
  <c r="J37" i="15" a="1"/>
  <c r="J37" i="15" s="1"/>
  <c r="J40" i="15" a="1"/>
  <c r="J40" i="15" s="1"/>
  <c r="C43" i="15" a="1"/>
  <c r="C43" i="15" s="1"/>
  <c r="J45" i="15" a="1"/>
  <c r="J45" i="15" s="1"/>
  <c r="C48" i="15" a="1"/>
  <c r="C48" i="15" s="1"/>
  <c r="J50" i="15" a="1"/>
  <c r="J50" i="15" s="1"/>
  <c r="J55" i="15" a="1"/>
  <c r="J55" i="15" s="1"/>
  <c r="J60" i="15" a="1"/>
  <c r="J60" i="15" s="1"/>
  <c r="C16" i="15" a="1"/>
  <c r="C16" i="15" s="1"/>
  <c r="C18" i="15" a="1"/>
  <c r="C18" i="15" s="1"/>
  <c r="C20" i="15" a="1"/>
  <c r="C20" i="15" s="1"/>
  <c r="C22" i="15" a="1"/>
  <c r="C22" i="15" s="1"/>
  <c r="J24" i="15" a="1"/>
  <c r="J24" i="15" s="1"/>
  <c r="J27" i="15" a="1"/>
  <c r="J27" i="15" s="1"/>
  <c r="C30" i="15" a="1"/>
  <c r="C30" i="15" s="1"/>
  <c r="J32" i="15" a="1"/>
  <c r="J32" i="15" s="1"/>
  <c r="J35" i="15" a="1"/>
  <c r="J35" i="15" s="1"/>
  <c r="J38" i="15" a="1"/>
  <c r="J38" i="15" s="1"/>
  <c r="C41" i="15" a="1"/>
  <c r="C41" i="15" s="1"/>
  <c r="J43" i="15" a="1"/>
  <c r="J43" i="15" s="1"/>
  <c r="J46" i="15" a="1"/>
  <c r="J46" i="15" s="1"/>
  <c r="J48" i="15" a="1"/>
  <c r="J48" i="15" s="1"/>
  <c r="J52" i="15" a="1"/>
  <c r="J52" i="15" s="1"/>
  <c r="J57" i="15" a="1"/>
  <c r="J57" i="15" s="1"/>
  <c r="J67" i="15" a="1"/>
  <c r="J67" i="15" s="1"/>
  <c r="C29" i="15" a="1"/>
  <c r="C29" i="15" s="1"/>
  <c r="C31" i="15" a="1"/>
  <c r="C31" i="15" s="1"/>
  <c r="C38" i="15" a="1"/>
  <c r="C38" i="15" s="1"/>
  <c r="J16" i="15" a="1"/>
  <c r="J16" i="15" s="1"/>
  <c r="J18" i="15" a="1"/>
  <c r="J18" i="15" s="1"/>
  <c r="J20" i="15" a="1"/>
  <c r="J20" i="15" s="1"/>
  <c r="J22" i="15" a="1"/>
  <c r="J22" i="15" s="1"/>
  <c r="J25" i="15" a="1"/>
  <c r="J25" i="15" s="1"/>
  <c r="C28" i="15" a="1"/>
  <c r="C28" i="15" s="1"/>
  <c r="J30" i="15" a="1"/>
  <c r="J30" i="15" s="1"/>
  <c r="J33" i="15" a="1"/>
  <c r="J33" i="15" s="1"/>
  <c r="J36" i="15" a="1"/>
  <c r="J36" i="15" s="1"/>
  <c r="C39" i="15" a="1"/>
  <c r="C39" i="15" s="1"/>
  <c r="J41" i="15" a="1"/>
  <c r="J41" i="15" s="1"/>
  <c r="J44" i="15" a="1"/>
  <c r="J44" i="15" s="1"/>
  <c r="J47" i="15" a="1"/>
  <c r="J47" i="15" s="1"/>
  <c r="C49" i="15" a="1"/>
  <c r="C49" i="15" s="1"/>
  <c r="J58" i="15" a="1"/>
  <c r="J58" i="15" s="1"/>
  <c r="J77" i="15" a="1"/>
  <c r="J77" i="15" s="1"/>
  <c r="C77" i="15" a="1"/>
  <c r="C77" i="15" s="1"/>
  <c r="J76" i="15" a="1"/>
  <c r="J76" i="15" s="1"/>
  <c r="C76" i="15" a="1"/>
  <c r="C76" i="15" s="1"/>
  <c r="J75" i="15" a="1"/>
  <c r="J75" i="15" s="1"/>
  <c r="C75" i="15" a="1"/>
  <c r="C75" i="15" s="1"/>
  <c r="D92" i="15"/>
  <c r="C73" i="15" a="1"/>
  <c r="C73" i="15" s="1"/>
  <c r="C71" i="15" a="1"/>
  <c r="C71" i="15" s="1"/>
  <c r="C69" i="15" a="1"/>
  <c r="C69" i="15" s="1"/>
  <c r="C67" i="15" a="1"/>
  <c r="C67" i="15" s="1"/>
  <c r="J64" i="15" a="1"/>
  <c r="J64" i="15" s="1"/>
  <c r="J63" i="15" a="1"/>
  <c r="J63" i="15" s="1"/>
  <c r="C63" i="15" a="1"/>
  <c r="C63" i="15" s="1"/>
  <c r="J62" i="15" a="1"/>
  <c r="J62" i="15" s="1"/>
  <c r="C62" i="15" a="1"/>
  <c r="C62" i="15" s="1"/>
  <c r="J61" i="15" a="1"/>
  <c r="J61" i="15" s="1"/>
  <c r="C61" i="15" a="1"/>
  <c r="C61" i="15" s="1"/>
  <c r="C74" i="15" a="1"/>
  <c r="C74" i="15" s="1"/>
  <c r="J72" i="15" a="1"/>
  <c r="J72" i="15" s="1"/>
  <c r="J70" i="15" a="1"/>
  <c r="J70" i="15" s="1"/>
  <c r="J68" i="15" a="1"/>
  <c r="J68" i="15" s="1"/>
  <c r="J66" i="15" a="1"/>
  <c r="J66" i="15" s="1"/>
  <c r="C64" i="15" a="1"/>
  <c r="C64" i="15" s="1"/>
  <c r="C72" i="15" a="1"/>
  <c r="C72" i="15" s="1"/>
  <c r="C70" i="15" a="1"/>
  <c r="C70" i="15" s="1"/>
  <c r="C68" i="15" a="1"/>
  <c r="C68" i="15" s="1"/>
  <c r="J65" i="15" a="1"/>
  <c r="J65" i="15" s="1"/>
  <c r="C51" i="15" a="1"/>
  <c r="C51" i="15" s="1"/>
  <c r="C54" i="15" a="1"/>
  <c r="C54" i="15" s="1"/>
  <c r="C56" i="15" a="1"/>
  <c r="C56" i="15" s="1"/>
  <c r="C58" i="15" a="1"/>
  <c r="C58" i="15" s="1"/>
  <c r="J71" i="15" a="1"/>
  <c r="J71" i="15" s="1"/>
  <c r="J74" i="15" a="1"/>
  <c r="J74" i="15" s="1"/>
  <c r="J49" i="15" a="1"/>
  <c r="J49" i="15" s="1"/>
  <c r="J51" i="15" a="1"/>
  <c r="J51" i="15" s="1"/>
  <c r="J54" i="15" a="1"/>
  <c r="J54" i="15" s="1"/>
  <c r="J56" i="15" a="1"/>
  <c r="J56" i="15" s="1"/>
  <c r="C59" i="15" a="1"/>
  <c r="C59" i="15" s="1"/>
  <c r="C60" i="15" a="1"/>
  <c r="C60" i="15" s="1"/>
  <c r="C65" i="15" a="1"/>
  <c r="C65" i="15" s="1"/>
  <c r="J73" i="15" a="1"/>
  <c r="J73" i="15" s="1"/>
  <c r="E92" i="15" l="1"/>
  <c r="K77" i="15" a="1"/>
  <c r="K77" i="15" s="1"/>
  <c r="D77" i="15" a="1"/>
  <c r="D77" i="15" s="1"/>
  <c r="K76" i="15" a="1"/>
  <c r="K76" i="15" s="1"/>
  <c r="D76" i="15" a="1"/>
  <c r="D76" i="15" s="1"/>
  <c r="K75" i="15" a="1"/>
  <c r="K75" i="15" s="1"/>
  <c r="D75" i="15" a="1"/>
  <c r="D75" i="15" s="1"/>
  <c r="K74" i="15" a="1"/>
  <c r="K74" i="15" s="1"/>
  <c r="D74" i="15" a="1"/>
  <c r="D74" i="15" s="1"/>
  <c r="K73" i="15" a="1"/>
  <c r="K73" i="15" s="1"/>
  <c r="D72" i="15" a="1"/>
  <c r="D72" i="15" s="1"/>
  <c r="D70" i="15" a="1"/>
  <c r="D70" i="15" s="1"/>
  <c r="D68" i="15" a="1"/>
  <c r="D68" i="15" s="1"/>
  <c r="K65" i="15" a="1"/>
  <c r="K65" i="15" s="1"/>
  <c r="K71" i="15" a="1"/>
  <c r="K71" i="15" s="1"/>
  <c r="K69" i="15" a="1"/>
  <c r="K69" i="15" s="1"/>
  <c r="K67" i="15" a="1"/>
  <c r="K67" i="15" s="1"/>
  <c r="D65" i="15" a="1"/>
  <c r="D65" i="15" s="1"/>
  <c r="D73" i="15" a="1"/>
  <c r="D73" i="15" s="1"/>
  <c r="D71" i="15" a="1"/>
  <c r="D71" i="15" s="1"/>
  <c r="D69" i="15" a="1"/>
  <c r="D69" i="15" s="1"/>
  <c r="D67" i="15" a="1"/>
  <c r="D67" i="15" s="1"/>
  <c r="K64" i="15" a="1"/>
  <c r="K64" i="15" s="1"/>
  <c r="K63" i="15" a="1"/>
  <c r="K63" i="15" s="1"/>
  <c r="D63" i="15" a="1"/>
  <c r="D63" i="15" s="1"/>
  <c r="K62" i="15" a="1"/>
  <c r="K62" i="15" s="1"/>
  <c r="D62" i="15" a="1"/>
  <c r="D62" i="15" s="1"/>
  <c r="K61" i="15" a="1"/>
  <c r="K61" i="15" s="1"/>
  <c r="D61" i="15" a="1"/>
  <c r="D61" i="15" s="1"/>
  <c r="K60" i="15" a="1"/>
  <c r="K60" i="15" s="1"/>
  <c r="D60" i="15" a="1"/>
  <c r="D60" i="15" s="1"/>
  <c r="K59" i="15" a="1"/>
  <c r="K59" i="15" s="1"/>
  <c r="D59" i="15" a="1"/>
  <c r="D59" i="15" s="1"/>
  <c r="K58" i="15" a="1"/>
  <c r="K58" i="15" s="1"/>
  <c r="K72" i="15" a="1"/>
  <c r="K72" i="15" s="1"/>
  <c r="D64" i="15" a="1"/>
  <c r="D64" i="15" s="1"/>
  <c r="K57" i="15" a="1"/>
  <c r="K57" i="15" s="1"/>
  <c r="K55" i="15" a="1"/>
  <c r="K55" i="15" s="1"/>
  <c r="K50" i="15" a="1"/>
  <c r="K50" i="15" s="1"/>
  <c r="D49" i="15" a="1"/>
  <c r="D49" i="15" s="1"/>
  <c r="K48" i="15" a="1"/>
  <c r="K48" i="15" s="1"/>
  <c r="D48" i="15" a="1"/>
  <c r="D48" i="15" s="1"/>
  <c r="K70" i="15" a="1"/>
  <c r="K70" i="15" s="1"/>
  <c r="D57" i="15" a="1"/>
  <c r="D57" i="15" s="1"/>
  <c r="D55" i="15" a="1"/>
  <c r="D55" i="15" s="1"/>
  <c r="K52" i="15" a="1"/>
  <c r="K52" i="15" s="1"/>
  <c r="D50" i="15" a="1"/>
  <c r="D50" i="15" s="1"/>
  <c r="K68" i="15" a="1"/>
  <c r="K68" i="15" s="1"/>
  <c r="K56" i="15" a="1"/>
  <c r="K56" i="15" s="1"/>
  <c r="K51" i="15" a="1"/>
  <c r="K51" i="15" s="1"/>
  <c r="K46" i="15" a="1"/>
  <c r="K46" i="15" s="1"/>
  <c r="D44" i="15" a="1"/>
  <c r="D44" i="15" s="1"/>
  <c r="D42" i="15" a="1"/>
  <c r="D42" i="15" s="1"/>
  <c r="D40" i="15" a="1"/>
  <c r="D40" i="15" s="1"/>
  <c r="D38" i="15" a="1"/>
  <c r="D38" i="15" s="1"/>
  <c r="D36" i="15" a="1"/>
  <c r="D36" i="15" s="1"/>
  <c r="D34" i="15" a="1"/>
  <c r="D34" i="15" s="1"/>
  <c r="K66" i="15" a="1"/>
  <c r="K66" i="15" s="1"/>
  <c r="D56" i="15" a="1"/>
  <c r="D56" i="15" s="1"/>
  <c r="D51" i="15" a="1"/>
  <c r="D51" i="15" s="1"/>
  <c r="K45" i="15" a="1"/>
  <c r="K45" i="15" s="1"/>
  <c r="K43" i="15" a="1"/>
  <c r="K43" i="15" s="1"/>
  <c r="K41" i="15" a="1"/>
  <c r="K41" i="15" s="1"/>
  <c r="K39" i="15" a="1"/>
  <c r="K39" i="15" s="1"/>
  <c r="K37" i="15" a="1"/>
  <c r="K37" i="15" s="1"/>
  <c r="K35" i="15" a="1"/>
  <c r="K35" i="15" s="1"/>
  <c r="K33" i="15" a="1"/>
  <c r="K33" i="15" s="1"/>
  <c r="D31" i="15" a="1"/>
  <c r="D31" i="15" s="1"/>
  <c r="K54" i="15" a="1"/>
  <c r="K54" i="15" s="1"/>
  <c r="K49" i="15" a="1"/>
  <c r="K49" i="15" s="1"/>
  <c r="K47" i="15" a="1"/>
  <c r="K47" i="15" s="1"/>
  <c r="D45" i="15" a="1"/>
  <c r="D45" i="15" s="1"/>
  <c r="D43" i="15" a="1"/>
  <c r="D43" i="15" s="1"/>
  <c r="K42" i="15" a="1"/>
  <c r="K42" i="15" s="1"/>
  <c r="D37" i="15" a="1"/>
  <c r="D37" i="15" s="1"/>
  <c r="K34" i="15" a="1"/>
  <c r="K34" i="15" s="1"/>
  <c r="D29" i="15" a="1"/>
  <c r="D29" i="15" s="1"/>
  <c r="K28" i="15" a="1"/>
  <c r="K28" i="15" s="1"/>
  <c r="D28" i="15" a="1"/>
  <c r="D28" i="15" s="1"/>
  <c r="K27" i="15" a="1"/>
  <c r="K27" i="15" s="1"/>
  <c r="D27" i="15" a="1"/>
  <c r="D27" i="15" s="1"/>
  <c r="K26" i="15" a="1"/>
  <c r="K26" i="15" s="1"/>
  <c r="D26" i="15" a="1"/>
  <c r="D26" i="15" s="1"/>
  <c r="K25" i="15" a="1"/>
  <c r="K25" i="15" s="1"/>
  <c r="D25" i="15" a="1"/>
  <c r="D25" i="15" s="1"/>
  <c r="K24" i="15" a="1"/>
  <c r="K24" i="15" s="1"/>
  <c r="D24" i="15" a="1"/>
  <c r="D24" i="15" s="1"/>
  <c r="K23" i="15" a="1"/>
  <c r="K23" i="15" s="1"/>
  <c r="K22" i="15" a="1"/>
  <c r="K22" i="15" s="1"/>
  <c r="D22" i="15" a="1"/>
  <c r="D22" i="15" s="1"/>
  <c r="K21" i="15" a="1"/>
  <c r="K21" i="15" s="1"/>
  <c r="D21" i="15" a="1"/>
  <c r="D21" i="15" s="1"/>
  <c r="K20" i="15" a="1"/>
  <c r="K20" i="15" s="1"/>
  <c r="D20" i="15" a="1"/>
  <c r="D20" i="15" s="1"/>
  <c r="K19" i="15" a="1"/>
  <c r="K19" i="15" s="1"/>
  <c r="D19" i="15" a="1"/>
  <c r="D19" i="15" s="1"/>
  <c r="K18" i="15" a="1"/>
  <c r="K18" i="15" s="1"/>
  <c r="D18" i="15" a="1"/>
  <c r="D18" i="15" s="1"/>
  <c r="K17" i="15" a="1"/>
  <c r="K17" i="15" s="1"/>
  <c r="D17" i="15" a="1"/>
  <c r="D17" i="15" s="1"/>
  <c r="K16" i="15" a="1"/>
  <c r="K16" i="15" s="1"/>
  <c r="D16" i="15" a="1"/>
  <c r="D16" i="15" s="1"/>
  <c r="K15" i="15" a="1"/>
  <c r="K15" i="15" s="1"/>
  <c r="D15" i="15" a="1"/>
  <c r="D15" i="15" s="1"/>
  <c r="K32" i="15" a="1"/>
  <c r="K32" i="15" s="1"/>
  <c r="D30" i="15" a="1"/>
  <c r="D30" i="15" s="1"/>
  <c r="D32" i="15" a="1"/>
  <c r="D32" i="15" s="1"/>
  <c r="K30" i="15" a="1"/>
  <c r="K30" i="15" s="1"/>
  <c r="D54" i="15" a="1"/>
  <c r="D54" i="15" s="1"/>
  <c r="K44" i="15" a="1"/>
  <c r="K44" i="15" s="1"/>
  <c r="D39" i="15" a="1"/>
  <c r="D39" i="15" s="1"/>
  <c r="K36" i="15" a="1"/>
  <c r="K36" i="15" s="1"/>
  <c r="K31" i="15" a="1"/>
  <c r="K31" i="15" s="1"/>
  <c r="K29" i="15" a="1"/>
  <c r="K29" i="15" s="1"/>
  <c r="D58" i="15" a="1"/>
  <c r="D58" i="15" s="1"/>
  <c r="D47" i="15" a="1"/>
  <c r="D47" i="15" s="1"/>
  <c r="D41" i="15" a="1"/>
  <c r="D41" i="15" s="1"/>
  <c r="K38" i="15" a="1"/>
  <c r="K38" i="15" s="1"/>
  <c r="K40" i="15" a="1"/>
  <c r="K40" i="15" s="1"/>
  <c r="D35" i="15" a="1"/>
  <c r="D35" i="15" s="1"/>
  <c r="F92" i="15" l="1"/>
  <c r="L77" i="15" a="1"/>
  <c r="L77" i="15" s="1"/>
  <c r="E77" i="15" a="1"/>
  <c r="E77" i="15" s="1"/>
  <c r="L76" i="15" a="1"/>
  <c r="L76" i="15" s="1"/>
  <c r="E76" i="15" a="1"/>
  <c r="E76" i="15" s="1"/>
  <c r="L75" i="15" a="1"/>
  <c r="L75" i="15" s="1"/>
  <c r="E75" i="15" a="1"/>
  <c r="E75" i="15" s="1"/>
  <c r="L74" i="15" a="1"/>
  <c r="L74" i="15" s="1"/>
  <c r="L71" i="15" a="1"/>
  <c r="L71" i="15" s="1"/>
  <c r="L69" i="15" a="1"/>
  <c r="L69" i="15" s="1"/>
  <c r="L67" i="15" a="1"/>
  <c r="L67" i="15" s="1"/>
  <c r="E65" i="15" a="1"/>
  <c r="E65" i="15" s="1"/>
  <c r="L63" i="15" a="1"/>
  <c r="L63" i="15" s="1"/>
  <c r="E63" i="15" a="1"/>
  <c r="E63" i="15" s="1"/>
  <c r="L62" i="15" a="1"/>
  <c r="L62" i="15" s="1"/>
  <c r="E62" i="15" a="1"/>
  <c r="E62" i="15" s="1"/>
  <c r="L61" i="15" a="1"/>
  <c r="L61" i="15" s="1"/>
  <c r="E61" i="15" a="1"/>
  <c r="E61" i="15" s="1"/>
  <c r="L60" i="15" a="1"/>
  <c r="L60" i="15" s="1"/>
  <c r="L73" i="15" a="1"/>
  <c r="L73" i="15" s="1"/>
  <c r="E73" i="15" a="1"/>
  <c r="E73" i="15" s="1"/>
  <c r="E71" i="15" a="1"/>
  <c r="E71" i="15" s="1"/>
  <c r="E69" i="15" a="1"/>
  <c r="E69" i="15" s="1"/>
  <c r="E67" i="15" a="1"/>
  <c r="E67" i="15" s="1"/>
  <c r="L64" i="15" a="1"/>
  <c r="L64" i="15" s="1"/>
  <c r="L72" i="15" a="1"/>
  <c r="L72" i="15" s="1"/>
  <c r="L70" i="15" a="1"/>
  <c r="L70" i="15" s="1"/>
  <c r="L68" i="15" a="1"/>
  <c r="L68" i="15" s="1"/>
  <c r="L66" i="15" a="1"/>
  <c r="L66" i="15" s="1"/>
  <c r="E64" i="15" a="1"/>
  <c r="E64" i="15" s="1"/>
  <c r="E68" i="15" a="1"/>
  <c r="E68" i="15" s="1"/>
  <c r="L59" i="15" a="1"/>
  <c r="L59" i="15" s="1"/>
  <c r="L58" i="15" a="1"/>
  <c r="L58" i="15" s="1"/>
  <c r="E57" i="15" a="1"/>
  <c r="E57" i="15" s="1"/>
  <c r="E55" i="15" a="1"/>
  <c r="E55" i="15" s="1"/>
  <c r="L52" i="15" a="1"/>
  <c r="L52" i="15" s="1"/>
  <c r="E50" i="15" a="1"/>
  <c r="E50" i="15" s="1"/>
  <c r="L47" i="15" a="1"/>
  <c r="L47" i="15" s="1"/>
  <c r="L65" i="15" a="1"/>
  <c r="L65" i="15" s="1"/>
  <c r="L56" i="15" a="1"/>
  <c r="L56" i="15" s="1"/>
  <c r="L54" i="15" a="1"/>
  <c r="L54" i="15" s="1"/>
  <c r="L51" i="15" a="1"/>
  <c r="L51" i="15" s="1"/>
  <c r="L49" i="15" a="1"/>
  <c r="L49" i="15" s="1"/>
  <c r="E74" i="15" a="1"/>
  <c r="E74" i="15" s="1"/>
  <c r="E72" i="15" a="1"/>
  <c r="E72" i="15" s="1"/>
  <c r="E59" i="15" a="1"/>
  <c r="E59" i="15" s="1"/>
  <c r="E56" i="15" a="1"/>
  <c r="E56" i="15" s="1"/>
  <c r="E51" i="15" a="1"/>
  <c r="E51" i="15" s="1"/>
  <c r="L48" i="15" a="1"/>
  <c r="L48" i="15" s="1"/>
  <c r="E45" i="15" a="1"/>
  <c r="E45" i="15" s="1"/>
  <c r="E43" i="15" a="1"/>
  <c r="E43" i="15" s="1"/>
  <c r="E41" i="15" a="1"/>
  <c r="E41" i="15" s="1"/>
  <c r="E39" i="15" a="1"/>
  <c r="E39" i="15" s="1"/>
  <c r="E37" i="15" a="1"/>
  <c r="E37" i="15" s="1"/>
  <c r="E35" i="15" a="1"/>
  <c r="E35" i="15" s="1"/>
  <c r="L32" i="15" a="1"/>
  <c r="L32" i="15" s="1"/>
  <c r="E70" i="15" a="1"/>
  <c r="E70" i="15" s="1"/>
  <c r="L55" i="15" a="1"/>
  <c r="L55" i="15" s="1"/>
  <c r="L50" i="15" a="1"/>
  <c r="L50" i="15" s="1"/>
  <c r="E47" i="15" a="1"/>
  <c r="E47" i="15" s="1"/>
  <c r="L44" i="15" a="1"/>
  <c r="L44" i="15" s="1"/>
  <c r="L42" i="15" a="1"/>
  <c r="L42" i="15" s="1"/>
  <c r="L40" i="15" a="1"/>
  <c r="L40" i="15" s="1"/>
  <c r="L38" i="15" a="1"/>
  <c r="L38" i="15" s="1"/>
  <c r="L36" i="15" a="1"/>
  <c r="L36" i="15" s="1"/>
  <c r="L34" i="15" a="1"/>
  <c r="L34" i="15" s="1"/>
  <c r="E32" i="15" a="1"/>
  <c r="E32" i="15" s="1"/>
  <c r="E30" i="15" a="1"/>
  <c r="E30" i="15" s="1"/>
  <c r="E60" i="15" a="1"/>
  <c r="E60" i="15" s="1"/>
  <c r="E58" i="15" a="1"/>
  <c r="E58" i="15" s="1"/>
  <c r="E54" i="15" a="1"/>
  <c r="E54" i="15" s="1"/>
  <c r="E49" i="15" a="1"/>
  <c r="E49" i="15" s="1"/>
  <c r="E48" i="15" a="1"/>
  <c r="E48" i="15" s="1"/>
  <c r="L46" i="15" a="1"/>
  <c r="L46" i="15" s="1"/>
  <c r="E44" i="15" a="1"/>
  <c r="E44" i="15" s="1"/>
  <c r="E42" i="15" a="1"/>
  <c r="E42" i="15" s="1"/>
  <c r="L39" i="15" a="1"/>
  <c r="L39" i="15" s="1"/>
  <c r="E34" i="15" a="1"/>
  <c r="E34" i="15" s="1"/>
  <c r="L30" i="15" a="1"/>
  <c r="L30" i="15" s="1"/>
  <c r="E29" i="15" a="1"/>
  <c r="E29" i="15" s="1"/>
  <c r="E27" i="15" a="1"/>
  <c r="E27" i="15" s="1"/>
  <c r="L26" i="15" a="1"/>
  <c r="L26" i="15" s="1"/>
  <c r="E26" i="15" a="1"/>
  <c r="E26" i="15" s="1"/>
  <c r="L25" i="15" a="1"/>
  <c r="L25" i="15" s="1"/>
  <c r="L22" i="15" a="1"/>
  <c r="L22" i="15" s="1"/>
  <c r="E22" i="15" a="1"/>
  <c r="E22" i="15" s="1"/>
  <c r="L21" i="15" a="1"/>
  <c r="L21" i="15" s="1"/>
  <c r="E20" i="15" a="1"/>
  <c r="E20" i="15" s="1"/>
  <c r="L19" i="15" a="1"/>
  <c r="L19" i="15" s="1"/>
  <c r="E18" i="15" a="1"/>
  <c r="E18" i="15" s="1"/>
  <c r="L17" i="15" a="1"/>
  <c r="L17" i="15" s="1"/>
  <c r="E16" i="15" a="1"/>
  <c r="E16" i="15" s="1"/>
  <c r="L45" i="15" a="1"/>
  <c r="L45" i="15" s="1"/>
  <c r="L31" i="15" a="1"/>
  <c r="L31" i="15" s="1"/>
  <c r="E31" i="15" a="1"/>
  <c r="E31" i="15" s="1"/>
  <c r="L41" i="15" a="1"/>
  <c r="L41" i="15" s="1"/>
  <c r="E36" i="15" a="1"/>
  <c r="E36" i="15" s="1"/>
  <c r="L33" i="15" a="1"/>
  <c r="L33" i="15" s="1"/>
  <c r="L43" i="15" a="1"/>
  <c r="L43" i="15" s="1"/>
  <c r="E38" i="15" a="1"/>
  <c r="E38" i="15" s="1"/>
  <c r="L35" i="15" a="1"/>
  <c r="L35" i="15" s="1"/>
  <c r="L28" i="15" a="1"/>
  <c r="L28" i="15" s="1"/>
  <c r="E28" i="15" a="1"/>
  <c r="E28" i="15" s="1"/>
  <c r="L27" i="15" a="1"/>
  <c r="L27" i="15" s="1"/>
  <c r="E25" i="15" a="1"/>
  <c r="E25" i="15" s="1"/>
  <c r="L24" i="15" a="1"/>
  <c r="L24" i="15" s="1"/>
  <c r="E24" i="15" a="1"/>
  <c r="E24" i="15" s="1"/>
  <c r="L23" i="15" a="1"/>
  <c r="L23" i="15" s="1"/>
  <c r="E21" i="15" a="1"/>
  <c r="E21" i="15" s="1"/>
  <c r="L20" i="15" a="1"/>
  <c r="L20" i="15" s="1"/>
  <c r="E19" i="15" a="1"/>
  <c r="E19" i="15" s="1"/>
  <c r="L18" i="15" a="1"/>
  <c r="L18" i="15" s="1"/>
  <c r="E17" i="15" a="1"/>
  <c r="E17" i="15" s="1"/>
  <c r="L16" i="15" a="1"/>
  <c r="L16" i="15" s="1"/>
  <c r="L15" i="15" a="1"/>
  <c r="L15" i="15" s="1"/>
  <c r="E15" i="15" a="1"/>
  <c r="E15" i="15" s="1"/>
  <c r="L57" i="15" a="1"/>
  <c r="L57" i="15" s="1"/>
  <c r="E40" i="15" a="1"/>
  <c r="E40" i="15" s="1"/>
  <c r="L37" i="15" a="1"/>
  <c r="L37" i="15" s="1"/>
  <c r="L29" i="15" a="1"/>
  <c r="L29" i="15" s="1"/>
  <c r="M77" i="15" l="1" a="1"/>
  <c r="M77" i="15" s="1"/>
  <c r="F77" i="15" a="1"/>
  <c r="F77" i="15" s="1"/>
  <c r="M76" i="15" a="1"/>
  <c r="M76" i="15" s="1"/>
  <c r="F76" i="15" a="1"/>
  <c r="F76" i="15" s="1"/>
  <c r="M75" i="15" a="1"/>
  <c r="M75" i="15" s="1"/>
  <c r="F75" i="15" a="1"/>
  <c r="F75" i="15" s="1"/>
  <c r="M74" i="15" a="1"/>
  <c r="M74" i="15" s="1"/>
  <c r="F74" i="15" a="1"/>
  <c r="F74" i="15" s="1"/>
  <c r="M73" i="15" a="1"/>
  <c r="M73" i="15" s="1"/>
  <c r="M72" i="15" a="1"/>
  <c r="M72" i="15" s="1"/>
  <c r="M70" i="15" a="1"/>
  <c r="M70" i="15" s="1"/>
  <c r="M68" i="15" a="1"/>
  <c r="M68" i="15" s="1"/>
  <c r="M66" i="15" a="1"/>
  <c r="M66" i="15" s="1"/>
  <c r="F64" i="15" a="1"/>
  <c r="F64" i="15" s="1"/>
  <c r="F72" i="15" a="1"/>
  <c r="F72" i="15" s="1"/>
  <c r="F70" i="15" a="1"/>
  <c r="F70" i="15" s="1"/>
  <c r="F68" i="15" a="1"/>
  <c r="F68" i="15" s="1"/>
  <c r="M65" i="15" a="1"/>
  <c r="M65" i="15" s="1"/>
  <c r="G92" i="15"/>
  <c r="M71" i="15" a="1"/>
  <c r="M71" i="15" s="1"/>
  <c r="M69" i="15" a="1"/>
  <c r="M69" i="15" s="1"/>
  <c r="M67" i="15" a="1"/>
  <c r="M67" i="15" s="1"/>
  <c r="F65" i="15" a="1"/>
  <c r="F65" i="15" s="1"/>
  <c r="M63" i="15" a="1"/>
  <c r="M63" i="15" s="1"/>
  <c r="F63" i="15" a="1"/>
  <c r="F63" i="15" s="1"/>
  <c r="M62" i="15" a="1"/>
  <c r="M62" i="15" s="1"/>
  <c r="F62" i="15" a="1"/>
  <c r="F62" i="15" s="1"/>
  <c r="M61" i="15" a="1"/>
  <c r="M61" i="15" s="1"/>
  <c r="F61" i="15" a="1"/>
  <c r="F61" i="15" s="1"/>
  <c r="M60" i="15" a="1"/>
  <c r="M60" i="15" s="1"/>
  <c r="F60" i="15" a="1"/>
  <c r="F60" i="15" s="1"/>
  <c r="M59" i="15" a="1"/>
  <c r="M59" i="15" s="1"/>
  <c r="F59" i="15" a="1"/>
  <c r="F59" i="15" s="1"/>
  <c r="M58" i="15" a="1"/>
  <c r="M58" i="15" s="1"/>
  <c r="F58" i="15" a="1"/>
  <c r="F58" i="15" s="1"/>
  <c r="F67" i="15" a="1"/>
  <c r="F67" i="15" s="1"/>
  <c r="F56" i="15" a="1"/>
  <c r="F56" i="15" s="1"/>
  <c r="F54" i="15" a="1"/>
  <c r="F54" i="15" s="1"/>
  <c r="F51" i="15" a="1"/>
  <c r="F51" i="15" s="1"/>
  <c r="F49" i="15" a="1"/>
  <c r="F49" i="15" s="1"/>
  <c r="M48" i="15" a="1"/>
  <c r="M48" i="15" s="1"/>
  <c r="F48" i="15" a="1"/>
  <c r="F48" i="15" s="1"/>
  <c r="F73" i="15" a="1"/>
  <c r="F73" i="15" s="1"/>
  <c r="M64" i="15" a="1"/>
  <c r="M64" i="15" s="1"/>
  <c r="M57" i="15" a="1"/>
  <c r="M57" i="15" s="1"/>
  <c r="M55" i="15" a="1"/>
  <c r="M55" i="15" s="1"/>
  <c r="M53" i="15" a="1"/>
  <c r="M53" i="15" s="1"/>
  <c r="M50" i="15" a="1"/>
  <c r="M50" i="15" s="1"/>
  <c r="F71" i="15" a="1"/>
  <c r="F71" i="15" s="1"/>
  <c r="F55" i="15" a="1"/>
  <c r="F55" i="15" s="1"/>
  <c r="F53" i="15" a="1"/>
  <c r="F53" i="15" s="1"/>
  <c r="F50" i="15" a="1"/>
  <c r="F50" i="15" s="1"/>
  <c r="M44" i="15" a="1"/>
  <c r="M44" i="15" s="1"/>
  <c r="M42" i="15" a="1"/>
  <c r="M42" i="15" s="1"/>
  <c r="M40" i="15" a="1"/>
  <c r="M40" i="15" s="1"/>
  <c r="M38" i="15" a="1"/>
  <c r="M38" i="15" s="1"/>
  <c r="M36" i="15" a="1"/>
  <c r="M36" i="15" s="1"/>
  <c r="M34" i="15" a="1"/>
  <c r="M34" i="15" s="1"/>
  <c r="F32" i="15" a="1"/>
  <c r="F32" i="15" s="1"/>
  <c r="M54" i="15" a="1"/>
  <c r="M54" i="15" s="1"/>
  <c r="M49" i="15" a="1"/>
  <c r="M49" i="15" s="1"/>
  <c r="M46" i="15" a="1"/>
  <c r="M46" i="15" s="1"/>
  <c r="F44" i="15" a="1"/>
  <c r="F44" i="15" s="1"/>
  <c r="F42" i="15" a="1"/>
  <c r="F42" i="15" s="1"/>
  <c r="F40" i="15" a="1"/>
  <c r="F40" i="15" s="1"/>
  <c r="F38" i="15" a="1"/>
  <c r="F38" i="15" s="1"/>
  <c r="F36" i="15" a="1"/>
  <c r="F36" i="15" s="1"/>
  <c r="F34" i="15" a="1"/>
  <c r="F34" i="15" s="1"/>
  <c r="M31" i="15" a="1"/>
  <c r="M31" i="15" s="1"/>
  <c r="M29" i="15" a="1"/>
  <c r="M29" i="15" s="1"/>
  <c r="F57" i="15" a="1"/>
  <c r="F57" i="15" s="1"/>
  <c r="M52" i="15" a="1"/>
  <c r="M52" i="15" s="1"/>
  <c r="M45" i="15" a="1"/>
  <c r="M45" i="15" s="1"/>
  <c r="M43" i="15" a="1"/>
  <c r="M43" i="15" s="1"/>
  <c r="M41" i="15" a="1"/>
  <c r="M41" i="15" s="1"/>
  <c r="F39" i="15" a="1"/>
  <c r="F39" i="15" s="1"/>
  <c r="M33" i="15" a="1"/>
  <c r="M33" i="15" s="1"/>
  <c r="F30" i="15" a="1"/>
  <c r="F30" i="15" s="1"/>
  <c r="F29" i="15" a="1"/>
  <c r="F29" i="15" s="1"/>
  <c r="M28" i="15" a="1"/>
  <c r="M28" i="15" s="1"/>
  <c r="F28" i="15" a="1"/>
  <c r="F28" i="15" s="1"/>
  <c r="M27" i="15" a="1"/>
  <c r="M27" i="15" s="1"/>
  <c r="F27" i="15" a="1"/>
  <c r="F27" i="15" s="1"/>
  <c r="M26" i="15" a="1"/>
  <c r="M26" i="15" s="1"/>
  <c r="F26" i="15" a="1"/>
  <c r="F26" i="15" s="1"/>
  <c r="M25" i="15" a="1"/>
  <c r="M25" i="15" s="1"/>
  <c r="F25" i="15" a="1"/>
  <c r="F25" i="15" s="1"/>
  <c r="M24" i="15" a="1"/>
  <c r="M24" i="15" s="1"/>
  <c r="F24" i="15" a="1"/>
  <c r="F24" i="15" s="1"/>
  <c r="M23" i="15" a="1"/>
  <c r="M23" i="15" s="1"/>
  <c r="M22" i="15" a="1"/>
  <c r="M22" i="15" s="1"/>
  <c r="F22" i="15" a="1"/>
  <c r="F22" i="15" s="1"/>
  <c r="M21" i="15" a="1"/>
  <c r="M21" i="15" s="1"/>
  <c r="F21" i="15" a="1"/>
  <c r="F21" i="15" s="1"/>
  <c r="M20" i="15" a="1"/>
  <c r="M20" i="15" s="1"/>
  <c r="F20" i="15" a="1"/>
  <c r="F20" i="15" s="1"/>
  <c r="M19" i="15" a="1"/>
  <c r="M19" i="15" s="1"/>
  <c r="F19" i="15" a="1"/>
  <c r="F19" i="15" s="1"/>
  <c r="M18" i="15" a="1"/>
  <c r="M18" i="15" s="1"/>
  <c r="F18" i="15" a="1"/>
  <c r="F18" i="15" s="1"/>
  <c r="M17" i="15" a="1"/>
  <c r="M17" i="15" s="1"/>
  <c r="F17" i="15" a="1"/>
  <c r="F17" i="15" s="1"/>
  <c r="M16" i="15" a="1"/>
  <c r="M16" i="15" s="1"/>
  <c r="F16" i="15" a="1"/>
  <c r="F16" i="15" s="1"/>
  <c r="M15" i="15" a="1"/>
  <c r="M15" i="15" s="1"/>
  <c r="F15" i="15" a="1"/>
  <c r="F15" i="15" s="1"/>
  <c r="F31" i="15" a="1"/>
  <c r="F31" i="15" s="1"/>
  <c r="F43" i="15" a="1"/>
  <c r="F43" i="15" s="1"/>
  <c r="F41" i="15" a="1"/>
  <c r="F41" i="15" s="1"/>
  <c r="M35" i="15" a="1"/>
  <c r="M35" i="15" s="1"/>
  <c r="M32" i="15" a="1"/>
  <c r="M32" i="15" s="1"/>
  <c r="M30" i="15" a="1"/>
  <c r="M30" i="15" s="1"/>
  <c r="F69" i="15" a="1"/>
  <c r="F69" i="15" s="1"/>
  <c r="M56" i="15" a="1"/>
  <c r="M56" i="15" s="1"/>
  <c r="M51" i="15" a="1"/>
  <c r="M51" i="15" s="1"/>
  <c r="F45" i="15" a="1"/>
  <c r="F45" i="15" s="1"/>
  <c r="M37" i="15" a="1"/>
  <c r="M37" i="15" s="1"/>
  <c r="F35" i="15" a="1"/>
  <c r="F35" i="15" s="1"/>
  <c r="M39" i="15" a="1"/>
  <c r="M39" i="15" s="1"/>
  <c r="F37" i="15" a="1"/>
  <c r="F37" i="15" s="1"/>
  <c r="N77" i="15" l="1" a="1"/>
  <c r="N77" i="15" s="1"/>
  <c r="G77" i="15" a="1"/>
  <c r="G77" i="15" s="1"/>
  <c r="N76" i="15" a="1"/>
  <c r="N76" i="15" s="1"/>
  <c r="G76" i="15" a="1"/>
  <c r="G76" i="15" s="1"/>
  <c r="N75" i="15" a="1"/>
  <c r="N75" i="15" s="1"/>
  <c r="G75" i="15" a="1"/>
  <c r="G75" i="15" s="1"/>
  <c r="N74" i="15" a="1"/>
  <c r="N74" i="15" s="1"/>
  <c r="H92" i="15"/>
  <c r="G72" i="15" a="1"/>
  <c r="G72" i="15" s="1"/>
  <c r="G70" i="15" a="1"/>
  <c r="G70" i="15" s="1"/>
  <c r="G68" i="15" a="1"/>
  <c r="G68" i="15" s="1"/>
  <c r="N65" i="15" a="1"/>
  <c r="N65" i="15" s="1"/>
  <c r="N63" i="15" a="1"/>
  <c r="N63" i="15" s="1"/>
  <c r="G63" i="15" a="1"/>
  <c r="G63" i="15" s="1"/>
  <c r="N62" i="15" a="1"/>
  <c r="N62" i="15" s="1"/>
  <c r="G62" i="15" a="1"/>
  <c r="G62" i="15" s="1"/>
  <c r="N61" i="15" a="1"/>
  <c r="N61" i="15" s="1"/>
  <c r="G61" i="15" a="1"/>
  <c r="G61" i="15" s="1"/>
  <c r="N60" i="15" a="1"/>
  <c r="N60" i="15" s="1"/>
  <c r="G74" i="15" a="1"/>
  <c r="G74" i="15" s="1"/>
  <c r="N71" i="15" a="1"/>
  <c r="N71" i="15" s="1"/>
  <c r="N69" i="15" a="1"/>
  <c r="N69" i="15" s="1"/>
  <c r="N67" i="15" a="1"/>
  <c r="N67" i="15" s="1"/>
  <c r="G65" i="15" a="1"/>
  <c r="G65" i="15" s="1"/>
  <c r="G73" i="15" a="1"/>
  <c r="G73" i="15" s="1"/>
  <c r="G71" i="15" a="1"/>
  <c r="G71" i="15" s="1"/>
  <c r="G69" i="15" a="1"/>
  <c r="G69" i="15" s="1"/>
  <c r="G67" i="15" a="1"/>
  <c r="G67" i="15" s="1"/>
  <c r="N64" i="15" a="1"/>
  <c r="N64" i="15" s="1"/>
  <c r="N70" i="15" a="1"/>
  <c r="N70" i="15" s="1"/>
  <c r="G60" i="15" a="1"/>
  <c r="G60" i="15" s="1"/>
  <c r="G59" i="15" a="1"/>
  <c r="G59" i="15" s="1"/>
  <c r="G58" i="15" a="1"/>
  <c r="G58" i="15" s="1"/>
  <c r="N57" i="15" a="1"/>
  <c r="N57" i="15" s="1"/>
  <c r="N55" i="15" a="1"/>
  <c r="N55" i="15" s="1"/>
  <c r="N53" i="15" a="1"/>
  <c r="N53" i="15" s="1"/>
  <c r="G53" i="15" a="1"/>
  <c r="G53" i="15" s="1"/>
  <c r="N50" i="15" a="1"/>
  <c r="N50" i="15" s="1"/>
  <c r="N68" i="15" a="1"/>
  <c r="N68" i="15" s="1"/>
  <c r="G57" i="15" a="1"/>
  <c r="G57" i="15" s="1"/>
  <c r="G55" i="15" a="1"/>
  <c r="G55" i="15" s="1"/>
  <c r="N52" i="15" a="1"/>
  <c r="N52" i="15" s="1"/>
  <c r="G50" i="15" a="1"/>
  <c r="G50" i="15" s="1"/>
  <c r="N66" i="15" a="1"/>
  <c r="N66" i="15" s="1"/>
  <c r="N59" i="15" a="1"/>
  <c r="N59" i="15" s="1"/>
  <c r="N54" i="15" a="1"/>
  <c r="N54" i="15" s="1"/>
  <c r="N49" i="15" a="1"/>
  <c r="N49" i="15" s="1"/>
  <c r="G48" i="15" a="1"/>
  <c r="G48" i="15" s="1"/>
  <c r="N45" i="15" a="1"/>
  <c r="N45" i="15" s="1"/>
  <c r="N43" i="15" a="1"/>
  <c r="N43" i="15" s="1"/>
  <c r="N41" i="15" a="1"/>
  <c r="N41" i="15" s="1"/>
  <c r="N39" i="15" a="1"/>
  <c r="N39" i="15" s="1"/>
  <c r="N37" i="15" a="1"/>
  <c r="N37" i="15" s="1"/>
  <c r="N35" i="15" a="1"/>
  <c r="N35" i="15" s="1"/>
  <c r="N33" i="15" a="1"/>
  <c r="N33" i="15" s="1"/>
  <c r="N73" i="15" a="1"/>
  <c r="N73" i="15" s="1"/>
  <c r="G64" i="15" a="1"/>
  <c r="G64" i="15" s="1"/>
  <c r="G54" i="15" a="1"/>
  <c r="G54" i="15" s="1"/>
  <c r="G49" i="15" a="1"/>
  <c r="G49" i="15" s="1"/>
  <c r="G45" i="15" a="1"/>
  <c r="G45" i="15" s="1"/>
  <c r="G43" i="15" a="1"/>
  <c r="G43" i="15" s="1"/>
  <c r="G41" i="15" a="1"/>
  <c r="G41" i="15" s="1"/>
  <c r="G39" i="15" a="1"/>
  <c r="G39" i="15" s="1"/>
  <c r="G37" i="15" a="1"/>
  <c r="G37" i="15" s="1"/>
  <c r="G35" i="15" a="1"/>
  <c r="G35" i="15" s="1"/>
  <c r="N32" i="15" a="1"/>
  <c r="N32" i="15" s="1"/>
  <c r="N30" i="15" a="1"/>
  <c r="N30" i="15" s="1"/>
  <c r="N72" i="15" a="1"/>
  <c r="N72" i="15" s="1"/>
  <c r="N58" i="15" a="1"/>
  <c r="N58" i="15" s="1"/>
  <c r="N56" i="15" a="1"/>
  <c r="N56" i="15" s="1"/>
  <c r="N51" i="15" a="1"/>
  <c r="N51" i="15" s="1"/>
  <c r="N48" i="15" a="1"/>
  <c r="N48" i="15" s="1"/>
  <c r="N44" i="15" a="1"/>
  <c r="N44" i="15" s="1"/>
  <c r="N42" i="15" a="1"/>
  <c r="N42" i="15" s="1"/>
  <c r="N40" i="15" a="1"/>
  <c r="N40" i="15" s="1"/>
  <c r="G36" i="15" a="1"/>
  <c r="G36" i="15" s="1"/>
  <c r="G32" i="15" a="1"/>
  <c r="G32" i="15" s="1"/>
  <c r="N31" i="15" a="1"/>
  <c r="N31" i="15" s="1"/>
  <c r="G27" i="15" a="1"/>
  <c r="G27" i="15" s="1"/>
  <c r="N26" i="15" a="1"/>
  <c r="N26" i="15" s="1"/>
  <c r="G26" i="15" a="1"/>
  <c r="G26" i="15" s="1"/>
  <c r="N25" i="15" a="1"/>
  <c r="N25" i="15" s="1"/>
  <c r="N24" i="15" a="1"/>
  <c r="N24" i="15" s="1"/>
  <c r="N22" i="15" a="1"/>
  <c r="N22" i="15" s="1"/>
  <c r="G22" i="15" a="1"/>
  <c r="G22" i="15" s="1"/>
  <c r="N21" i="15" a="1"/>
  <c r="N21" i="15" s="1"/>
  <c r="G20" i="15" a="1"/>
  <c r="G20" i="15" s="1"/>
  <c r="N19" i="15" a="1"/>
  <c r="N19" i="15" s="1"/>
  <c r="G18" i="15" a="1"/>
  <c r="G18" i="15" s="1"/>
  <c r="N17" i="15" a="1"/>
  <c r="N17" i="15" s="1"/>
  <c r="G16" i="15" a="1"/>
  <c r="G16" i="15" s="1"/>
  <c r="N15" i="15" a="1"/>
  <c r="N15" i="15" s="1"/>
  <c r="G44" i="15" a="1"/>
  <c r="G44" i="15" s="1"/>
  <c r="N38" i="15" a="1"/>
  <c r="N38" i="15" s="1"/>
  <c r="G38" i="15" a="1"/>
  <c r="G38" i="15" s="1"/>
  <c r="N34" i="15" a="1"/>
  <c r="N34" i="15" s="1"/>
  <c r="G31" i="15" a="1"/>
  <c r="G31" i="15" s="1"/>
  <c r="N29" i="15" a="1"/>
  <c r="N29" i="15" s="1"/>
  <c r="G42" i="15" a="1"/>
  <c r="G42" i="15" s="1"/>
  <c r="G40" i="15" a="1"/>
  <c r="G40" i="15" s="1"/>
  <c r="N36" i="15" a="1"/>
  <c r="N36" i="15" s="1"/>
  <c r="G30" i="15" a="1"/>
  <c r="G30" i="15" s="1"/>
  <c r="G29" i="15" a="1"/>
  <c r="G29" i="15" s="1"/>
  <c r="N28" i="15" a="1"/>
  <c r="N28" i="15" s="1"/>
  <c r="G28" i="15" a="1"/>
  <c r="G28" i="15" s="1"/>
  <c r="N27" i="15" a="1"/>
  <c r="N27" i="15" s="1"/>
  <c r="G25" i="15" a="1"/>
  <c r="G25" i="15" s="1"/>
  <c r="G24" i="15" a="1"/>
  <c r="G24" i="15" s="1"/>
  <c r="N23" i="15" a="1"/>
  <c r="N23" i="15" s="1"/>
  <c r="G21" i="15" a="1"/>
  <c r="G21" i="15" s="1"/>
  <c r="N20" i="15" a="1"/>
  <c r="N20" i="15" s="1"/>
  <c r="G19" i="15" a="1"/>
  <c r="G19" i="15" s="1"/>
  <c r="N18" i="15" a="1"/>
  <c r="N18" i="15" s="1"/>
  <c r="G17" i="15" a="1"/>
  <c r="G17" i="15" s="1"/>
  <c r="N16" i="15" a="1"/>
  <c r="N16" i="15" s="1"/>
  <c r="G15" i="15" a="1"/>
  <c r="G15" i="15" s="1"/>
  <c r="G56" i="15" a="1"/>
  <c r="G56" i="15" s="1"/>
  <c r="G51" i="15" a="1"/>
  <c r="G51" i="15" s="1"/>
  <c r="N46" i="15" a="1"/>
  <c r="N46" i="15" s="1"/>
  <c r="G34" i="15" a="1"/>
  <c r="G34" i="15" s="1"/>
  <c r="O77" i="15" l="1" a="1"/>
  <c r="O77" i="15" s="1"/>
  <c r="H77" i="15" a="1"/>
  <c r="H77" i="15" s="1"/>
  <c r="O76" i="15" a="1"/>
  <c r="O76" i="15" s="1"/>
  <c r="H76" i="15" a="1"/>
  <c r="H76" i="15" s="1"/>
  <c r="O75" i="15" a="1"/>
  <c r="O75" i="15" s="1"/>
  <c r="H75" i="15" a="1"/>
  <c r="H75" i="15" s="1"/>
  <c r="O74" i="15" a="1"/>
  <c r="O74" i="15" s="1"/>
  <c r="H74" i="15" a="1"/>
  <c r="H74" i="15" s="1"/>
  <c r="O73" i="15" a="1"/>
  <c r="O73" i="15" s="1"/>
  <c r="H73" i="15" a="1"/>
  <c r="H73" i="15" s="1"/>
  <c r="H71" i="15" a="1"/>
  <c r="H71" i="15" s="1"/>
  <c r="H69" i="15" a="1"/>
  <c r="H69" i="15" s="1"/>
  <c r="H67" i="15" a="1"/>
  <c r="H67" i="15" s="1"/>
  <c r="O64" i="15" a="1"/>
  <c r="O64" i="15" s="1"/>
  <c r="O72" i="15" a="1"/>
  <c r="O72" i="15" s="1"/>
  <c r="O70" i="15" a="1"/>
  <c r="O70" i="15" s="1"/>
  <c r="O68" i="15" a="1"/>
  <c r="O68" i="15" s="1"/>
  <c r="O66" i="15" a="1"/>
  <c r="O66" i="15" s="1"/>
  <c r="H64" i="15" a="1"/>
  <c r="H64" i="15" s="1"/>
  <c r="H72" i="15" a="1"/>
  <c r="H72" i="15" s="1"/>
  <c r="H70" i="15" a="1"/>
  <c r="H70" i="15" s="1"/>
  <c r="H68" i="15" a="1"/>
  <c r="H68" i="15" s="1"/>
  <c r="O65" i="15" a="1"/>
  <c r="O65" i="15" s="1"/>
  <c r="O63" i="15" a="1"/>
  <c r="O63" i="15" s="1"/>
  <c r="H63" i="15" a="1"/>
  <c r="H63" i="15" s="1"/>
  <c r="O62" i="15" a="1"/>
  <c r="O62" i="15" s="1"/>
  <c r="H62" i="15" a="1"/>
  <c r="H62" i="15" s="1"/>
  <c r="O61" i="15" a="1"/>
  <c r="O61" i="15" s="1"/>
  <c r="H61" i="15" a="1"/>
  <c r="H61" i="15" s="1"/>
  <c r="O60" i="15" a="1"/>
  <c r="O60" i="15" s="1"/>
  <c r="H60" i="15" a="1"/>
  <c r="H60" i="15" s="1"/>
  <c r="O59" i="15" a="1"/>
  <c r="O59" i="15" s="1"/>
  <c r="H59" i="15" a="1"/>
  <c r="H59" i="15" s="1"/>
  <c r="O58" i="15" a="1"/>
  <c r="O58" i="15" s="1"/>
  <c r="H58" i="15" a="1"/>
  <c r="H58" i="15" s="1"/>
  <c r="O69" i="15" a="1"/>
  <c r="O69" i="15" s="1"/>
  <c r="O56" i="15" a="1"/>
  <c r="O56" i="15" s="1"/>
  <c r="O54" i="15" a="1"/>
  <c r="O54" i="15" s="1"/>
  <c r="O51" i="15" a="1"/>
  <c r="O51" i="15" s="1"/>
  <c r="O49" i="15" a="1"/>
  <c r="O49" i="15" s="1"/>
  <c r="O48" i="15" a="1"/>
  <c r="O48" i="15" s="1"/>
  <c r="H48" i="15" a="1"/>
  <c r="H48" i="15" s="1"/>
  <c r="O67" i="15" a="1"/>
  <c r="O67" i="15" s="1"/>
  <c r="H56" i="15" a="1"/>
  <c r="H56" i="15" s="1"/>
  <c r="H54" i="15" a="1"/>
  <c r="H54" i="15" s="1"/>
  <c r="H51" i="15" a="1"/>
  <c r="H51" i="15" s="1"/>
  <c r="H49" i="15" a="1"/>
  <c r="H49" i="15" s="1"/>
  <c r="O57" i="15" a="1"/>
  <c r="O57" i="15" s="1"/>
  <c r="O53" i="15" a="1"/>
  <c r="O53" i="15" s="1"/>
  <c r="H45" i="15" a="1"/>
  <c r="H45" i="15" s="1"/>
  <c r="H43" i="15" a="1"/>
  <c r="H43" i="15" s="1"/>
  <c r="H41" i="15" a="1"/>
  <c r="H41" i="15" s="1"/>
  <c r="H39" i="15" a="1"/>
  <c r="H39" i="15" s="1"/>
  <c r="H37" i="15" a="1"/>
  <c r="H37" i="15" s="1"/>
  <c r="H35" i="15" a="1"/>
  <c r="H35" i="15" s="1"/>
  <c r="O32" i="15" a="1"/>
  <c r="O32" i="15" s="1"/>
  <c r="H57" i="15" a="1"/>
  <c r="H57" i="15" s="1"/>
  <c r="O52" i="15" a="1"/>
  <c r="O52" i="15" s="1"/>
  <c r="O44" i="15" a="1"/>
  <c r="O44" i="15" s="1"/>
  <c r="O42" i="15" a="1"/>
  <c r="O42" i="15" s="1"/>
  <c r="O40" i="15" a="1"/>
  <c r="O40" i="15" s="1"/>
  <c r="O38" i="15" a="1"/>
  <c r="O38" i="15" s="1"/>
  <c r="O36" i="15" a="1"/>
  <c r="O36" i="15" s="1"/>
  <c r="O34" i="15" a="1"/>
  <c r="O34" i="15" s="1"/>
  <c r="H32" i="15" a="1"/>
  <c r="H32" i="15" s="1"/>
  <c r="H30" i="15" a="1"/>
  <c r="H30" i="15" s="1"/>
  <c r="H65" i="15" a="1"/>
  <c r="H65" i="15" s="1"/>
  <c r="O55" i="15" a="1"/>
  <c r="O55" i="15" s="1"/>
  <c r="O50" i="15" a="1"/>
  <c r="O50" i="15" s="1"/>
  <c r="O46" i="15" a="1"/>
  <c r="O46" i="15" s="1"/>
  <c r="H44" i="15" a="1"/>
  <c r="H44" i="15" s="1"/>
  <c r="H42" i="15" a="1"/>
  <c r="H42" i="15" s="1"/>
  <c r="O71" i="15" a="1"/>
  <c r="O71" i="15" s="1"/>
  <c r="O41" i="15" a="1"/>
  <c r="O41" i="15" s="1"/>
  <c r="H38" i="15" a="1"/>
  <c r="H38" i="15" s="1"/>
  <c r="O35" i="15" a="1"/>
  <c r="O35" i="15" s="1"/>
  <c r="H31" i="15" a="1"/>
  <c r="H31" i="15" s="1"/>
  <c r="O29" i="15" a="1"/>
  <c r="O29" i="15" s="1"/>
  <c r="H29" i="15" a="1"/>
  <c r="H29" i="15" s="1"/>
  <c r="O28" i="15" a="1"/>
  <c r="O28" i="15" s="1"/>
  <c r="H28" i="15" a="1"/>
  <c r="H28" i="15" s="1"/>
  <c r="O27" i="15" a="1"/>
  <c r="O27" i="15" s="1"/>
  <c r="H27" i="15" a="1"/>
  <c r="H27" i="15" s="1"/>
  <c r="O26" i="15" a="1"/>
  <c r="O26" i="15" s="1"/>
  <c r="H26" i="15" a="1"/>
  <c r="H26" i="15" s="1"/>
  <c r="O25" i="15" a="1"/>
  <c r="O25" i="15" s="1"/>
  <c r="H25" i="15" a="1"/>
  <c r="H25" i="15" s="1"/>
  <c r="O24" i="15" a="1"/>
  <c r="O24" i="15" s="1"/>
  <c r="H24" i="15" a="1"/>
  <c r="H24" i="15" s="1"/>
  <c r="O23" i="15" a="1"/>
  <c r="O23" i="15" s="1"/>
  <c r="O22" i="15" a="1"/>
  <c r="O22" i="15" s="1"/>
  <c r="H22" i="15" a="1"/>
  <c r="H22" i="15" s="1"/>
  <c r="O21" i="15" a="1"/>
  <c r="O21" i="15" s="1"/>
  <c r="H21" i="15" a="1"/>
  <c r="H21" i="15" s="1"/>
  <c r="O20" i="15" a="1"/>
  <c r="O20" i="15" s="1"/>
  <c r="H20" i="15" a="1"/>
  <c r="H20" i="15" s="1"/>
  <c r="O19" i="15" a="1"/>
  <c r="O19" i="15" s="1"/>
  <c r="H19" i="15" a="1"/>
  <c r="H19" i="15" s="1"/>
  <c r="O18" i="15" a="1"/>
  <c r="O18" i="15" s="1"/>
  <c r="H18" i="15" a="1"/>
  <c r="H18" i="15" s="1"/>
  <c r="O17" i="15" a="1"/>
  <c r="O17" i="15" s="1"/>
  <c r="H17" i="15" a="1"/>
  <c r="H17" i="15" s="1"/>
  <c r="O16" i="15" a="1"/>
  <c r="O16" i="15" s="1"/>
  <c r="H16" i="15" a="1"/>
  <c r="H16" i="15" s="1"/>
  <c r="O15" i="15" a="1"/>
  <c r="O15" i="15" s="1"/>
  <c r="H15" i="15" a="1"/>
  <c r="H15" i="15" s="1"/>
  <c r="H53" i="15" a="1"/>
  <c r="H53" i="15" s="1"/>
  <c r="O30" i="15" a="1"/>
  <c r="O30" i="15" s="1"/>
  <c r="O43" i="15" a="1"/>
  <c r="O43" i="15" s="1"/>
  <c r="H40" i="15" a="1"/>
  <c r="H40" i="15" s="1"/>
  <c r="O37" i="15" a="1"/>
  <c r="O37" i="15" s="1"/>
  <c r="O31" i="15" a="1"/>
  <c r="O31" i="15" s="1"/>
  <c r="H55" i="15" a="1"/>
  <c r="H55" i="15" s="1"/>
  <c r="H50" i="15" a="1"/>
  <c r="H50" i="15" s="1"/>
  <c r="O45" i="15" a="1"/>
  <c r="O45" i="15" s="1"/>
  <c r="O39" i="15" a="1"/>
  <c r="O39" i="15" s="1"/>
  <c r="H34" i="15" a="1"/>
  <c r="H34" i="15" s="1"/>
  <c r="H36" i="15" a="1"/>
  <c r="H36" i="15" s="1"/>
  <c r="O33" i="15" a="1"/>
  <c r="O33" i="1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00000000-0006-0000-00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9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F11" authorId="0" shapeId="0" xr:uid="{00000000-0006-0000-09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9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9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9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9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9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9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9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9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09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9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9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9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9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9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9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9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9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9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9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9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9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9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9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9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9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9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9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9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9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9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9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9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9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9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9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9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9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9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9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9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9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9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9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9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9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9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9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9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9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9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9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9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9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9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9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9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9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9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9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9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9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1" authorId="0" shapeId="0" xr:uid="{00000000-0006-0000-09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1" authorId="0" shapeId="0" xr:uid="{00000000-0006-0000-09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1" authorId="0" shapeId="0" xr:uid="{00000000-0006-0000-09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1" authorId="0" shapeId="0" xr:uid="{00000000-0006-0000-09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1" authorId="0" shapeId="0" xr:uid="{00000000-0006-0000-09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1" authorId="0" shapeId="0" xr:uid="{00000000-0006-0000-09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1" authorId="0" shapeId="0" xr:uid="{00000000-0006-0000-09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1" authorId="0" shapeId="0" xr:uid="{00000000-0006-0000-09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1" authorId="0" shapeId="0" xr:uid="{00000000-0006-0000-09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1" authorId="0" shapeId="0" xr:uid="{00000000-0006-0000-09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1" authorId="0" shapeId="0" xr:uid="{00000000-0006-0000-09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1" authorId="0" shapeId="0" xr:uid="{00000000-0006-0000-09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1" authorId="0" shapeId="0" xr:uid="{00000000-0006-0000-09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1" authorId="0" shapeId="0" xr:uid="{00000000-0006-0000-09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1" authorId="0" shapeId="0" xr:uid="{00000000-0006-0000-09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1" authorId="0" shapeId="0" xr:uid="{00000000-0006-0000-09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1" authorId="0" shapeId="0" xr:uid="{00000000-0006-0000-09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1" authorId="0" shapeId="0" xr:uid="{00000000-0006-0000-09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1" authorId="0" shapeId="0" xr:uid="{00000000-0006-0000-0900-00005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1" authorId="0" shapeId="0" xr:uid="{00000000-0006-0000-0900-00005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1" authorId="0" shapeId="0" xr:uid="{00000000-0006-0000-09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1" authorId="0" shapeId="0" xr:uid="{00000000-0006-0000-09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1" authorId="0" shapeId="0" xr:uid="{00000000-0006-0000-09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1" authorId="0" shapeId="0" xr:uid="{00000000-0006-0000-09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1" authorId="0" shapeId="0" xr:uid="{00000000-0006-0000-09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1" authorId="0" shapeId="0" xr:uid="{00000000-0006-0000-0900-00005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1" authorId="0" shapeId="0" xr:uid="{00000000-0006-0000-0900-00005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1" authorId="0" shapeId="0" xr:uid="{00000000-0006-0000-0900-00005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1" authorId="0" shapeId="0" xr:uid="{00000000-0006-0000-0900-00005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1" authorId="0" shapeId="0" xr:uid="{00000000-0006-0000-0900-00005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1" authorId="0" shapeId="0" xr:uid="{00000000-0006-0000-0900-00005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1" authorId="0" shapeId="0" xr:uid="{00000000-0006-0000-0900-00005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1" authorId="0" shapeId="0" xr:uid="{00000000-0006-0000-09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1" authorId="0" shapeId="0" xr:uid="{00000000-0006-0000-0900-00006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1" authorId="0" shapeId="0" xr:uid="{00000000-0006-0000-09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1" authorId="0" shapeId="0" xr:uid="{00000000-0006-0000-09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1" authorId="0" shapeId="0" xr:uid="{00000000-0006-0000-0900-00006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1" authorId="0" shapeId="0" xr:uid="{00000000-0006-0000-09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1" authorId="0" shapeId="0" xr:uid="{00000000-0006-0000-09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1" authorId="0" shapeId="0" xr:uid="{00000000-0006-0000-09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1" authorId="0" shapeId="0" xr:uid="{00000000-0006-0000-09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1" authorId="0" shapeId="0" xr:uid="{00000000-0006-0000-09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1" authorId="0" shapeId="0" xr:uid="{00000000-0006-0000-09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1" authorId="0" shapeId="0" xr:uid="{00000000-0006-0000-0900-00006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1" authorId="0" shapeId="0" xr:uid="{00000000-0006-0000-09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1" authorId="0" shapeId="0" xr:uid="{00000000-0006-0000-09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1" authorId="0" shapeId="0" xr:uid="{00000000-0006-0000-0900-00006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1" authorId="0" shapeId="0" xr:uid="{00000000-0006-0000-0900-00006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1" authorId="0" shapeId="0" xr:uid="{00000000-0006-0000-0900-00007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1" authorId="0" shapeId="0" xr:uid="{00000000-0006-0000-0900-00007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1" authorId="0" shapeId="0" xr:uid="{00000000-0006-0000-0900-00007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1" authorId="0" shapeId="0" xr:uid="{00000000-0006-0000-0900-00007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1" authorId="0" shapeId="0" xr:uid="{00000000-0006-0000-0900-00007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1" authorId="0" shapeId="0" xr:uid="{00000000-0006-0000-0900-00007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1" authorId="0" shapeId="0" xr:uid="{00000000-0006-0000-0900-00007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1" authorId="0" shapeId="0" xr:uid="{00000000-0006-0000-0900-00007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1" authorId="0" shapeId="0" xr:uid="{00000000-0006-0000-0900-00007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1" authorId="0" shapeId="0" xr:uid="{00000000-0006-0000-0900-00007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1" authorId="0" shapeId="0" xr:uid="{00000000-0006-0000-0900-00007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1" authorId="0" shapeId="0" xr:uid="{00000000-0006-0000-0900-00007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1" authorId="0" shapeId="0" xr:uid="{00000000-0006-0000-0900-00007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1" authorId="0" shapeId="0" xr:uid="{00000000-0006-0000-0900-00007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1" authorId="0" shapeId="0" xr:uid="{00000000-0006-0000-0900-00007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1" authorId="0" shapeId="0" xr:uid="{00000000-0006-0000-0900-00007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1" authorId="0" shapeId="0" xr:uid="{00000000-0006-0000-0900-00008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1" authorId="0" shapeId="0" xr:uid="{00000000-0006-0000-0900-00008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1" authorId="0" shapeId="0" xr:uid="{00000000-0006-0000-09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9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9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9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9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9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9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9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9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9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9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9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9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9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9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9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9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9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9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9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9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9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9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9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9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9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9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9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9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9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9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9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9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9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9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9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9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9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9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9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9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9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9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9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9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9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9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9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9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9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9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9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9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9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9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9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9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9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9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9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9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9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9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9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9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9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9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9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9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9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9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9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9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9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9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9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9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9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9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9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9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9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9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9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9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9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9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9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9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9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9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9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9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9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9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9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9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9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9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9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9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9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9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900-0000E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2" authorId="0" shapeId="0" xr:uid="{00000000-0006-0000-0900-0000E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2" authorId="0" shapeId="0" xr:uid="{00000000-0006-0000-0900-0000E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2" authorId="0" shapeId="0" xr:uid="{00000000-0006-0000-0900-0000E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2" authorId="0" shapeId="0" xr:uid="{00000000-0006-0000-0900-0000E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2" authorId="0" shapeId="0" xr:uid="{00000000-0006-0000-0900-0000E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2" authorId="0" shapeId="0" xr:uid="{00000000-0006-0000-0900-0000E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2" authorId="0" shapeId="0" xr:uid="{00000000-0006-0000-0900-0000F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2" authorId="0" shapeId="0" xr:uid="{00000000-0006-0000-0900-0000F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2" authorId="0" shapeId="0" xr:uid="{00000000-0006-0000-0900-0000F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2" authorId="0" shapeId="0" xr:uid="{00000000-0006-0000-0900-0000F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2" authorId="0" shapeId="0" xr:uid="{00000000-0006-0000-0900-0000F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2" authorId="0" shapeId="0" xr:uid="{00000000-0006-0000-0900-0000F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2" authorId="0" shapeId="0" xr:uid="{00000000-0006-0000-0900-0000F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2" authorId="0" shapeId="0" xr:uid="{00000000-0006-0000-0900-0000F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2" authorId="0" shapeId="0" xr:uid="{00000000-0006-0000-0900-0000F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2" authorId="0" shapeId="0" xr:uid="{00000000-0006-0000-0900-0000F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2" authorId="0" shapeId="0" xr:uid="{00000000-0006-0000-0900-0000F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2" authorId="0" shapeId="0" xr:uid="{00000000-0006-0000-0900-0000F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2" authorId="0" shapeId="0" xr:uid="{00000000-0006-0000-0900-0000F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2" authorId="0" shapeId="0" xr:uid="{00000000-0006-0000-0900-0000F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2" authorId="0" shapeId="0" xr:uid="{00000000-0006-0000-0900-0000F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2" authorId="0" shapeId="0" xr:uid="{00000000-0006-0000-0900-0000F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2" authorId="0" shapeId="0" xr:uid="{00000000-0006-0000-0900-00000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2" authorId="0" shapeId="0" xr:uid="{00000000-0006-0000-0900-00000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2" authorId="0" shapeId="0" xr:uid="{00000000-0006-0000-0900-00000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2" authorId="0" shapeId="0" xr:uid="{00000000-0006-0000-0900-00000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2" authorId="0" shapeId="0" xr:uid="{00000000-0006-0000-0900-00000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2" authorId="0" shapeId="0" xr:uid="{00000000-0006-0000-0900-00000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2" authorId="0" shapeId="0" xr:uid="{00000000-0006-0000-0900-00000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2" authorId="0" shapeId="0" xr:uid="{00000000-0006-0000-0900-00000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2" authorId="0" shapeId="0" xr:uid="{00000000-0006-0000-0900-00000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2" authorId="0" shapeId="0" xr:uid="{00000000-0006-0000-0900-00000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2" authorId="0" shapeId="0" xr:uid="{00000000-0006-0000-0900-00000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2" authorId="0" shapeId="0" xr:uid="{00000000-0006-0000-0900-00000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2" authorId="0" shapeId="0" xr:uid="{00000000-0006-0000-0900-00000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2" authorId="0" shapeId="0" xr:uid="{00000000-0006-0000-0900-00000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2" authorId="0" shapeId="0" xr:uid="{00000000-0006-0000-09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2" authorId="0" shapeId="0" xr:uid="{00000000-0006-0000-09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2" authorId="0" shapeId="0" xr:uid="{00000000-0006-0000-09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2" authorId="0" shapeId="0" xr:uid="{00000000-0006-0000-09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2" authorId="0" shapeId="0" xr:uid="{00000000-0006-0000-0900-00001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2" authorId="0" shapeId="0" xr:uid="{00000000-0006-0000-0900-00001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2" authorId="0" shapeId="0" xr:uid="{00000000-0006-0000-0900-00001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2" authorId="0" shapeId="0" xr:uid="{00000000-0006-0000-0900-00001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2" authorId="0" shapeId="0" xr:uid="{00000000-0006-0000-0900-00001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2" authorId="0" shapeId="0" xr:uid="{00000000-0006-0000-0900-00001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2" authorId="0" shapeId="0" xr:uid="{00000000-0006-0000-0900-00001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2" authorId="0" shapeId="0" xr:uid="{00000000-0006-0000-0900-00001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2" authorId="0" shapeId="0" xr:uid="{00000000-0006-0000-0900-00001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2" authorId="0" shapeId="0" xr:uid="{00000000-0006-0000-0900-00001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2" authorId="0" shapeId="0" xr:uid="{00000000-0006-0000-0900-00001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2" authorId="0" shapeId="0" xr:uid="{00000000-0006-0000-09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2" authorId="0" shapeId="0" xr:uid="{00000000-0006-0000-09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2" authorId="0" shapeId="0" xr:uid="{00000000-0006-0000-09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2" authorId="0" shapeId="0" xr:uid="{00000000-0006-0000-09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2" authorId="0" shapeId="0" xr:uid="{00000000-0006-0000-09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2" authorId="0" shapeId="0" xr:uid="{00000000-0006-0000-09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2" authorId="0" shapeId="0" xr:uid="{00000000-0006-0000-09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2" authorId="0" shapeId="0" xr:uid="{00000000-0006-0000-09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2" authorId="0" shapeId="0" xr:uid="{00000000-0006-0000-09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2" authorId="0" shapeId="0" xr:uid="{00000000-0006-0000-09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2" authorId="0" shapeId="0" xr:uid="{00000000-0006-0000-09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2" authorId="0" shapeId="0" xr:uid="{00000000-0006-0000-09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2" authorId="0" shapeId="0" xr:uid="{00000000-0006-0000-09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2" authorId="0" shapeId="0" xr:uid="{00000000-0006-0000-09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2" authorId="0" shapeId="0" xr:uid="{00000000-0006-0000-09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2" authorId="0" shapeId="0" xr:uid="{00000000-0006-0000-09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2" authorId="0" shapeId="0" xr:uid="{00000000-0006-0000-09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2" authorId="0" shapeId="0" xr:uid="{00000000-0006-0000-09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2" authorId="0" shapeId="0" xr:uid="{00000000-0006-0000-09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2" authorId="0" shapeId="0" xr:uid="{00000000-0006-0000-09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9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9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9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9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9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9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9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9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9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9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9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9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9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9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9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9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9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9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9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9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9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9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9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9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9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9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9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9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9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9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9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9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9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9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9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9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9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9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9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9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9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9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9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9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9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9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9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9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9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9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9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9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9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9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9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9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9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9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9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9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9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9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9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9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9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9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9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9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9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9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9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9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9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9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9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9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9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9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9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9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9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9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9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9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9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9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9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9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9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9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9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9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9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9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9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9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9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9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9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9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9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9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9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9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900-00009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3" authorId="0" shapeId="0" xr:uid="{00000000-0006-0000-0900-00009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3" authorId="0" shapeId="0" xr:uid="{00000000-0006-0000-0900-00009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3" authorId="0" shapeId="0" xr:uid="{00000000-0006-0000-0900-00009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3" authorId="0" shapeId="0" xr:uid="{00000000-0006-0000-0900-00009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3" authorId="0" shapeId="0" xr:uid="{00000000-0006-0000-0900-00009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3" authorId="0" shapeId="0" xr:uid="{00000000-0006-0000-0900-00009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3" authorId="0" shapeId="0" xr:uid="{00000000-0006-0000-0900-0000A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3" authorId="0" shapeId="0" xr:uid="{00000000-0006-0000-0900-0000A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3" authorId="0" shapeId="0" xr:uid="{00000000-0006-0000-0900-0000A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3" authorId="0" shapeId="0" xr:uid="{00000000-0006-0000-0900-0000A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3" authorId="0" shapeId="0" xr:uid="{00000000-0006-0000-0900-0000A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3" authorId="0" shapeId="0" xr:uid="{00000000-0006-0000-0900-0000A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3" authorId="0" shapeId="0" xr:uid="{00000000-0006-0000-0900-0000A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3" authorId="0" shapeId="0" xr:uid="{00000000-0006-0000-0900-0000A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3" authorId="0" shapeId="0" xr:uid="{00000000-0006-0000-0900-0000A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3" authorId="0" shapeId="0" xr:uid="{00000000-0006-0000-0900-0000A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3" authorId="0" shapeId="0" xr:uid="{00000000-0006-0000-0900-0000A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3" authorId="0" shapeId="0" xr:uid="{00000000-0006-0000-0900-0000A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3" authorId="0" shapeId="0" xr:uid="{00000000-0006-0000-0900-0000A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3" authorId="0" shapeId="0" xr:uid="{00000000-0006-0000-0900-0000A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3" authorId="0" shapeId="0" xr:uid="{00000000-0006-0000-0900-0000A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3" authorId="0" shapeId="0" xr:uid="{00000000-0006-0000-0900-0000A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3" authorId="0" shapeId="0" xr:uid="{00000000-0006-0000-0900-0000B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3" authorId="0" shapeId="0" xr:uid="{00000000-0006-0000-0900-0000B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3" authorId="0" shapeId="0" xr:uid="{00000000-0006-0000-0900-0000B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3" authorId="0" shapeId="0" xr:uid="{00000000-0006-0000-0900-0000B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3" authorId="0" shapeId="0" xr:uid="{00000000-0006-0000-0900-0000B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3" authorId="0" shapeId="0" xr:uid="{00000000-0006-0000-0900-0000B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3" authorId="0" shapeId="0" xr:uid="{00000000-0006-0000-0900-0000B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3" authorId="0" shapeId="0" xr:uid="{00000000-0006-0000-0900-0000B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3" authorId="0" shapeId="0" xr:uid="{00000000-0006-0000-0900-0000B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3" authorId="0" shapeId="0" xr:uid="{00000000-0006-0000-0900-0000B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3" authorId="0" shapeId="0" xr:uid="{00000000-0006-0000-0900-0000B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3" authorId="0" shapeId="0" xr:uid="{00000000-0006-0000-0900-0000B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3" authorId="0" shapeId="0" xr:uid="{00000000-0006-0000-0900-0000B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3" authorId="0" shapeId="0" xr:uid="{00000000-0006-0000-0900-0000B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3" authorId="0" shapeId="0" xr:uid="{00000000-0006-0000-0900-0000B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3" authorId="0" shapeId="0" xr:uid="{00000000-0006-0000-0900-0000B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3" authorId="0" shapeId="0" xr:uid="{00000000-0006-0000-0900-0000C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3" authorId="0" shapeId="0" xr:uid="{00000000-0006-0000-0900-0000C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3" authorId="0" shapeId="0" xr:uid="{00000000-0006-0000-0900-0000C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3" authorId="0" shapeId="0" xr:uid="{00000000-0006-0000-0900-0000C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3" authorId="0" shapeId="0" xr:uid="{00000000-0006-0000-0900-0000C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3" authorId="0" shapeId="0" xr:uid="{00000000-0006-0000-0900-0000C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3" authorId="0" shapeId="0" xr:uid="{00000000-0006-0000-0900-0000C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3" authorId="0" shapeId="0" xr:uid="{00000000-0006-0000-0900-0000C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3" authorId="0" shapeId="0" xr:uid="{00000000-0006-0000-0900-0000C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3" authorId="0" shapeId="0" xr:uid="{00000000-0006-0000-0900-0000C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3" authorId="0" shapeId="0" xr:uid="{00000000-0006-0000-0900-0000C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3" authorId="0" shapeId="0" xr:uid="{00000000-0006-0000-0900-0000C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3" authorId="0" shapeId="0" xr:uid="{00000000-0006-0000-0900-0000C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3" authorId="0" shapeId="0" xr:uid="{00000000-0006-0000-0900-0000C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3" authorId="0" shapeId="0" xr:uid="{00000000-0006-0000-0900-0000C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3" authorId="0" shapeId="0" xr:uid="{00000000-0006-0000-0900-0000C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3" authorId="0" shapeId="0" xr:uid="{00000000-0006-0000-0900-0000D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3" authorId="0" shapeId="0" xr:uid="{00000000-0006-0000-0900-0000D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3" authorId="0" shapeId="0" xr:uid="{00000000-0006-0000-0900-0000D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3" authorId="0" shapeId="0" xr:uid="{00000000-0006-0000-0900-0000D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3" authorId="0" shapeId="0" xr:uid="{00000000-0006-0000-0900-0000D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3" authorId="0" shapeId="0" xr:uid="{00000000-0006-0000-0900-0000D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3" authorId="0" shapeId="0" xr:uid="{00000000-0006-0000-0900-0000D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3" authorId="0" shapeId="0" xr:uid="{00000000-0006-0000-0900-0000D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3" authorId="0" shapeId="0" xr:uid="{00000000-0006-0000-0900-0000D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3" authorId="0" shapeId="0" xr:uid="{00000000-0006-0000-0900-0000D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3" authorId="0" shapeId="0" xr:uid="{00000000-0006-0000-09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9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9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9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9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9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9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9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9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9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9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9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9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9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9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9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9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9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9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9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9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9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9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9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9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9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9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9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9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9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9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9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9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9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9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9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9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9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9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9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9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9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9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9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9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9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9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9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9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9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9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9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9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9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9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9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9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9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9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9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9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9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9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9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9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9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9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9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9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9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9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9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9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9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9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9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9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9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9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9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9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9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09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9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9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9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9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9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9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9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9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9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9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9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9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9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9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9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900-00003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4" authorId="0" shapeId="0" xr:uid="{00000000-0006-0000-0900-00003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4" authorId="0" shapeId="0" xr:uid="{00000000-0006-0000-0900-00003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4" authorId="0" shapeId="0" xr:uid="{00000000-0006-0000-0900-00003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4" authorId="0" shapeId="0" xr:uid="{00000000-0006-0000-0900-00004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4" authorId="0" shapeId="0" xr:uid="{00000000-0006-0000-0900-00004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4" authorId="0" shapeId="0" xr:uid="{00000000-0006-0000-0900-00004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4" authorId="0" shapeId="0" xr:uid="{00000000-0006-0000-0900-00004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4" authorId="0" shapeId="0" xr:uid="{00000000-0006-0000-0900-00004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4" authorId="0" shapeId="0" xr:uid="{00000000-0006-0000-0900-00004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4" authorId="0" shapeId="0" xr:uid="{00000000-0006-0000-0900-00004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4" authorId="0" shapeId="0" xr:uid="{00000000-0006-0000-0900-00004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4" authorId="0" shapeId="0" xr:uid="{00000000-0006-0000-0900-00004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4" authorId="0" shapeId="0" xr:uid="{00000000-0006-0000-0900-00004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4" authorId="0" shapeId="0" xr:uid="{00000000-0006-0000-0900-00004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4" authorId="0" shapeId="0" xr:uid="{00000000-0006-0000-0900-00004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4" authorId="0" shapeId="0" xr:uid="{00000000-0006-0000-0900-00004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4" authorId="0" shapeId="0" xr:uid="{00000000-0006-0000-0900-00004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4" authorId="0" shapeId="0" xr:uid="{00000000-0006-0000-0900-00004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4" authorId="0" shapeId="0" xr:uid="{00000000-0006-0000-0900-00004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4" authorId="0" shapeId="0" xr:uid="{00000000-0006-0000-0900-00005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4" authorId="0" shapeId="0" xr:uid="{00000000-0006-0000-0900-00005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4" authorId="0" shapeId="0" xr:uid="{00000000-0006-0000-0900-00005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4" authorId="0" shapeId="0" xr:uid="{00000000-0006-0000-0900-00005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4" authorId="0" shapeId="0" xr:uid="{00000000-0006-0000-0900-00005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4" authorId="0" shapeId="0" xr:uid="{00000000-0006-0000-0900-00005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4" authorId="0" shapeId="0" xr:uid="{00000000-0006-0000-0900-00005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4" authorId="0" shapeId="0" xr:uid="{00000000-0006-0000-0900-00005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4" authorId="0" shapeId="0" xr:uid="{00000000-0006-0000-0900-00005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4" authorId="0" shapeId="0" xr:uid="{00000000-0006-0000-0900-00005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4" authorId="0" shapeId="0" xr:uid="{00000000-0006-0000-0900-00005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4" authorId="0" shapeId="0" xr:uid="{00000000-0006-0000-0900-00005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4" authorId="0" shapeId="0" xr:uid="{00000000-0006-0000-0900-00005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4" authorId="0" shapeId="0" xr:uid="{00000000-0006-0000-0900-00005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4" authorId="0" shapeId="0" xr:uid="{00000000-0006-0000-0900-00005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4" authorId="0" shapeId="0" xr:uid="{00000000-0006-0000-0900-00005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4" authorId="0" shapeId="0" xr:uid="{00000000-0006-0000-0900-00006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4" authorId="0" shapeId="0" xr:uid="{00000000-0006-0000-0900-00006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4" authorId="0" shapeId="0" xr:uid="{00000000-0006-0000-0900-00006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4" authorId="0" shapeId="0" xr:uid="{00000000-0006-0000-0900-00006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4" authorId="0" shapeId="0" xr:uid="{00000000-0006-0000-0900-00006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4" authorId="0" shapeId="0" xr:uid="{00000000-0006-0000-0900-00006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4" authorId="0" shapeId="0" xr:uid="{00000000-0006-0000-0900-00006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4" authorId="0" shapeId="0" xr:uid="{00000000-0006-0000-0900-00006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4" authorId="0" shapeId="0" xr:uid="{00000000-0006-0000-0900-00006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4" authorId="0" shapeId="0" xr:uid="{00000000-0006-0000-0900-00006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4" authorId="0" shapeId="0" xr:uid="{00000000-0006-0000-0900-00006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4" authorId="0" shapeId="0" xr:uid="{00000000-0006-0000-0900-00006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4" authorId="0" shapeId="0" xr:uid="{00000000-0006-0000-0900-00006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4" authorId="0" shapeId="0" xr:uid="{00000000-0006-0000-0900-00006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4" authorId="0" shapeId="0" xr:uid="{00000000-0006-0000-0900-00006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4" authorId="0" shapeId="0" xr:uid="{00000000-0006-0000-0900-00006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4" authorId="0" shapeId="0" xr:uid="{00000000-0006-0000-0900-00007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4" authorId="0" shapeId="0" xr:uid="{00000000-0006-0000-0900-00007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4" authorId="0" shapeId="0" xr:uid="{00000000-0006-0000-0900-00007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4" authorId="0" shapeId="0" xr:uid="{00000000-0006-0000-0900-00007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4" authorId="0" shapeId="0" xr:uid="{00000000-0006-0000-0900-00007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4" authorId="0" shapeId="0" xr:uid="{00000000-0006-0000-0900-00007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4" authorId="0" shapeId="0" xr:uid="{00000000-0006-0000-0900-00007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4" authorId="0" shapeId="0" xr:uid="{00000000-0006-0000-0900-00007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4" authorId="0" shapeId="0" xr:uid="{00000000-0006-0000-0900-00007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4" authorId="0" shapeId="0" xr:uid="{00000000-0006-0000-0900-00007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4" authorId="0" shapeId="0" xr:uid="{00000000-0006-0000-0900-00007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4" authorId="0" shapeId="0" xr:uid="{00000000-0006-0000-0900-00007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4" authorId="0" shapeId="0" xr:uid="{00000000-0006-0000-09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9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9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9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9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9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9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9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9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9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9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9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9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9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9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9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9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9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9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9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9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9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9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9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9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9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9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9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9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9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9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9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9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9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9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9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9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9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9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9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9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9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9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9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9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9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9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9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9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9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9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9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9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9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9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9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9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9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9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9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9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9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9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9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9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9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9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9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9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9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9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9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9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9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9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9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9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9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9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9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9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9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9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9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9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9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9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9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9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9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9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9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9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9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9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9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9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9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9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9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9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9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9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9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9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9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9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9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9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9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9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9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9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9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9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9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9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9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9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9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9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9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9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9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9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9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9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9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9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9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9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9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9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9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9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9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9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9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9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9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9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9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9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9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9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9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9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9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9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9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9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9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9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9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9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9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9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9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9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9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9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9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9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9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9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9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9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9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9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9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9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9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9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9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9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9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9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9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9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9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9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9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9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9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9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9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9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9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9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9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9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9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9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9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9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9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9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9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9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9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9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9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9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9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9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9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9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9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9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9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9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9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9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9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9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9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9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9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9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9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9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9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9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9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9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9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9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9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9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9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9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9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9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9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9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9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9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9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9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9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9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9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9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9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9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9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9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9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9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9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9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9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9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9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9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9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9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9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9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9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9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9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9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9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9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9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9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9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9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9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9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9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9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9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9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9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9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9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9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9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9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9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9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9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9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9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9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9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9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9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9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9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9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9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9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9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9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9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9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9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9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9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9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900-0000A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9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9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9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9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9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9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9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9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9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9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9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9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9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9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9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9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9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9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9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9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9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9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9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9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9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9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9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9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9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9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9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9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9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9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9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9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9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9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9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9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9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9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9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9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09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9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9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9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9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9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9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9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9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9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9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9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9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9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9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9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9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9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9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9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9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9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9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9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9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9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9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9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9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9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9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9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9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9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9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9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9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9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9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9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9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9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9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9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900-00000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9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900-00000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9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9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900-00000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900-00000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900-00000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9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9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9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9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9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900-00001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9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900-00001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900-00001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900-00001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9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9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900-00001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9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900-00001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900-00001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900-00001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9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900-00001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900-00001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900-00002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900-00002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900-00002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900-00002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9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900-00002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900-00002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9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900-00002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900-00002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900-00002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900-00002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900-00002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900-00002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900-00002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900-00002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900-00003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900-00003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900-00003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900-00003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900-00003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9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900-00003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900-00003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900-00003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900-00003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900-00003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900-00003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900-00003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900-00003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900-00003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900-00003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900-00004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900-00004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900-00004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900-00004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900-00004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900-00004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900-00004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900-00004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900-00004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900-00004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900-00004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900-00004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900-00004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900-00004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900-00004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900-00004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900-00005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900-00005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900-00005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900-00005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900-00005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900-00005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900-00005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900-00005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900-00005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900-00005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900-00005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900-00005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900-00005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900-00005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900-00005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0900-00005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900-00006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0900-00006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900-00006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900-00006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0900-00006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0900-00006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900-00006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900-00006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900-00006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900-00006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900-00006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900-00006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900-00006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0900-00006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0900-00006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0900-00006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900-00007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900-00007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0900-00007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900-00007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900-00007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900-00007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900-00007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0900-00007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900-00007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900-00007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900-00007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900-00007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900-00007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900-00007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900-00007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0900-00007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900-00008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900-00008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900-00008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900-00008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900-00008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900-00008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900-00008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900-00008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900-00008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900-00008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900-00008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900-00008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900-00008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0900-00008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900-00008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900-00008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900-00009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900-00009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0900-00009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900-00009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900-00009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900-00009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900-00009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900-00009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900-00009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0900-00009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900-00009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900-00009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900-00009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900-00009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0900-00009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0900-00009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900-0000A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900-0000A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900-0000A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0900-0000A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900-0000A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900-0000A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900-0000A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900-0000A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900-0000A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900-0000A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900-0000A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900-0000A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900-0000A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900-0000A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900-0000A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900-0000A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900-0000B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900-0000B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900-0000B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900-0000B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900-0000B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900-0000B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900-0000B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900-0000B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0900-0000B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900-0000B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900-0000B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900-0000B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900-0000B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900-0000B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0900-0000B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900-0000B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900-0000C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900-0000C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900-0000C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900-0000C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900-0000C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900-0000C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900-0000C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900-0000C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0900-0000C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900-0000C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900-0000C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900-0000C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900-0000C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0900-0000C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900-0000C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900-0000C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900-0000D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900-0000D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900-0000D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900-0000D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900-0000D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900-0000D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900-0000D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900-0000D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0900-0000D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900-0000D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900-0000D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900-0000D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900-0000D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900-0000D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900-0000D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900-0000D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900-0000E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900-0000E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900-0000E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900-0000E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0900-0000E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900-0000E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900-0000E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0900-0000E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0900-0000E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900-0000E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900-0000E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900-0000E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900-0000E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900-0000E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900-0000E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900-0000E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900-0000F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900-0000F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900-0000F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900-0000F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900-0000F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900-0000F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900-0000F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0900-0000F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900-0000F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0900-0000F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900-0000F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8" authorId="0" shapeId="0" xr:uid="{00000000-0006-0000-0900-0000F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900-0000F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900-0000F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9" authorId="0" shapeId="0" xr:uid="{00000000-0006-0000-0900-0000F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9" authorId="0" shapeId="0" xr:uid="{00000000-0006-0000-0900-0000F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9" authorId="0" shapeId="0" xr:uid="{00000000-0006-0000-0900-00000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9" authorId="0" shapeId="0" xr:uid="{00000000-0006-0000-0900-00000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9" authorId="0" shapeId="0" xr:uid="{00000000-0006-0000-0900-00000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9" authorId="0" shapeId="0" xr:uid="{00000000-0006-0000-0900-00000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9" authorId="0" shapeId="0" xr:uid="{00000000-0006-0000-0900-00000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9" authorId="0" shapeId="0" xr:uid="{00000000-0006-0000-0900-00000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9" authorId="0" shapeId="0" xr:uid="{00000000-0006-0000-0900-00000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9" authorId="0" shapeId="0" xr:uid="{00000000-0006-0000-0900-00000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9" authorId="0" shapeId="0" xr:uid="{00000000-0006-0000-0900-00000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9" authorId="0" shapeId="0" xr:uid="{00000000-0006-0000-0900-00000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9" authorId="0" shapeId="0" xr:uid="{00000000-0006-0000-0900-00000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9" authorId="0" shapeId="0" xr:uid="{00000000-0006-0000-0900-00000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9" authorId="0" shapeId="0" xr:uid="{00000000-0006-0000-0900-00000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9" authorId="0" shapeId="0" xr:uid="{00000000-0006-0000-0900-00000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9" authorId="0" shapeId="0" xr:uid="{00000000-0006-0000-0900-00000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9" authorId="0" shapeId="0" xr:uid="{00000000-0006-0000-0900-00000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9" authorId="0" shapeId="0" xr:uid="{00000000-0006-0000-0900-00001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9" authorId="0" shapeId="0" xr:uid="{00000000-0006-0000-0900-00001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9" authorId="0" shapeId="0" xr:uid="{00000000-0006-0000-0900-00001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9" authorId="0" shapeId="0" xr:uid="{00000000-0006-0000-0900-00001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9" authorId="0" shapeId="0" xr:uid="{00000000-0006-0000-0900-00001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9" authorId="0" shapeId="0" xr:uid="{00000000-0006-0000-0900-00001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9" authorId="0" shapeId="0" xr:uid="{00000000-0006-0000-0900-00001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9" authorId="0" shapeId="0" xr:uid="{00000000-0006-0000-0900-00001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9" authorId="0" shapeId="0" xr:uid="{00000000-0006-0000-0900-00001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9" authorId="0" shapeId="0" xr:uid="{00000000-0006-0000-0900-00001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9" authorId="0" shapeId="0" xr:uid="{00000000-0006-0000-0900-00001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9" authorId="0" shapeId="0" xr:uid="{00000000-0006-0000-0900-00001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9" authorId="0" shapeId="0" xr:uid="{00000000-0006-0000-0900-00001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9" authorId="0" shapeId="0" xr:uid="{00000000-0006-0000-0900-00001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9" authorId="0" shapeId="0" xr:uid="{00000000-0006-0000-0900-00001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9" authorId="0" shapeId="0" xr:uid="{00000000-0006-0000-0900-00001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9" authorId="0" shapeId="0" xr:uid="{00000000-0006-0000-0900-00002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9" authorId="0" shapeId="0" xr:uid="{00000000-0006-0000-0900-00002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9" authorId="0" shapeId="0" xr:uid="{00000000-0006-0000-0900-00002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9" authorId="0" shapeId="0" xr:uid="{00000000-0006-0000-0900-00002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9" authorId="0" shapeId="0" xr:uid="{00000000-0006-0000-0900-00002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9" authorId="0" shapeId="0" xr:uid="{00000000-0006-0000-0900-00002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9" authorId="0" shapeId="0" xr:uid="{00000000-0006-0000-0900-00002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9" authorId="0" shapeId="0" xr:uid="{00000000-0006-0000-0900-00002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9" authorId="0" shapeId="0" xr:uid="{00000000-0006-0000-0900-00002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9" authorId="0" shapeId="0" xr:uid="{00000000-0006-0000-0900-00002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9" authorId="0" shapeId="0" xr:uid="{00000000-0006-0000-0900-00002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9" authorId="0" shapeId="0" xr:uid="{00000000-0006-0000-0900-00002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9" authorId="0" shapeId="0" xr:uid="{00000000-0006-0000-0900-00002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9" authorId="0" shapeId="0" xr:uid="{00000000-0006-0000-0900-00002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9" authorId="0" shapeId="0" xr:uid="{00000000-0006-0000-0900-00002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9" authorId="0" shapeId="0" xr:uid="{00000000-0006-0000-0900-00002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9" authorId="0" shapeId="0" xr:uid="{00000000-0006-0000-0900-00003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9" authorId="0" shapeId="0" xr:uid="{00000000-0006-0000-0900-00003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9" authorId="0" shapeId="0" xr:uid="{00000000-0006-0000-0900-00003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9" authorId="0" shapeId="0" xr:uid="{00000000-0006-0000-0900-00003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9" authorId="0" shapeId="0" xr:uid="{00000000-0006-0000-0900-00003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9" authorId="0" shapeId="0" xr:uid="{00000000-0006-0000-0900-00003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9" authorId="0" shapeId="0" xr:uid="{00000000-0006-0000-0900-00003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9" authorId="0" shapeId="0" xr:uid="{00000000-0006-0000-0900-00003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9" authorId="0" shapeId="0" xr:uid="{00000000-0006-0000-0900-00003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9" authorId="0" shapeId="0" xr:uid="{00000000-0006-0000-0900-00003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9" authorId="0" shapeId="0" xr:uid="{00000000-0006-0000-0900-00003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9" authorId="0" shapeId="0" xr:uid="{00000000-0006-0000-0900-00003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9" authorId="0" shapeId="0" xr:uid="{00000000-0006-0000-0900-00003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9" authorId="0" shapeId="0" xr:uid="{00000000-0006-0000-0900-00003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9" authorId="0" shapeId="0" xr:uid="{00000000-0006-0000-0900-00003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9" authorId="0" shapeId="0" xr:uid="{00000000-0006-0000-0900-00003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9" authorId="0" shapeId="0" xr:uid="{00000000-0006-0000-0900-00004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9" authorId="0" shapeId="0" xr:uid="{00000000-0006-0000-0900-00004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9" authorId="0" shapeId="0" xr:uid="{00000000-0006-0000-0900-00004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9" authorId="0" shapeId="0" xr:uid="{00000000-0006-0000-0900-00004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9" authorId="0" shapeId="0" xr:uid="{00000000-0006-0000-0900-00004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9" authorId="0" shapeId="0" xr:uid="{00000000-0006-0000-0900-00004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9" authorId="0" shapeId="0" xr:uid="{00000000-0006-0000-0900-00004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9" authorId="0" shapeId="0" xr:uid="{00000000-0006-0000-0900-00004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9" authorId="0" shapeId="0" xr:uid="{00000000-0006-0000-0900-00004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9" authorId="0" shapeId="0" xr:uid="{00000000-0006-0000-0900-00004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9" authorId="0" shapeId="0" xr:uid="{00000000-0006-0000-0900-00004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9" authorId="0" shapeId="0" xr:uid="{00000000-0006-0000-0900-00004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9" authorId="0" shapeId="0" xr:uid="{00000000-0006-0000-0900-00004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9" authorId="0" shapeId="0" xr:uid="{00000000-0006-0000-0900-00004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9" authorId="0" shapeId="0" xr:uid="{00000000-0006-0000-0900-00004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9" authorId="0" shapeId="0" xr:uid="{00000000-0006-0000-0900-00004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9" authorId="0" shapeId="0" xr:uid="{00000000-0006-0000-0900-00005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9" authorId="0" shapeId="0" xr:uid="{00000000-0006-0000-0900-00005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9" authorId="0" shapeId="0" xr:uid="{00000000-0006-0000-0900-00005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9" authorId="0" shapeId="0" xr:uid="{00000000-0006-0000-0900-00005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9" authorId="0" shapeId="0" xr:uid="{00000000-0006-0000-0900-00005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9" authorId="0" shapeId="0" xr:uid="{00000000-0006-0000-0900-00005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9" authorId="0" shapeId="0" xr:uid="{00000000-0006-0000-0900-00005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9" authorId="0" shapeId="0" xr:uid="{00000000-0006-0000-0900-00005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9" authorId="0" shapeId="0" xr:uid="{00000000-0006-0000-0900-00005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9" authorId="0" shapeId="0" xr:uid="{00000000-0006-0000-0900-00005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9" authorId="0" shapeId="0" xr:uid="{00000000-0006-0000-0900-00005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9" authorId="0" shapeId="0" xr:uid="{00000000-0006-0000-0900-00005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9" authorId="0" shapeId="0" xr:uid="{00000000-0006-0000-0900-00005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9" authorId="0" shapeId="0" xr:uid="{00000000-0006-0000-0900-00005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9" authorId="0" shapeId="0" xr:uid="{00000000-0006-0000-0900-00005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9" authorId="0" shapeId="0" xr:uid="{00000000-0006-0000-0900-00005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9" authorId="0" shapeId="0" xr:uid="{00000000-0006-0000-0900-00006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9" authorId="0" shapeId="0" xr:uid="{00000000-0006-0000-0900-00006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9" authorId="0" shapeId="0" xr:uid="{00000000-0006-0000-0900-00006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9" authorId="0" shapeId="0" xr:uid="{00000000-0006-0000-0900-00006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9" authorId="0" shapeId="0" xr:uid="{00000000-0006-0000-0900-00006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9" authorId="0" shapeId="0" xr:uid="{00000000-0006-0000-0900-00006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9" authorId="0" shapeId="0" xr:uid="{00000000-0006-0000-0900-00006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9" authorId="0" shapeId="0" xr:uid="{00000000-0006-0000-0900-00006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9" authorId="0" shapeId="0" xr:uid="{00000000-0006-0000-0900-00006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9" authorId="0" shapeId="0" xr:uid="{00000000-0006-0000-0900-00006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9" authorId="0" shapeId="0" xr:uid="{00000000-0006-0000-0900-00006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9" authorId="0" shapeId="0" xr:uid="{00000000-0006-0000-0900-00006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9" authorId="0" shapeId="0" xr:uid="{00000000-0006-0000-0900-00006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9" authorId="0" shapeId="0" xr:uid="{00000000-0006-0000-0900-00006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9" authorId="0" shapeId="0" xr:uid="{00000000-0006-0000-0900-00006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9" authorId="0" shapeId="0" xr:uid="{00000000-0006-0000-0900-00006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9" authorId="0" shapeId="0" xr:uid="{00000000-0006-0000-0900-00007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9" authorId="0" shapeId="0" xr:uid="{00000000-0006-0000-0900-00007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9" authorId="0" shapeId="0" xr:uid="{00000000-0006-0000-0900-00007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9" authorId="0" shapeId="0" xr:uid="{00000000-0006-0000-0900-00007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9" authorId="0" shapeId="0" xr:uid="{00000000-0006-0000-0900-00007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9" authorId="0" shapeId="0" xr:uid="{00000000-0006-0000-0900-00007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9" authorId="0" shapeId="0" xr:uid="{00000000-0006-0000-0900-00007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9" authorId="0" shapeId="0" xr:uid="{00000000-0006-0000-0900-00007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9" authorId="0" shapeId="0" xr:uid="{00000000-0006-0000-0900-00007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9" authorId="0" shapeId="0" xr:uid="{00000000-0006-0000-0900-00007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9" authorId="0" shapeId="0" xr:uid="{00000000-0006-0000-0900-00007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9" authorId="0" shapeId="0" xr:uid="{00000000-0006-0000-0900-00007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9" authorId="0" shapeId="0" xr:uid="{00000000-0006-0000-0900-00007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9" authorId="0" shapeId="0" xr:uid="{00000000-0006-0000-0900-00007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9" authorId="0" shapeId="0" xr:uid="{00000000-0006-0000-0900-00007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9" authorId="0" shapeId="0" xr:uid="{00000000-0006-0000-0900-00007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9" authorId="0" shapeId="0" xr:uid="{00000000-0006-0000-0900-00008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9" authorId="0" shapeId="0" xr:uid="{00000000-0006-0000-0900-00008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9" authorId="0" shapeId="0" xr:uid="{00000000-0006-0000-0900-00008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9" authorId="0" shapeId="0" xr:uid="{00000000-0006-0000-0900-00008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9" authorId="0" shapeId="0" xr:uid="{00000000-0006-0000-0900-00008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9" authorId="0" shapeId="0" xr:uid="{00000000-0006-0000-0900-00008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9" authorId="0" shapeId="0" xr:uid="{00000000-0006-0000-0900-00008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9" authorId="0" shapeId="0" xr:uid="{00000000-0006-0000-0900-00008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9" authorId="0" shapeId="0" xr:uid="{00000000-0006-0000-0900-00008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9" authorId="0" shapeId="0" xr:uid="{00000000-0006-0000-0900-00008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9" authorId="0" shapeId="0" xr:uid="{00000000-0006-0000-0900-00008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9" authorId="0" shapeId="0" xr:uid="{00000000-0006-0000-0900-00008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9" authorId="0" shapeId="0" xr:uid="{00000000-0006-0000-0900-00008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9" authorId="0" shapeId="0" xr:uid="{00000000-0006-0000-0900-00008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9" authorId="0" shapeId="0" xr:uid="{00000000-0006-0000-0900-00008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9" authorId="0" shapeId="0" xr:uid="{00000000-0006-0000-0900-00008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9" authorId="0" shapeId="0" xr:uid="{00000000-0006-0000-0900-00009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9" authorId="0" shapeId="0" xr:uid="{00000000-0006-0000-0900-00009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9" authorId="0" shapeId="0" xr:uid="{00000000-0006-0000-0900-00009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9" authorId="0" shapeId="0" xr:uid="{00000000-0006-0000-0900-00009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9" authorId="0" shapeId="0" xr:uid="{00000000-0006-0000-0900-00009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9" authorId="0" shapeId="0" xr:uid="{00000000-0006-0000-0900-00009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9" authorId="0" shapeId="0" xr:uid="{00000000-0006-0000-0900-00009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20" authorId="0" shapeId="0" xr:uid="{00000000-0006-0000-0900-00009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0" authorId="0" shapeId="0" xr:uid="{00000000-0006-0000-0900-00009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20" authorId="0" shapeId="0" xr:uid="{00000000-0006-0000-0900-00009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20" authorId="0" shapeId="0" xr:uid="{00000000-0006-0000-0900-00009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20" authorId="0" shapeId="0" xr:uid="{00000000-0006-0000-0900-00009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0" authorId="0" shapeId="0" xr:uid="{00000000-0006-0000-0900-00009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20" authorId="0" shapeId="0" xr:uid="{00000000-0006-0000-0900-00009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20" authorId="0" shapeId="0" xr:uid="{00000000-0006-0000-0900-00009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20" authorId="0" shapeId="0" xr:uid="{00000000-0006-0000-0900-00009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20" authorId="0" shapeId="0" xr:uid="{00000000-0006-0000-0900-0000A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0" authorId="0" shapeId="0" xr:uid="{00000000-0006-0000-0900-0000A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20" authorId="0" shapeId="0" xr:uid="{00000000-0006-0000-0900-0000A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20" authorId="0" shapeId="0" xr:uid="{00000000-0006-0000-0900-0000A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0" authorId="0" shapeId="0" xr:uid="{00000000-0006-0000-0900-0000A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20" authorId="0" shapeId="0" xr:uid="{00000000-0006-0000-0900-0000A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20" authorId="0" shapeId="0" xr:uid="{00000000-0006-0000-0900-0000A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20" authorId="0" shapeId="0" xr:uid="{00000000-0006-0000-0900-0000A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0" authorId="0" shapeId="0" xr:uid="{00000000-0006-0000-0900-0000A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0" authorId="0" shapeId="0" xr:uid="{00000000-0006-0000-0900-0000A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20" authorId="0" shapeId="0" xr:uid="{00000000-0006-0000-0900-0000A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0" authorId="0" shapeId="0" xr:uid="{00000000-0006-0000-0900-0000A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20" authorId="0" shapeId="0" xr:uid="{00000000-0006-0000-0900-0000A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20" authorId="0" shapeId="0" xr:uid="{00000000-0006-0000-0900-0000A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20" authorId="0" shapeId="0" xr:uid="{00000000-0006-0000-0900-0000A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20" authorId="0" shapeId="0" xr:uid="{00000000-0006-0000-0900-0000A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0" authorId="0" shapeId="0" xr:uid="{00000000-0006-0000-0900-0000B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20" authorId="0" shapeId="0" xr:uid="{00000000-0006-0000-0900-0000B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20" authorId="0" shapeId="0" xr:uid="{00000000-0006-0000-0900-0000B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0" authorId="0" shapeId="0" xr:uid="{00000000-0006-0000-0900-0000B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20" authorId="0" shapeId="0" xr:uid="{00000000-0006-0000-0900-0000B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20" authorId="0" shapeId="0" xr:uid="{00000000-0006-0000-0900-0000B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0" authorId="0" shapeId="0" xr:uid="{00000000-0006-0000-0900-0000B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20" authorId="0" shapeId="0" xr:uid="{00000000-0006-0000-0900-0000B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20" authorId="0" shapeId="0" xr:uid="{00000000-0006-0000-0900-0000B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20" authorId="0" shapeId="0" xr:uid="{00000000-0006-0000-0900-0000B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0" authorId="0" shapeId="0" xr:uid="{00000000-0006-0000-0900-0000B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20" authorId="0" shapeId="0" xr:uid="{00000000-0006-0000-0900-0000B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0" authorId="0" shapeId="0" xr:uid="{00000000-0006-0000-0900-0000B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20" authorId="0" shapeId="0" xr:uid="{00000000-0006-0000-0900-0000B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20" authorId="0" shapeId="0" xr:uid="{00000000-0006-0000-0900-0000B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20" authorId="0" shapeId="0" xr:uid="{00000000-0006-0000-0900-0000B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20" authorId="0" shapeId="0" xr:uid="{00000000-0006-0000-0900-0000C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20" authorId="0" shapeId="0" xr:uid="{00000000-0006-0000-0900-0000C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20" authorId="0" shapeId="0" xr:uid="{00000000-0006-0000-0900-0000C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20" authorId="0" shapeId="0" xr:uid="{00000000-0006-0000-0900-0000C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0" authorId="0" shapeId="0" xr:uid="{00000000-0006-0000-0900-0000C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20" authorId="0" shapeId="0" xr:uid="{00000000-0006-0000-0900-0000C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20" authorId="0" shapeId="0" xr:uid="{00000000-0006-0000-0900-0000C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20" authorId="0" shapeId="0" xr:uid="{00000000-0006-0000-0900-0000C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20" authorId="0" shapeId="0" xr:uid="{00000000-0006-0000-0900-0000C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20" authorId="0" shapeId="0" xr:uid="{00000000-0006-0000-0900-0000C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20" authorId="0" shapeId="0" xr:uid="{00000000-0006-0000-0900-0000C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20" authorId="0" shapeId="0" xr:uid="{00000000-0006-0000-0900-0000C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20" authorId="0" shapeId="0" xr:uid="{00000000-0006-0000-0900-0000C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20" authorId="0" shapeId="0" xr:uid="{00000000-0006-0000-0900-0000C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0" authorId="0" shapeId="0" xr:uid="{00000000-0006-0000-0900-0000C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20" authorId="0" shapeId="0" xr:uid="{00000000-0006-0000-0900-0000C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20" authorId="0" shapeId="0" xr:uid="{00000000-0006-0000-0900-0000D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20" authorId="0" shapeId="0" xr:uid="{00000000-0006-0000-0900-0000D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20" authorId="0" shapeId="0" xr:uid="{00000000-0006-0000-0900-0000D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20" authorId="0" shapeId="0" xr:uid="{00000000-0006-0000-0900-0000D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20" authorId="0" shapeId="0" xr:uid="{00000000-0006-0000-0900-0000D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20" authorId="0" shapeId="0" xr:uid="{00000000-0006-0000-0900-0000D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20" authorId="0" shapeId="0" xr:uid="{00000000-0006-0000-0900-0000D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20" authorId="0" shapeId="0" xr:uid="{00000000-0006-0000-0900-0000D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20" authorId="0" shapeId="0" xr:uid="{00000000-0006-0000-0900-0000D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20" authorId="0" shapeId="0" xr:uid="{00000000-0006-0000-0900-0000D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20" authorId="0" shapeId="0" xr:uid="{00000000-0006-0000-0900-0000D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20" authorId="0" shapeId="0" xr:uid="{00000000-0006-0000-0900-0000D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20" authorId="0" shapeId="0" xr:uid="{00000000-0006-0000-0900-0000D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20" authorId="0" shapeId="0" xr:uid="{00000000-0006-0000-0900-0000D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20" authorId="0" shapeId="0" xr:uid="{00000000-0006-0000-0900-0000D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20" authorId="0" shapeId="0" xr:uid="{00000000-0006-0000-0900-0000D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0" authorId="0" shapeId="0" xr:uid="{00000000-0006-0000-0900-0000E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20" authorId="0" shapeId="0" xr:uid="{00000000-0006-0000-0900-0000E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20" authorId="0" shapeId="0" xr:uid="{00000000-0006-0000-0900-0000E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20" authorId="0" shapeId="0" xr:uid="{00000000-0006-0000-0900-0000E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20" authorId="0" shapeId="0" xr:uid="{00000000-0006-0000-0900-0000E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20" authorId="0" shapeId="0" xr:uid="{00000000-0006-0000-0900-0000E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0" authorId="0" shapeId="0" xr:uid="{00000000-0006-0000-0900-0000E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20" authorId="0" shapeId="0" xr:uid="{00000000-0006-0000-0900-0000E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20" authorId="0" shapeId="0" xr:uid="{00000000-0006-0000-0900-0000E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20" authorId="0" shapeId="0" xr:uid="{00000000-0006-0000-0900-0000E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20" authorId="0" shapeId="0" xr:uid="{00000000-0006-0000-0900-0000E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0" authorId="0" shapeId="0" xr:uid="{00000000-0006-0000-0900-0000E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20" authorId="0" shapeId="0" xr:uid="{00000000-0006-0000-0900-0000E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0" authorId="0" shapeId="0" xr:uid="{00000000-0006-0000-0900-0000E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20" authorId="0" shapeId="0" xr:uid="{00000000-0006-0000-0900-0000E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20" authorId="0" shapeId="0" xr:uid="{00000000-0006-0000-0900-0000E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20" authorId="0" shapeId="0" xr:uid="{00000000-0006-0000-0900-0000F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20" authorId="0" shapeId="0" xr:uid="{00000000-0006-0000-0900-0000F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20" authorId="0" shapeId="0" xr:uid="{00000000-0006-0000-0900-0000F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20" authorId="0" shapeId="0" xr:uid="{00000000-0006-0000-0900-0000F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0" authorId="0" shapeId="0" xr:uid="{00000000-0006-0000-0900-0000F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20" authorId="0" shapeId="0" xr:uid="{00000000-0006-0000-0900-0000F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20" authorId="0" shapeId="0" xr:uid="{00000000-0006-0000-0900-0000F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20" authorId="0" shapeId="0" xr:uid="{00000000-0006-0000-0900-0000F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20" authorId="0" shapeId="0" xr:uid="{00000000-0006-0000-0900-0000F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20" authorId="0" shapeId="0" xr:uid="{00000000-0006-0000-0900-0000F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20" authorId="0" shapeId="0" xr:uid="{00000000-0006-0000-0900-0000F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20" authorId="0" shapeId="0" xr:uid="{00000000-0006-0000-0900-0000F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20" authorId="0" shapeId="0" xr:uid="{00000000-0006-0000-0900-0000F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20" authorId="0" shapeId="0" xr:uid="{00000000-0006-0000-0900-0000F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0" authorId="0" shapeId="0" xr:uid="{00000000-0006-0000-0900-0000F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20" authorId="0" shapeId="0" xr:uid="{00000000-0006-0000-0900-0000F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20" authorId="0" shapeId="0" xr:uid="{00000000-0006-0000-0900-000000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20" authorId="0" shapeId="0" xr:uid="{00000000-0006-0000-0900-000001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0" authorId="0" shapeId="0" xr:uid="{00000000-0006-0000-0900-000002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0" authorId="0" shapeId="0" xr:uid="{00000000-0006-0000-0900-000003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0" authorId="0" shapeId="0" xr:uid="{00000000-0006-0000-0900-000004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20" authorId="0" shapeId="0" xr:uid="{00000000-0006-0000-0900-000005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20" authorId="0" shapeId="0" xr:uid="{00000000-0006-0000-0900-000006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0" authorId="0" shapeId="0" xr:uid="{00000000-0006-0000-0900-000007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20" authorId="0" shapeId="0" xr:uid="{00000000-0006-0000-0900-000008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20" authorId="0" shapeId="0" xr:uid="{00000000-0006-0000-0900-000009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20" authorId="0" shapeId="0" xr:uid="{00000000-0006-0000-0900-00000A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20" authorId="0" shapeId="0" xr:uid="{00000000-0006-0000-0900-00000B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20" authorId="0" shapeId="0" xr:uid="{00000000-0006-0000-0900-00000C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20" authorId="0" shapeId="0" xr:uid="{00000000-0006-0000-0900-00000D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0" authorId="0" shapeId="0" xr:uid="{00000000-0006-0000-0900-00000E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20" authorId="0" shapeId="0" xr:uid="{00000000-0006-0000-0900-00000F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20" authorId="0" shapeId="0" xr:uid="{00000000-0006-0000-0900-000010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20" authorId="0" shapeId="0" xr:uid="{00000000-0006-0000-0900-000011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20" authorId="0" shapeId="0" xr:uid="{00000000-0006-0000-0900-000012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20" authorId="0" shapeId="0" xr:uid="{00000000-0006-0000-0900-000013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0" authorId="0" shapeId="0" xr:uid="{00000000-0006-0000-0900-000014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0" authorId="0" shapeId="0" xr:uid="{00000000-0006-0000-0900-000015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0" authorId="0" shapeId="0" xr:uid="{00000000-0006-0000-0900-000016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0" authorId="0" shapeId="0" xr:uid="{00000000-0006-0000-0900-000017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20" authorId="0" shapeId="0" xr:uid="{00000000-0006-0000-0900-000018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20" authorId="0" shapeId="0" xr:uid="{00000000-0006-0000-0900-000019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20" authorId="0" shapeId="0" xr:uid="{00000000-0006-0000-0900-00001A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20" authorId="0" shapeId="0" xr:uid="{00000000-0006-0000-0900-00001B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20" authorId="0" shapeId="0" xr:uid="{00000000-0006-0000-0900-00001C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20" authorId="0" shapeId="0" xr:uid="{00000000-0006-0000-0900-00001D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0" authorId="0" shapeId="0" xr:uid="{00000000-0006-0000-0900-00001E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20" authorId="0" shapeId="0" xr:uid="{00000000-0006-0000-0900-00001F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20" authorId="0" shapeId="0" xr:uid="{00000000-0006-0000-0900-000020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0" authorId="0" shapeId="0" xr:uid="{00000000-0006-0000-0900-000021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20" authorId="0" shapeId="0" xr:uid="{00000000-0006-0000-0900-000022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20" authorId="0" shapeId="0" xr:uid="{00000000-0006-0000-0900-000023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20" authorId="0" shapeId="0" xr:uid="{00000000-0006-0000-0900-000024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20" authorId="0" shapeId="0" xr:uid="{00000000-0006-0000-0900-000025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20" authorId="0" shapeId="0" xr:uid="{00000000-0006-0000-0900-000026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20" authorId="0" shapeId="0" xr:uid="{00000000-0006-0000-0900-000027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A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A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0A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0A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A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A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A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A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A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A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A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A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A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A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A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A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A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A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A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A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A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A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A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A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A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A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A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A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A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A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A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A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A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A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A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A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A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A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A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A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A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A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A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A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A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A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A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A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A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A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A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A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A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A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A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A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A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A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A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A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A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A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A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A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A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A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A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A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A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A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A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A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A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A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A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A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A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A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A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A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A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A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A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A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A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A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A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A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A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A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A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A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A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A00-00005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1" authorId="0" shapeId="0" xr:uid="{00000000-0006-0000-0A00-00005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1" authorId="0" shapeId="0" xr:uid="{00000000-0006-0000-0A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1" authorId="0" shapeId="0" xr:uid="{00000000-0006-0000-0A00-00006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1" authorId="0" shapeId="0" xr:uid="{00000000-0006-0000-0A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1" authorId="0" shapeId="0" xr:uid="{00000000-0006-0000-0A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1" authorId="0" shapeId="0" xr:uid="{00000000-0006-0000-0A00-00006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1" authorId="0" shapeId="0" xr:uid="{00000000-0006-0000-0A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1" authorId="0" shapeId="0" xr:uid="{00000000-0006-0000-0A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1" authorId="0" shapeId="0" xr:uid="{00000000-0006-0000-0A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1" authorId="0" shapeId="0" xr:uid="{00000000-0006-0000-0A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1" authorId="0" shapeId="0" xr:uid="{00000000-0006-0000-0A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1" authorId="0" shapeId="0" xr:uid="{00000000-0006-0000-0A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1" authorId="0" shapeId="0" xr:uid="{00000000-0006-0000-0A00-00006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1" authorId="0" shapeId="0" xr:uid="{00000000-0006-0000-0A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1" authorId="0" shapeId="0" xr:uid="{00000000-0006-0000-0A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1" authorId="0" shapeId="0" xr:uid="{00000000-0006-0000-0A00-00006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1" authorId="0" shapeId="0" xr:uid="{00000000-0006-0000-0A00-00006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1" authorId="0" shapeId="0" xr:uid="{00000000-0006-0000-0A00-00007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1" authorId="0" shapeId="0" xr:uid="{00000000-0006-0000-0A00-00007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1" authorId="0" shapeId="0" xr:uid="{00000000-0006-0000-0A00-00007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1" authorId="0" shapeId="0" xr:uid="{00000000-0006-0000-0A00-00007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1" authorId="0" shapeId="0" xr:uid="{00000000-0006-0000-0A00-00007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1" authorId="0" shapeId="0" xr:uid="{00000000-0006-0000-0A00-00007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1" authorId="0" shapeId="0" xr:uid="{00000000-0006-0000-0A00-00007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1" authorId="0" shapeId="0" xr:uid="{00000000-0006-0000-0A00-00007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1" authorId="0" shapeId="0" xr:uid="{00000000-0006-0000-0A00-00007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1" authorId="0" shapeId="0" xr:uid="{00000000-0006-0000-0A00-00007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1" authorId="0" shapeId="0" xr:uid="{00000000-0006-0000-0A00-00007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1" authorId="0" shapeId="0" xr:uid="{00000000-0006-0000-0A00-00007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1" authorId="0" shapeId="0" xr:uid="{00000000-0006-0000-0A00-00007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1" authorId="0" shapeId="0" xr:uid="{00000000-0006-0000-0A00-00007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1" authorId="0" shapeId="0" xr:uid="{00000000-0006-0000-0A00-00007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1" authorId="0" shapeId="0" xr:uid="{00000000-0006-0000-0A00-00007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1" authorId="0" shapeId="0" xr:uid="{00000000-0006-0000-0A00-00008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1" authorId="0" shapeId="0" xr:uid="{00000000-0006-0000-0A00-00008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1" authorId="0" shapeId="0" xr:uid="{00000000-0006-0000-0A00-00008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1" authorId="0" shapeId="0" xr:uid="{00000000-0006-0000-0A00-00008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1" authorId="0" shapeId="0" xr:uid="{00000000-0006-0000-0A00-00008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1" authorId="0" shapeId="0" xr:uid="{00000000-0006-0000-0A00-00008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1" authorId="0" shapeId="0" xr:uid="{00000000-0006-0000-0A00-00008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1" authorId="0" shapeId="0" xr:uid="{00000000-0006-0000-0A00-00008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1" authorId="0" shapeId="0" xr:uid="{00000000-0006-0000-0A00-00008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1" authorId="0" shapeId="0" xr:uid="{00000000-0006-0000-0A00-00008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1" authorId="0" shapeId="0" xr:uid="{00000000-0006-0000-0A00-00008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1" authorId="0" shapeId="0" xr:uid="{00000000-0006-0000-0A00-00008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1" authorId="0" shapeId="0" xr:uid="{00000000-0006-0000-0A00-00008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1" authorId="0" shapeId="0" xr:uid="{00000000-0006-0000-0A00-00008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1" authorId="0" shapeId="0" xr:uid="{00000000-0006-0000-0A00-00008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1" authorId="0" shapeId="0" xr:uid="{00000000-0006-0000-0A00-00008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1" authorId="0" shapeId="0" xr:uid="{00000000-0006-0000-0A00-00009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1" authorId="0" shapeId="0" xr:uid="{00000000-0006-0000-0A00-00009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1" authorId="0" shapeId="0" xr:uid="{00000000-0006-0000-0A00-00009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1" authorId="0" shapeId="0" xr:uid="{00000000-0006-0000-0A00-00009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1" authorId="0" shapeId="0" xr:uid="{00000000-0006-0000-0A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1" authorId="0" shapeId="0" xr:uid="{00000000-0006-0000-0A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1" authorId="0" shapeId="0" xr:uid="{00000000-0006-0000-0A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1" authorId="0" shapeId="0" xr:uid="{00000000-0006-0000-0A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1" authorId="0" shapeId="0" xr:uid="{00000000-0006-0000-0A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1" authorId="0" shapeId="0" xr:uid="{00000000-0006-0000-0A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1" authorId="0" shapeId="0" xr:uid="{00000000-0006-0000-0A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1" authorId="0" shapeId="0" xr:uid="{00000000-0006-0000-0A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1" authorId="0" shapeId="0" xr:uid="{00000000-0006-0000-0A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1" authorId="0" shapeId="0" xr:uid="{00000000-0006-0000-0A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1" authorId="0" shapeId="0" xr:uid="{00000000-0006-0000-0A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1" authorId="0" shapeId="0" xr:uid="{00000000-0006-0000-0A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1" authorId="0" shapeId="0" xr:uid="{00000000-0006-0000-0A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1" authorId="0" shapeId="0" xr:uid="{00000000-0006-0000-0A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1" authorId="0" shapeId="0" xr:uid="{00000000-0006-0000-0A00-0000A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1" authorId="0" shapeId="0" xr:uid="{00000000-0006-0000-0A00-0000A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1" authorId="0" shapeId="0" xr:uid="{00000000-0006-0000-0A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A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A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A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A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A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A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A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A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A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A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A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A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A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A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A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A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A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A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A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A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A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A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A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A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A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A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A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A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A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A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A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A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A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A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A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A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A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A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A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A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A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A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A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A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A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A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A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A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A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A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A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A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A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A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A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A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A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A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A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A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A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A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A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A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A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A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A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A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A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A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A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A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A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A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A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A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A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A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A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A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A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A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A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A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A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A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A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A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A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A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A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A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A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A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A00-00000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2" authorId="0" shapeId="0" xr:uid="{00000000-0006-0000-0A00-00000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2" authorId="0" shapeId="0" xr:uid="{00000000-0006-0000-0A00-00000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2" authorId="0" shapeId="0" xr:uid="{00000000-0006-0000-0A00-00000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2" authorId="0" shapeId="0" xr:uid="{00000000-0006-0000-0A00-00000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2" authorId="0" shapeId="0" xr:uid="{00000000-0006-0000-0A00-00000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2" authorId="0" shapeId="0" xr:uid="{00000000-0006-0000-0A00-00000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2" authorId="0" shapeId="0" xr:uid="{00000000-0006-0000-0A00-00000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2" authorId="0" shapeId="0" xr:uid="{00000000-0006-0000-0A00-00000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2" authorId="0" shapeId="0" xr:uid="{00000000-0006-0000-0A00-00000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2" authorId="0" shapeId="0" xr:uid="{00000000-0006-0000-0A00-00000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2" authorId="0" shapeId="0" xr:uid="{00000000-0006-0000-0A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2" authorId="0" shapeId="0" xr:uid="{00000000-0006-0000-0A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2" authorId="0" shapeId="0" xr:uid="{00000000-0006-0000-0A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2" authorId="0" shapeId="0" xr:uid="{00000000-0006-0000-0A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2" authorId="0" shapeId="0" xr:uid="{00000000-0006-0000-0A00-00001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2" authorId="0" shapeId="0" xr:uid="{00000000-0006-0000-0A00-00001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2" authorId="0" shapeId="0" xr:uid="{00000000-0006-0000-0A00-00001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2" authorId="0" shapeId="0" xr:uid="{00000000-0006-0000-0A00-00001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2" authorId="0" shapeId="0" xr:uid="{00000000-0006-0000-0A00-00001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2" authorId="0" shapeId="0" xr:uid="{00000000-0006-0000-0A00-00001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2" authorId="0" shapeId="0" xr:uid="{00000000-0006-0000-0A00-00001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2" authorId="0" shapeId="0" xr:uid="{00000000-0006-0000-0A00-00001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2" authorId="0" shapeId="0" xr:uid="{00000000-0006-0000-0A00-00001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2" authorId="0" shapeId="0" xr:uid="{00000000-0006-0000-0A00-00001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2" authorId="0" shapeId="0" xr:uid="{00000000-0006-0000-0A00-00001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2" authorId="0" shapeId="0" xr:uid="{00000000-0006-0000-0A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2" authorId="0" shapeId="0" xr:uid="{00000000-0006-0000-0A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2" authorId="0" shapeId="0" xr:uid="{00000000-0006-0000-0A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2" authorId="0" shapeId="0" xr:uid="{00000000-0006-0000-0A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2" authorId="0" shapeId="0" xr:uid="{00000000-0006-0000-0A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2" authorId="0" shapeId="0" xr:uid="{00000000-0006-0000-0A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2" authorId="0" shapeId="0" xr:uid="{00000000-0006-0000-0A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2" authorId="0" shapeId="0" xr:uid="{00000000-0006-0000-0A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2" authorId="0" shapeId="0" xr:uid="{00000000-0006-0000-0A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2" authorId="0" shapeId="0" xr:uid="{00000000-0006-0000-0A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2" authorId="0" shapeId="0" xr:uid="{00000000-0006-0000-0A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2" authorId="0" shapeId="0" xr:uid="{00000000-0006-0000-0A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2" authorId="0" shapeId="0" xr:uid="{00000000-0006-0000-0A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2" authorId="0" shapeId="0" xr:uid="{00000000-0006-0000-0A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2" authorId="0" shapeId="0" xr:uid="{00000000-0006-0000-0A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2" authorId="0" shapeId="0" xr:uid="{00000000-0006-0000-0A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2" authorId="0" shapeId="0" xr:uid="{00000000-0006-0000-0A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2" authorId="0" shapeId="0" xr:uid="{00000000-0006-0000-0A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2" authorId="0" shapeId="0" xr:uid="{00000000-0006-0000-0A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2" authorId="0" shapeId="0" xr:uid="{00000000-0006-0000-0A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2" authorId="0" shapeId="0" xr:uid="{00000000-0006-0000-0A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2" authorId="0" shapeId="0" xr:uid="{00000000-0006-0000-0A00-00003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2" authorId="0" shapeId="0" xr:uid="{00000000-0006-0000-0A00-00003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2" authorId="0" shapeId="0" xr:uid="{00000000-0006-0000-0A00-00003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2" authorId="0" shapeId="0" xr:uid="{00000000-0006-0000-0A00-00003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2" authorId="0" shapeId="0" xr:uid="{00000000-0006-0000-0A00-00003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2" authorId="0" shapeId="0" xr:uid="{00000000-0006-0000-0A00-00003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2" authorId="0" shapeId="0" xr:uid="{00000000-0006-0000-0A00-00003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2" authorId="0" shapeId="0" xr:uid="{00000000-0006-0000-0A00-00003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2" authorId="0" shapeId="0" xr:uid="{00000000-0006-0000-0A00-00003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2" authorId="0" shapeId="0" xr:uid="{00000000-0006-0000-0A00-00003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2" authorId="0" shapeId="0" xr:uid="{00000000-0006-0000-0A00-00003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2" authorId="0" shapeId="0" xr:uid="{00000000-0006-0000-0A00-00003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2" authorId="0" shapeId="0" xr:uid="{00000000-0006-0000-0A00-00003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2" authorId="0" shapeId="0" xr:uid="{00000000-0006-0000-0A00-00003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2" authorId="0" shapeId="0" xr:uid="{00000000-0006-0000-0A00-00004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2" authorId="0" shapeId="0" xr:uid="{00000000-0006-0000-0A00-00004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2" authorId="0" shapeId="0" xr:uid="{00000000-0006-0000-0A00-00004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2" authorId="0" shapeId="0" xr:uid="{00000000-0006-0000-0A00-00004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2" authorId="0" shapeId="0" xr:uid="{00000000-0006-0000-0A00-00004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2" authorId="0" shapeId="0" xr:uid="{00000000-0006-0000-0A00-00004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2" authorId="0" shapeId="0" xr:uid="{00000000-0006-0000-0A00-00004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2" authorId="0" shapeId="0" xr:uid="{00000000-0006-0000-0A00-00004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2" authorId="0" shapeId="0" xr:uid="{00000000-0006-0000-0A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A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A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A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A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A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A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A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A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A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A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A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A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A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A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A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A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A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A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A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A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A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A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A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A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A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A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A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A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A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A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A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A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A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A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A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A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A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A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A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A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A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A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A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0A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A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A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A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A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A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A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A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A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A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A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A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A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A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A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A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A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A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A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A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A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A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A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A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A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A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A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A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A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A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A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A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A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A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A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A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A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A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A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A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A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A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A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A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A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A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A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A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A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A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A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A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A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A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A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A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A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A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A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A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A00-0000B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3" authorId="0" shapeId="0" xr:uid="{00000000-0006-0000-0A00-0000B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3" authorId="0" shapeId="0" xr:uid="{00000000-0006-0000-0A00-0000B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3" authorId="0" shapeId="0" xr:uid="{00000000-0006-0000-0A00-0000B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3" authorId="0" shapeId="0" xr:uid="{00000000-0006-0000-0A00-0000B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3" authorId="0" shapeId="0" xr:uid="{00000000-0006-0000-0A00-0000B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3" authorId="0" shapeId="0" xr:uid="{00000000-0006-0000-0A00-0000B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3" authorId="0" shapeId="0" xr:uid="{00000000-0006-0000-0A00-0000B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3" authorId="0" shapeId="0" xr:uid="{00000000-0006-0000-0A00-0000B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3" authorId="0" shapeId="0" xr:uid="{00000000-0006-0000-0A00-0000B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3" authorId="0" shapeId="0" xr:uid="{00000000-0006-0000-0A00-0000B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3" authorId="0" shapeId="0" xr:uid="{00000000-0006-0000-0A00-0000B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3" authorId="0" shapeId="0" xr:uid="{00000000-0006-0000-0A00-0000B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3" authorId="0" shapeId="0" xr:uid="{00000000-0006-0000-0A00-0000B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3" authorId="0" shapeId="0" xr:uid="{00000000-0006-0000-0A00-0000B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3" authorId="0" shapeId="0" xr:uid="{00000000-0006-0000-0A00-0000B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3" authorId="0" shapeId="0" xr:uid="{00000000-0006-0000-0A00-0000C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3" authorId="0" shapeId="0" xr:uid="{00000000-0006-0000-0A00-0000C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3" authorId="0" shapeId="0" xr:uid="{00000000-0006-0000-0A00-0000C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3" authorId="0" shapeId="0" xr:uid="{00000000-0006-0000-0A00-0000C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3" authorId="0" shapeId="0" xr:uid="{00000000-0006-0000-0A00-0000C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3" authorId="0" shapeId="0" xr:uid="{00000000-0006-0000-0A00-0000C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3" authorId="0" shapeId="0" xr:uid="{00000000-0006-0000-0A00-0000C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3" authorId="0" shapeId="0" xr:uid="{00000000-0006-0000-0A00-0000C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3" authorId="0" shapeId="0" xr:uid="{00000000-0006-0000-0A00-0000C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3" authorId="0" shapeId="0" xr:uid="{00000000-0006-0000-0A00-0000C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3" authorId="0" shapeId="0" xr:uid="{00000000-0006-0000-0A00-0000C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3" authorId="0" shapeId="0" xr:uid="{00000000-0006-0000-0A00-0000C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3" authorId="0" shapeId="0" xr:uid="{00000000-0006-0000-0A00-0000C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3" authorId="0" shapeId="0" xr:uid="{00000000-0006-0000-0A00-0000C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3" authorId="0" shapeId="0" xr:uid="{00000000-0006-0000-0A00-0000C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3" authorId="0" shapeId="0" xr:uid="{00000000-0006-0000-0A00-0000C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3" authorId="0" shapeId="0" xr:uid="{00000000-0006-0000-0A00-0000D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3" authorId="0" shapeId="0" xr:uid="{00000000-0006-0000-0A00-0000D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3" authorId="0" shapeId="0" xr:uid="{00000000-0006-0000-0A00-0000D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3" authorId="0" shapeId="0" xr:uid="{00000000-0006-0000-0A00-0000D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3" authorId="0" shapeId="0" xr:uid="{00000000-0006-0000-0A00-0000D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3" authorId="0" shapeId="0" xr:uid="{00000000-0006-0000-0A00-0000D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3" authorId="0" shapeId="0" xr:uid="{00000000-0006-0000-0A00-0000D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3" authorId="0" shapeId="0" xr:uid="{00000000-0006-0000-0A00-0000D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3" authorId="0" shapeId="0" xr:uid="{00000000-0006-0000-0A00-0000D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3" authorId="0" shapeId="0" xr:uid="{00000000-0006-0000-0A00-0000D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3" authorId="0" shapeId="0" xr:uid="{00000000-0006-0000-0A00-0000D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3" authorId="0" shapeId="0" xr:uid="{00000000-0006-0000-0A00-0000D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3" authorId="0" shapeId="0" xr:uid="{00000000-0006-0000-0A00-0000D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3" authorId="0" shapeId="0" xr:uid="{00000000-0006-0000-0A00-0000D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3" authorId="0" shapeId="0" xr:uid="{00000000-0006-0000-0A00-0000D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3" authorId="0" shapeId="0" xr:uid="{00000000-0006-0000-0A00-0000D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3" authorId="0" shapeId="0" xr:uid="{00000000-0006-0000-0A00-0000E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3" authorId="0" shapeId="0" xr:uid="{00000000-0006-0000-0A00-0000E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3" authorId="0" shapeId="0" xr:uid="{00000000-0006-0000-0A00-0000E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3" authorId="0" shapeId="0" xr:uid="{00000000-0006-0000-0A00-0000E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3" authorId="0" shapeId="0" xr:uid="{00000000-0006-0000-0A00-0000E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3" authorId="0" shapeId="0" xr:uid="{00000000-0006-0000-0A00-0000E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3" authorId="0" shapeId="0" xr:uid="{00000000-0006-0000-0A00-0000E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3" authorId="0" shapeId="0" xr:uid="{00000000-0006-0000-0A00-0000E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3" authorId="0" shapeId="0" xr:uid="{00000000-0006-0000-0A00-0000E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3" authorId="0" shapeId="0" xr:uid="{00000000-0006-0000-0A00-0000E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3" authorId="0" shapeId="0" xr:uid="{00000000-0006-0000-0A00-0000E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3" authorId="0" shapeId="0" xr:uid="{00000000-0006-0000-0A00-0000E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3" authorId="0" shapeId="0" xr:uid="{00000000-0006-0000-0A00-0000E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3" authorId="0" shapeId="0" xr:uid="{00000000-0006-0000-0A00-0000E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3" authorId="0" shapeId="0" xr:uid="{00000000-0006-0000-0A00-0000E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3" authorId="0" shapeId="0" xr:uid="{00000000-0006-0000-0A00-0000E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3" authorId="0" shapeId="0" xr:uid="{00000000-0006-0000-0A00-0000F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3" authorId="0" shapeId="0" xr:uid="{00000000-0006-0000-0A00-0000F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3" authorId="0" shapeId="0" xr:uid="{00000000-0006-0000-0A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A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A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A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A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A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A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A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A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A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A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0A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A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A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A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A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A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A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A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A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A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A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A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A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A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A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A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A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A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A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A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A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A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A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A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A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A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A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A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A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A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A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A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A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A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A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A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A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A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A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A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A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A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A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A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A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A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A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A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A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A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A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A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A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A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A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A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A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A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A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A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A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A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A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A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A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A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A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A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A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A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A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A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A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A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A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A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A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A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A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A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A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A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A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A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A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A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A00-00005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4" authorId="0" shapeId="0" xr:uid="{00000000-0006-0000-0A00-00005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4" authorId="0" shapeId="0" xr:uid="{00000000-0006-0000-0A00-00005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4" authorId="0" shapeId="0" xr:uid="{00000000-0006-0000-0A00-00005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4" authorId="0" shapeId="0" xr:uid="{00000000-0006-0000-0A00-00005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4" authorId="0" shapeId="0" xr:uid="{00000000-0006-0000-0A00-00005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4" authorId="0" shapeId="0" xr:uid="{00000000-0006-0000-0A00-00005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4" authorId="0" shapeId="0" xr:uid="{00000000-0006-0000-0A00-00005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4" authorId="0" shapeId="0" xr:uid="{00000000-0006-0000-0A00-00005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4" authorId="0" shapeId="0" xr:uid="{00000000-0006-0000-0A00-00005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4" authorId="0" shapeId="0" xr:uid="{00000000-0006-0000-0A00-00005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4" authorId="0" shapeId="0" xr:uid="{00000000-0006-0000-0A00-00005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4" authorId="0" shapeId="0" xr:uid="{00000000-0006-0000-0A00-00005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4" authorId="0" shapeId="0" xr:uid="{00000000-0006-0000-0A00-00006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4" authorId="0" shapeId="0" xr:uid="{00000000-0006-0000-0A00-00006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4" authorId="0" shapeId="0" xr:uid="{00000000-0006-0000-0A00-00006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4" authorId="0" shapeId="0" xr:uid="{00000000-0006-0000-0A00-00006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4" authorId="0" shapeId="0" xr:uid="{00000000-0006-0000-0A00-00006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4" authorId="0" shapeId="0" xr:uid="{00000000-0006-0000-0A00-00006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4" authorId="0" shapeId="0" xr:uid="{00000000-0006-0000-0A00-00006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4" authorId="0" shapeId="0" xr:uid="{00000000-0006-0000-0A00-00006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4" authorId="0" shapeId="0" xr:uid="{00000000-0006-0000-0A00-00006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4" authorId="0" shapeId="0" xr:uid="{00000000-0006-0000-0A00-00006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4" authorId="0" shapeId="0" xr:uid="{00000000-0006-0000-0A00-00006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4" authorId="0" shapeId="0" xr:uid="{00000000-0006-0000-0A00-00006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4" authorId="0" shapeId="0" xr:uid="{00000000-0006-0000-0A00-00006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4" authorId="0" shapeId="0" xr:uid="{00000000-0006-0000-0A00-00006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4" authorId="0" shapeId="0" xr:uid="{00000000-0006-0000-0A00-00006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4" authorId="0" shapeId="0" xr:uid="{00000000-0006-0000-0A00-00006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4" authorId="0" shapeId="0" xr:uid="{00000000-0006-0000-0A00-00007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4" authorId="0" shapeId="0" xr:uid="{00000000-0006-0000-0A00-00007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4" authorId="0" shapeId="0" xr:uid="{00000000-0006-0000-0A00-00007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4" authorId="0" shapeId="0" xr:uid="{00000000-0006-0000-0A00-00007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4" authorId="0" shapeId="0" xr:uid="{00000000-0006-0000-0A00-00007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4" authorId="0" shapeId="0" xr:uid="{00000000-0006-0000-0A00-00007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4" authorId="0" shapeId="0" xr:uid="{00000000-0006-0000-0A00-00007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4" authorId="0" shapeId="0" xr:uid="{00000000-0006-0000-0A00-00007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4" authorId="0" shapeId="0" xr:uid="{00000000-0006-0000-0A00-00007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4" authorId="0" shapeId="0" xr:uid="{00000000-0006-0000-0A00-00007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4" authorId="0" shapeId="0" xr:uid="{00000000-0006-0000-0A00-00007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4" authorId="0" shapeId="0" xr:uid="{00000000-0006-0000-0A00-00007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4" authorId="0" shapeId="0" xr:uid="{00000000-0006-0000-0A00-00007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4" authorId="0" shapeId="0" xr:uid="{00000000-0006-0000-0A00-00007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4" authorId="0" shapeId="0" xr:uid="{00000000-0006-0000-0A00-00007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4" authorId="0" shapeId="0" xr:uid="{00000000-0006-0000-0A00-00007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4" authorId="0" shapeId="0" xr:uid="{00000000-0006-0000-0A00-00008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4" authorId="0" shapeId="0" xr:uid="{00000000-0006-0000-0A00-00008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4" authorId="0" shapeId="0" xr:uid="{00000000-0006-0000-0A00-00008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4" authorId="0" shapeId="0" xr:uid="{00000000-0006-0000-0A00-00008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4" authorId="0" shapeId="0" xr:uid="{00000000-0006-0000-0A00-00008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4" authorId="0" shapeId="0" xr:uid="{00000000-0006-0000-0A00-00008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4" authorId="0" shapeId="0" xr:uid="{00000000-0006-0000-0A00-00008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4" authorId="0" shapeId="0" xr:uid="{00000000-0006-0000-0A00-00008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4" authorId="0" shapeId="0" xr:uid="{00000000-0006-0000-0A00-00008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4" authorId="0" shapeId="0" xr:uid="{00000000-0006-0000-0A00-00008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4" authorId="0" shapeId="0" xr:uid="{00000000-0006-0000-0A00-00008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4" authorId="0" shapeId="0" xr:uid="{00000000-0006-0000-0A00-00008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4" authorId="0" shapeId="0" xr:uid="{00000000-0006-0000-0A00-00008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4" authorId="0" shapeId="0" xr:uid="{00000000-0006-0000-0A00-00008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4" authorId="0" shapeId="0" xr:uid="{00000000-0006-0000-0A00-00008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4" authorId="0" shapeId="0" xr:uid="{00000000-0006-0000-0A00-00008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4" authorId="0" shapeId="0" xr:uid="{00000000-0006-0000-0A00-00009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4" authorId="0" shapeId="0" xr:uid="{00000000-0006-0000-0A00-00009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4" authorId="0" shapeId="0" xr:uid="{00000000-0006-0000-0A00-00009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4" authorId="0" shapeId="0" xr:uid="{00000000-0006-0000-0A00-00009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4" authorId="0" shapeId="0" xr:uid="{00000000-0006-0000-0A00-00009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4" authorId="0" shapeId="0" xr:uid="{00000000-0006-0000-0A00-00009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4" authorId="0" shapeId="0" xr:uid="{00000000-0006-0000-0A00-00009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4" authorId="0" shapeId="0" xr:uid="{00000000-0006-0000-0A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A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A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A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A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A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A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A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A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A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A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A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A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A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A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A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A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A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A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A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A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A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A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A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A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A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A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A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A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A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A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A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A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A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A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A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A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A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A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A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A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A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A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A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A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A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A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A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A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A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A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A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A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A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A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A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A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A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A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A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A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A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A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A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A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A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A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A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0A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A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A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A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A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A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A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A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A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A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A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A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A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A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A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A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A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A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A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A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A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A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A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A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A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A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A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A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A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A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A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A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A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A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A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A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A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A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A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A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A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A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A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A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A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A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A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A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A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A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A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A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A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A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A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A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A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A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A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A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A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A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A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A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A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A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A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A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A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A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A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A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A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A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A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A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A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A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A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A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A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A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A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A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A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0A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A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A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A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A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A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A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A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A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A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A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A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A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A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A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A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A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A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A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A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A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A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A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A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A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A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A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A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A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A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A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A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A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A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A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A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A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A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A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A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A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A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A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A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A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A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A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A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A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A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A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A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A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A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A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A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A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A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A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A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A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A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A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A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A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A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A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A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A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A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A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A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A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A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A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A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A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A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A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A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A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A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A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A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A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A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A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A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A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A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A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A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A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A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A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A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A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A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A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A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A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A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A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A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A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A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A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A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A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A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A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A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A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A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A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A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A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A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A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A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A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A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A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A00-0000A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A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A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A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A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A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A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A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A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A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A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A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A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A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A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A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A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A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A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A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A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A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A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A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A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A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A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A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A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A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A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A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A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A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A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A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A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A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A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A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A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A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A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A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A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A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A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A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A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A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0A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A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A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A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A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A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A00-0000E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A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A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A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A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A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A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A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A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A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A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0A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A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A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A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A00-0000F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A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A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A00-0000F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A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A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A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A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0A00-0000F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A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A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A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A00-0000F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A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A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A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A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A00-00000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A00-00000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A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A00-00000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A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A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A00-00000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A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A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0A00-00000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A00-00000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A00-00000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A00-00000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A00-00001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A00-00001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A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A00-00001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A00-00001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A00-00001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A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A00-00001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A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A00-00001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A00-00001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A00-00001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A00-00001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A00-00001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A00-00001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A00-00001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A00-00002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A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A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A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A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A00-00002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A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A00-00002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A00-00002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A00-00002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A00-00002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A00-00002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A00-00002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A00-00002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A00-00002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A00-00002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A00-00003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A00-00003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A00-00003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A00-00003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A00-00003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A00-00003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A00-00003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A00-00003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A00-00003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A00-00003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A00-00003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A00-00003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A00-00003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A00-00003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A00-00003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A00-00003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A00-00004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A00-00004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A00-00004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A00-00004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A00-00004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A00-00004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A00-00004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A00-00004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A00-00004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A00-00004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A00-00004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A00-00004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A00-00004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A00-00004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A00-00004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A00-00004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A00-00005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A00-00005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A00-00005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A00-00005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A00-00005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A00-00005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A00-00005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A00-00005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A00-00005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A00-00005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A00-00005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A00-00005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A00-00005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A00-00005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A00-00005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A00-00005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A00-00006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A00-00006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A00-00006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0A00-00006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0A00-00006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0A00-00006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0A00-00006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0A00-00006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A00-00006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A00-00006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A00-00006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A00-00006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A00-00006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0A00-00006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A00-00006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A00-00006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A00-00007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A00-00007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A00-00007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0A00-00007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A00-00007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A00-00007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A00-00007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A00-00007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A00-00007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A00-00007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A00-00007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0A00-00007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A00-00007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A00-00007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A00-00007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A00-00007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A00-00008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A00-00008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A00-00008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A00-00008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A00-00008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0A00-00008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0A00-00008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A00-00008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A00-00008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A00-00008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A00-00008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A00-00008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A00-00008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0A00-00008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0A00-00008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A00-00008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0A00-00009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8" authorId="0" shapeId="0" xr:uid="{00000000-0006-0000-0A00-00009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0A00-00009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A00-00009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A00-00009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A00-00009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A00-00009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0A00-00009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A00-00009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0A00-00009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A00-00009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0A00-00009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0A00-00009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A00-00009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0A00-00009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0A00-00009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0A00-0000A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A00-0000A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A00-0000A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A00-0000A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A00-0000A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A00-0000A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A00-0000A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A00-0000A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A00-0000A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A00-0000A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A00-0000A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A00-0000A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A00-0000A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A00-0000A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A00-0000A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A00-0000A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A00-0000B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0A00-0000B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A00-0000B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A00-0000B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A00-0000B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A00-0000B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A00-0000B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0A00-0000B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A00-0000B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A00-0000B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0A00-0000B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0A00-0000B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0A00-0000B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A00-0000B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A00-0000B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A00-0000B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A00-0000C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A00-0000C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A00-0000C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A00-0000C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A00-0000C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A00-0000C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A00-0000C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A00-0000C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A00-0000C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A00-0000C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A00-0000C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A00-0000C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0A00-0000C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A00-0000C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A00-0000C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A00-0000C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A00-0000D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A00-0000D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A00-0000D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A00-0000D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A00-0000D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A00-0000D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0A00-0000D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A00-0000D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A00-0000D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A00-0000D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A00-0000D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A00-0000D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A00-0000D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A00-0000D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A00-0000D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A00-0000D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A00-0000E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A00-0000E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A00-0000E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A00-0000E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A00-0000E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A00-0000E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0A00-0000E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A00-0000E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0A00-0000E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A00-0000E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A00-0000E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0A00-0000E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0A00-0000E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A00-0000E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A00-0000E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A00-0000E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0A00-0000F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0A00-0000F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A00-0000F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A00-0000F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A00-0000F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A00-0000F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0A00-0000F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A00-0000F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9" authorId="0" shapeId="0" xr:uid="{00000000-0006-0000-0A00-0000F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9" authorId="0" shapeId="0" xr:uid="{00000000-0006-0000-0A00-0000F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9" authorId="0" shapeId="0" xr:uid="{00000000-0006-0000-0A00-0000F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9" authorId="0" shapeId="0" xr:uid="{00000000-0006-0000-0A00-0000F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9" authorId="0" shapeId="0" xr:uid="{00000000-0006-0000-0A00-0000F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9" authorId="0" shapeId="0" xr:uid="{00000000-0006-0000-0A00-0000F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9" authorId="0" shapeId="0" xr:uid="{00000000-0006-0000-0A00-0000F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9" authorId="0" shapeId="0" xr:uid="{00000000-0006-0000-0A00-0000F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9" authorId="0" shapeId="0" xr:uid="{00000000-0006-0000-0A00-00000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9" authorId="0" shapeId="0" xr:uid="{00000000-0006-0000-0A00-00000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9" authorId="0" shapeId="0" xr:uid="{00000000-0006-0000-0A00-00000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9" authorId="0" shapeId="0" xr:uid="{00000000-0006-0000-0A00-00000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9" authorId="0" shapeId="0" xr:uid="{00000000-0006-0000-0A00-00000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9" authorId="0" shapeId="0" xr:uid="{00000000-0006-0000-0A00-00000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9" authorId="0" shapeId="0" xr:uid="{00000000-0006-0000-0A00-00000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9" authorId="0" shapeId="0" xr:uid="{00000000-0006-0000-0A00-00000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9" authorId="0" shapeId="0" xr:uid="{00000000-0006-0000-0A00-00000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9" authorId="0" shapeId="0" xr:uid="{00000000-0006-0000-0A00-00000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9" authorId="0" shapeId="0" xr:uid="{00000000-0006-0000-0A00-00000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9" authorId="0" shapeId="0" xr:uid="{00000000-0006-0000-0A00-00000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9" authorId="0" shapeId="0" xr:uid="{00000000-0006-0000-0A00-00000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9" authorId="0" shapeId="0" xr:uid="{00000000-0006-0000-0A00-00000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9" authorId="0" shapeId="0" xr:uid="{00000000-0006-0000-0A00-00000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9" authorId="0" shapeId="0" xr:uid="{00000000-0006-0000-0A00-00000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9" authorId="0" shapeId="0" xr:uid="{00000000-0006-0000-0A00-00001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9" authorId="0" shapeId="0" xr:uid="{00000000-0006-0000-0A00-00001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9" authorId="0" shapeId="0" xr:uid="{00000000-0006-0000-0A00-00001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9" authorId="0" shapeId="0" xr:uid="{00000000-0006-0000-0A00-00001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9" authorId="0" shapeId="0" xr:uid="{00000000-0006-0000-0A00-00001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9" authorId="0" shapeId="0" xr:uid="{00000000-0006-0000-0A00-00001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9" authorId="0" shapeId="0" xr:uid="{00000000-0006-0000-0A00-00001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9" authorId="0" shapeId="0" xr:uid="{00000000-0006-0000-0A00-00001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9" authorId="0" shapeId="0" xr:uid="{00000000-0006-0000-0A00-00001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9" authorId="0" shapeId="0" xr:uid="{00000000-0006-0000-0A00-00001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9" authorId="0" shapeId="0" xr:uid="{00000000-0006-0000-0A00-00001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9" authorId="0" shapeId="0" xr:uid="{00000000-0006-0000-0A00-00001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9" authorId="0" shapeId="0" xr:uid="{00000000-0006-0000-0A00-00001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9" authorId="0" shapeId="0" xr:uid="{00000000-0006-0000-0A00-00001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9" authorId="0" shapeId="0" xr:uid="{00000000-0006-0000-0A00-00001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9" authorId="0" shapeId="0" xr:uid="{00000000-0006-0000-0A00-00001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9" authorId="0" shapeId="0" xr:uid="{00000000-0006-0000-0A00-00002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9" authorId="0" shapeId="0" xr:uid="{00000000-0006-0000-0A00-00002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9" authorId="0" shapeId="0" xr:uid="{00000000-0006-0000-0A00-00002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9" authorId="0" shapeId="0" xr:uid="{00000000-0006-0000-0A00-00002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9" authorId="0" shapeId="0" xr:uid="{00000000-0006-0000-0A00-00002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9" authorId="0" shapeId="0" xr:uid="{00000000-0006-0000-0A00-00002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9" authorId="0" shapeId="0" xr:uid="{00000000-0006-0000-0A00-00002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9" authorId="0" shapeId="0" xr:uid="{00000000-0006-0000-0A00-00002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9" authorId="0" shapeId="0" xr:uid="{00000000-0006-0000-0A00-00002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9" authorId="0" shapeId="0" xr:uid="{00000000-0006-0000-0A00-00002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9" authorId="0" shapeId="0" xr:uid="{00000000-0006-0000-0A00-00002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9" authorId="0" shapeId="0" xr:uid="{00000000-0006-0000-0A00-00002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9" authorId="0" shapeId="0" xr:uid="{00000000-0006-0000-0A00-00002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9" authorId="0" shapeId="0" xr:uid="{00000000-0006-0000-0A00-00002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9" authorId="0" shapeId="0" xr:uid="{00000000-0006-0000-0A00-00002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9" authorId="0" shapeId="0" xr:uid="{00000000-0006-0000-0A00-00002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9" authorId="0" shapeId="0" xr:uid="{00000000-0006-0000-0A00-00003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9" authorId="0" shapeId="0" xr:uid="{00000000-0006-0000-0A00-00003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9" authorId="0" shapeId="0" xr:uid="{00000000-0006-0000-0A00-00003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9" authorId="0" shapeId="0" xr:uid="{00000000-0006-0000-0A00-00003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9" authorId="0" shapeId="0" xr:uid="{00000000-0006-0000-0A00-00003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9" authorId="0" shapeId="0" xr:uid="{00000000-0006-0000-0A00-00003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9" authorId="0" shapeId="0" xr:uid="{00000000-0006-0000-0A00-00003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9" authorId="0" shapeId="0" xr:uid="{00000000-0006-0000-0A00-00003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9" authorId="0" shapeId="0" xr:uid="{00000000-0006-0000-0A00-00003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9" authorId="0" shapeId="0" xr:uid="{00000000-0006-0000-0A00-00003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9" authorId="0" shapeId="0" xr:uid="{00000000-0006-0000-0A00-00003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9" authorId="0" shapeId="0" xr:uid="{00000000-0006-0000-0A00-00003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9" authorId="0" shapeId="0" xr:uid="{00000000-0006-0000-0A00-00003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9" authorId="0" shapeId="0" xr:uid="{00000000-0006-0000-0A00-00003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9" authorId="0" shapeId="0" xr:uid="{00000000-0006-0000-0A00-00003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9" authorId="0" shapeId="0" xr:uid="{00000000-0006-0000-0A00-00003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9" authorId="0" shapeId="0" xr:uid="{00000000-0006-0000-0A00-00004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9" authorId="0" shapeId="0" xr:uid="{00000000-0006-0000-0A00-00004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0A00-00004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9" authorId="0" shapeId="0" xr:uid="{00000000-0006-0000-0A00-00004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9" authorId="0" shapeId="0" xr:uid="{00000000-0006-0000-0A00-00004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9" authorId="0" shapeId="0" xr:uid="{00000000-0006-0000-0A00-00004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9" authorId="0" shapeId="0" xr:uid="{00000000-0006-0000-0A00-00004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9" authorId="0" shapeId="0" xr:uid="{00000000-0006-0000-0A00-00004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9" authorId="0" shapeId="0" xr:uid="{00000000-0006-0000-0A00-00004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9" authorId="0" shapeId="0" xr:uid="{00000000-0006-0000-0A00-00004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9" authorId="0" shapeId="0" xr:uid="{00000000-0006-0000-0A00-00004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9" authorId="0" shapeId="0" xr:uid="{00000000-0006-0000-0A00-00004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9" authorId="0" shapeId="0" xr:uid="{00000000-0006-0000-0A00-00004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9" authorId="0" shapeId="0" xr:uid="{00000000-0006-0000-0A00-00004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9" authorId="0" shapeId="0" xr:uid="{00000000-0006-0000-0A00-00004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9" authorId="0" shapeId="0" xr:uid="{00000000-0006-0000-0A00-00004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9" authorId="0" shapeId="0" xr:uid="{00000000-0006-0000-0A00-00005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9" authorId="0" shapeId="0" xr:uid="{00000000-0006-0000-0A00-00005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9" authorId="0" shapeId="0" xr:uid="{00000000-0006-0000-0A00-00005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9" authorId="0" shapeId="0" xr:uid="{00000000-0006-0000-0A00-00005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9" authorId="0" shapeId="0" xr:uid="{00000000-0006-0000-0A00-00005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9" authorId="0" shapeId="0" xr:uid="{00000000-0006-0000-0A00-00005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9" authorId="0" shapeId="0" xr:uid="{00000000-0006-0000-0A00-00005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9" authorId="0" shapeId="0" xr:uid="{00000000-0006-0000-0A00-00005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9" authorId="0" shapeId="0" xr:uid="{00000000-0006-0000-0A00-00005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9" authorId="0" shapeId="0" xr:uid="{00000000-0006-0000-0A00-00005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9" authorId="0" shapeId="0" xr:uid="{00000000-0006-0000-0A00-00005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9" authorId="0" shapeId="0" xr:uid="{00000000-0006-0000-0A00-00005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9" authorId="0" shapeId="0" xr:uid="{00000000-0006-0000-0A00-00005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9" authorId="0" shapeId="0" xr:uid="{00000000-0006-0000-0A00-00005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9" authorId="0" shapeId="0" xr:uid="{00000000-0006-0000-0A00-00005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9" authorId="0" shapeId="0" xr:uid="{00000000-0006-0000-0A00-00005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9" authorId="0" shapeId="0" xr:uid="{00000000-0006-0000-0A00-00006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9" authorId="0" shapeId="0" xr:uid="{00000000-0006-0000-0A00-00006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9" authorId="0" shapeId="0" xr:uid="{00000000-0006-0000-0A00-00006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9" authorId="0" shapeId="0" xr:uid="{00000000-0006-0000-0A00-00006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9" authorId="0" shapeId="0" xr:uid="{00000000-0006-0000-0A00-00006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9" authorId="0" shapeId="0" xr:uid="{00000000-0006-0000-0A00-00006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9" authorId="0" shapeId="0" xr:uid="{00000000-0006-0000-0A00-00006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9" authorId="0" shapeId="0" xr:uid="{00000000-0006-0000-0A00-00006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9" authorId="0" shapeId="0" xr:uid="{00000000-0006-0000-0A00-00006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9" authorId="0" shapeId="0" xr:uid="{00000000-0006-0000-0A00-00006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9" authorId="0" shapeId="0" xr:uid="{00000000-0006-0000-0A00-00006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9" authorId="0" shapeId="0" xr:uid="{00000000-0006-0000-0A00-00006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9" authorId="0" shapeId="0" xr:uid="{00000000-0006-0000-0A00-00006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9" authorId="0" shapeId="0" xr:uid="{00000000-0006-0000-0A00-00006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9" authorId="0" shapeId="0" xr:uid="{00000000-0006-0000-0A00-00006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9" authorId="0" shapeId="0" xr:uid="{00000000-0006-0000-0A00-00006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9" authorId="0" shapeId="0" xr:uid="{00000000-0006-0000-0A00-00007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9" authorId="0" shapeId="0" xr:uid="{00000000-0006-0000-0A00-00007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9" authorId="0" shapeId="0" xr:uid="{00000000-0006-0000-0A00-00007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9" authorId="0" shapeId="0" xr:uid="{00000000-0006-0000-0A00-00007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9" authorId="0" shapeId="0" xr:uid="{00000000-0006-0000-0A00-00007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9" authorId="0" shapeId="0" xr:uid="{00000000-0006-0000-0A00-00007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9" authorId="0" shapeId="0" xr:uid="{00000000-0006-0000-0A00-00007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9" authorId="0" shapeId="0" xr:uid="{00000000-0006-0000-0A00-00007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9" authorId="0" shapeId="0" xr:uid="{00000000-0006-0000-0A00-00007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9" authorId="0" shapeId="0" xr:uid="{00000000-0006-0000-0A00-00007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9" authorId="0" shapeId="0" xr:uid="{00000000-0006-0000-0A00-00007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9" authorId="0" shapeId="0" xr:uid="{00000000-0006-0000-0A00-00007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9" authorId="0" shapeId="0" xr:uid="{00000000-0006-0000-0A00-00007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9" authorId="0" shapeId="0" xr:uid="{00000000-0006-0000-0A00-00007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9" authorId="0" shapeId="0" xr:uid="{00000000-0006-0000-0A00-00007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9" authorId="0" shapeId="0" xr:uid="{00000000-0006-0000-0A00-00007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9" authorId="0" shapeId="0" xr:uid="{00000000-0006-0000-0A00-00008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9" authorId="0" shapeId="0" xr:uid="{00000000-0006-0000-0A00-00008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9" authorId="0" shapeId="0" xr:uid="{00000000-0006-0000-0A00-00008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9" authorId="0" shapeId="0" xr:uid="{00000000-0006-0000-0A00-00008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9" authorId="0" shapeId="0" xr:uid="{00000000-0006-0000-0A00-00008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9" authorId="0" shapeId="0" xr:uid="{00000000-0006-0000-0A00-00008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9" authorId="0" shapeId="0" xr:uid="{00000000-0006-0000-0A00-00008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9" authorId="0" shapeId="0" xr:uid="{00000000-0006-0000-0A00-00008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9" authorId="0" shapeId="0" xr:uid="{00000000-0006-0000-0A00-00008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9" authorId="0" shapeId="0" xr:uid="{00000000-0006-0000-0A00-00008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9" authorId="0" shapeId="0" xr:uid="{00000000-0006-0000-0A00-00008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9" authorId="0" shapeId="0" xr:uid="{00000000-0006-0000-0A00-00008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9" authorId="0" shapeId="0" xr:uid="{00000000-0006-0000-0A00-00008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9" authorId="0" shapeId="0" xr:uid="{00000000-0006-0000-0A00-00008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9" authorId="0" shapeId="0" xr:uid="{00000000-0006-0000-0A00-00008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9" authorId="0" shapeId="0" xr:uid="{00000000-0006-0000-0A00-00008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9" authorId="0" shapeId="0" xr:uid="{00000000-0006-0000-0A00-00009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9" authorId="0" shapeId="0" xr:uid="{00000000-0006-0000-0A00-00009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9" authorId="0" shapeId="0" xr:uid="{00000000-0006-0000-0A00-00009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9" authorId="0" shapeId="0" xr:uid="{00000000-0006-0000-0A00-00009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9" authorId="0" shapeId="0" xr:uid="{00000000-0006-0000-0A00-00009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9" authorId="0" shapeId="0" xr:uid="{00000000-0006-0000-0A00-00009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9" authorId="0" shapeId="0" xr:uid="{00000000-0006-0000-0A00-00009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20" authorId="0" shapeId="0" xr:uid="{00000000-0006-0000-0A00-00009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20" authorId="0" shapeId="0" xr:uid="{00000000-0006-0000-0A00-00009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20" authorId="0" shapeId="0" xr:uid="{00000000-0006-0000-0A00-00009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20" authorId="0" shapeId="0" xr:uid="{00000000-0006-0000-0A00-00009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20" authorId="0" shapeId="0" xr:uid="{00000000-0006-0000-0A00-00009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20" authorId="0" shapeId="0" xr:uid="{00000000-0006-0000-0A00-00009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20" authorId="0" shapeId="0" xr:uid="{00000000-0006-0000-0A00-00009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20" authorId="0" shapeId="0" xr:uid="{00000000-0006-0000-0A00-00009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20" authorId="0" shapeId="0" xr:uid="{00000000-0006-0000-0A00-00009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20" authorId="0" shapeId="0" xr:uid="{00000000-0006-0000-0A00-0000A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0" authorId="0" shapeId="0" xr:uid="{00000000-0006-0000-0A00-0000A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20" authorId="0" shapeId="0" xr:uid="{00000000-0006-0000-0A00-0000A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20" authorId="0" shapeId="0" xr:uid="{00000000-0006-0000-0A00-0000A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0" authorId="0" shapeId="0" xr:uid="{00000000-0006-0000-0A00-0000A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20" authorId="0" shapeId="0" xr:uid="{00000000-0006-0000-0A00-0000A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20" authorId="0" shapeId="0" xr:uid="{00000000-0006-0000-0A00-0000A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0" authorId="0" shapeId="0" xr:uid="{00000000-0006-0000-0A00-0000A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20" authorId="0" shapeId="0" xr:uid="{00000000-0006-0000-0A00-0000A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20" authorId="0" shapeId="0" xr:uid="{00000000-0006-0000-0A00-0000A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20" authorId="0" shapeId="0" xr:uid="{00000000-0006-0000-0A00-0000A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0" authorId="0" shapeId="0" xr:uid="{00000000-0006-0000-0A00-0000A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20" authorId="0" shapeId="0" xr:uid="{00000000-0006-0000-0A00-0000A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20" authorId="0" shapeId="0" xr:uid="{00000000-0006-0000-0A00-0000A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20" authorId="0" shapeId="0" xr:uid="{00000000-0006-0000-0A00-0000A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20" authorId="0" shapeId="0" xr:uid="{00000000-0006-0000-0A00-0000A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20" authorId="0" shapeId="0" xr:uid="{00000000-0006-0000-0A00-0000B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20" authorId="0" shapeId="0" xr:uid="{00000000-0006-0000-0A00-0000B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20" authorId="0" shapeId="0" xr:uid="{00000000-0006-0000-0A00-0000B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20" authorId="0" shapeId="0" xr:uid="{00000000-0006-0000-0A00-0000B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0" authorId="0" shapeId="0" xr:uid="{00000000-0006-0000-0A00-0000B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0" authorId="0" shapeId="0" xr:uid="{00000000-0006-0000-0A00-0000B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20" authorId="0" shapeId="0" xr:uid="{00000000-0006-0000-0A00-0000B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20" authorId="0" shapeId="0" xr:uid="{00000000-0006-0000-0A00-0000B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20" authorId="0" shapeId="0" xr:uid="{00000000-0006-0000-0A00-0000B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20" authorId="0" shapeId="0" xr:uid="{00000000-0006-0000-0A00-0000B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20" authorId="0" shapeId="0" xr:uid="{00000000-0006-0000-0A00-0000B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20" authorId="0" shapeId="0" xr:uid="{00000000-0006-0000-0A00-0000B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20" authorId="0" shapeId="0" xr:uid="{00000000-0006-0000-0A00-0000B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0" authorId="0" shapeId="0" xr:uid="{00000000-0006-0000-0A00-0000B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20" authorId="0" shapeId="0" xr:uid="{00000000-0006-0000-0A00-0000B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0" authorId="0" shapeId="0" xr:uid="{00000000-0006-0000-0A00-0000B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0" authorId="0" shapeId="0" xr:uid="{00000000-0006-0000-0A00-0000C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20" authorId="0" shapeId="0" xr:uid="{00000000-0006-0000-0A00-0000C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20" authorId="0" shapeId="0" xr:uid="{00000000-0006-0000-0A00-0000C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0" authorId="0" shapeId="0" xr:uid="{00000000-0006-0000-0A00-0000C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20" authorId="0" shapeId="0" xr:uid="{00000000-0006-0000-0A00-0000C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20" authorId="0" shapeId="0" xr:uid="{00000000-0006-0000-0A00-0000C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20" authorId="0" shapeId="0" xr:uid="{00000000-0006-0000-0A00-0000C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20" authorId="0" shapeId="0" xr:uid="{00000000-0006-0000-0A00-0000C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20" authorId="0" shapeId="0" xr:uid="{00000000-0006-0000-0A00-0000C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20" authorId="0" shapeId="0" xr:uid="{00000000-0006-0000-0A00-0000C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0" authorId="0" shapeId="0" xr:uid="{00000000-0006-0000-0A00-0000C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0" authorId="0" shapeId="0" xr:uid="{00000000-0006-0000-0A00-0000C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20" authorId="0" shapeId="0" xr:uid="{00000000-0006-0000-0A00-0000C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20" authorId="0" shapeId="0" xr:uid="{00000000-0006-0000-0A00-0000C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20" authorId="0" shapeId="0" xr:uid="{00000000-0006-0000-0A00-0000C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0" authorId="0" shapeId="0" xr:uid="{00000000-0006-0000-0A00-0000C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20" authorId="0" shapeId="0" xr:uid="{00000000-0006-0000-0A00-0000D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20" authorId="0" shapeId="0" xr:uid="{00000000-0006-0000-0A00-0000D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20" authorId="0" shapeId="0" xr:uid="{00000000-0006-0000-0A00-0000D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20" authorId="0" shapeId="0" xr:uid="{00000000-0006-0000-0A00-0000D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20" authorId="0" shapeId="0" xr:uid="{00000000-0006-0000-0A00-0000D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20" authorId="0" shapeId="0" xr:uid="{00000000-0006-0000-0A00-0000D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20" authorId="0" shapeId="0" xr:uid="{00000000-0006-0000-0A00-0000D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20" authorId="0" shapeId="0" xr:uid="{00000000-0006-0000-0A00-0000D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20" authorId="0" shapeId="0" xr:uid="{00000000-0006-0000-0A00-0000D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20" authorId="0" shapeId="0" xr:uid="{00000000-0006-0000-0A00-0000D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20" authorId="0" shapeId="0" xr:uid="{00000000-0006-0000-0A00-0000D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20" authorId="0" shapeId="0" xr:uid="{00000000-0006-0000-0A00-0000D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20" authorId="0" shapeId="0" xr:uid="{00000000-0006-0000-0A00-0000D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20" authorId="0" shapeId="0" xr:uid="{00000000-0006-0000-0A00-0000D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20" authorId="0" shapeId="0" xr:uid="{00000000-0006-0000-0A00-0000D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20" authorId="0" shapeId="0" xr:uid="{00000000-0006-0000-0A00-0000D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0" authorId="0" shapeId="0" xr:uid="{00000000-0006-0000-0A00-0000E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0" authorId="0" shapeId="0" xr:uid="{00000000-0006-0000-0A00-0000E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20" authorId="0" shapeId="0" xr:uid="{00000000-0006-0000-0A00-0000E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20" authorId="0" shapeId="0" xr:uid="{00000000-0006-0000-0A00-0000E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20" authorId="0" shapeId="0" xr:uid="{00000000-0006-0000-0A00-0000E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20" authorId="0" shapeId="0" xr:uid="{00000000-0006-0000-0A00-0000E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20" authorId="0" shapeId="0" xr:uid="{00000000-0006-0000-0A00-0000E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20" authorId="0" shapeId="0" xr:uid="{00000000-0006-0000-0A00-0000E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20" authorId="0" shapeId="0" xr:uid="{00000000-0006-0000-0A00-0000E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20" authorId="0" shapeId="0" xr:uid="{00000000-0006-0000-0A00-0000E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20" authorId="0" shapeId="0" xr:uid="{00000000-0006-0000-0A00-0000E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20" authorId="0" shapeId="0" xr:uid="{00000000-0006-0000-0A00-0000E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20" authorId="0" shapeId="0" xr:uid="{00000000-0006-0000-0A00-0000E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20" authorId="0" shapeId="0" xr:uid="{00000000-0006-0000-0A00-0000E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20" authorId="0" shapeId="0" xr:uid="{00000000-0006-0000-0A00-0000E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20" authorId="0" shapeId="0" xr:uid="{00000000-0006-0000-0A00-0000E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20" authorId="0" shapeId="0" xr:uid="{00000000-0006-0000-0A00-0000F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20" authorId="0" shapeId="0" xr:uid="{00000000-0006-0000-0A00-0000F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20" authorId="0" shapeId="0" xr:uid="{00000000-0006-0000-0A00-0000F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20" authorId="0" shapeId="0" xr:uid="{00000000-0006-0000-0A00-0000F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20" authorId="0" shapeId="0" xr:uid="{00000000-0006-0000-0A00-0000F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20" authorId="0" shapeId="0" xr:uid="{00000000-0006-0000-0A00-0000F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20" authorId="0" shapeId="0" xr:uid="{00000000-0006-0000-0A00-0000F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20" authorId="0" shapeId="0" xr:uid="{00000000-0006-0000-0A00-0000F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20" authorId="0" shapeId="0" xr:uid="{00000000-0006-0000-0A00-0000F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20" authorId="0" shapeId="0" xr:uid="{00000000-0006-0000-0A00-0000F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20" authorId="0" shapeId="0" xr:uid="{00000000-0006-0000-0A00-0000F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20" authorId="0" shapeId="0" xr:uid="{00000000-0006-0000-0A00-0000F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20" authorId="0" shapeId="0" xr:uid="{00000000-0006-0000-0A00-0000F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20" authorId="0" shapeId="0" xr:uid="{00000000-0006-0000-0A00-0000F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20" authorId="0" shapeId="0" xr:uid="{00000000-0006-0000-0A00-0000F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20" authorId="0" shapeId="0" xr:uid="{00000000-0006-0000-0A00-0000F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20" authorId="0" shapeId="0" xr:uid="{00000000-0006-0000-0A00-000000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0" authorId="0" shapeId="0" xr:uid="{00000000-0006-0000-0A00-000001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0" authorId="0" shapeId="0" xr:uid="{00000000-0006-0000-0A00-000002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20" authorId="0" shapeId="0" xr:uid="{00000000-0006-0000-0A00-000003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20" authorId="0" shapeId="0" xr:uid="{00000000-0006-0000-0A00-000004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20" authorId="0" shapeId="0" xr:uid="{00000000-0006-0000-0A00-000005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0" authorId="0" shapeId="0" xr:uid="{00000000-0006-0000-0A00-000006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20" authorId="0" shapeId="0" xr:uid="{00000000-0006-0000-0A00-000007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0" authorId="0" shapeId="0" xr:uid="{00000000-0006-0000-0A00-000008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20" authorId="0" shapeId="0" xr:uid="{00000000-0006-0000-0A00-000009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20" authorId="0" shapeId="0" xr:uid="{00000000-0006-0000-0A00-00000A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0" authorId="0" shapeId="0" xr:uid="{00000000-0006-0000-0A00-00000B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20" authorId="0" shapeId="0" xr:uid="{00000000-0006-0000-0A00-00000C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20" authorId="0" shapeId="0" xr:uid="{00000000-0006-0000-0A00-00000D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20" authorId="0" shapeId="0" xr:uid="{00000000-0006-0000-0A00-00000E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0" authorId="0" shapeId="0" xr:uid="{00000000-0006-0000-0A00-00000F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20" authorId="0" shapeId="0" xr:uid="{00000000-0006-0000-0A00-000010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20" authorId="0" shapeId="0" xr:uid="{00000000-0006-0000-0A00-000011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0" authorId="0" shapeId="0" xr:uid="{00000000-0006-0000-0A00-000012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20" authorId="0" shapeId="0" xr:uid="{00000000-0006-0000-0A00-000013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20" authorId="0" shapeId="0" xr:uid="{00000000-0006-0000-0A00-000014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0" authorId="0" shapeId="0" xr:uid="{00000000-0006-0000-0A00-000015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20" authorId="0" shapeId="0" xr:uid="{00000000-0006-0000-0A00-000016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20" authorId="0" shapeId="0" xr:uid="{00000000-0006-0000-0A00-000017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20" authorId="0" shapeId="0" xr:uid="{00000000-0006-0000-0A00-000018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0" authorId="0" shapeId="0" xr:uid="{00000000-0006-0000-0A00-000019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0" authorId="0" shapeId="0" xr:uid="{00000000-0006-0000-0A00-00001A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0" authorId="0" shapeId="0" xr:uid="{00000000-0006-0000-0A00-00001B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20" authorId="0" shapeId="0" xr:uid="{00000000-0006-0000-0A00-00001C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20" authorId="0" shapeId="0" xr:uid="{00000000-0006-0000-0A00-00001D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20" authorId="0" shapeId="0" xr:uid="{00000000-0006-0000-0A00-00001E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20" authorId="0" shapeId="0" xr:uid="{00000000-0006-0000-0A00-00001F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20" authorId="0" shapeId="0" xr:uid="{00000000-0006-0000-0A00-000020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20" authorId="0" shapeId="0" xr:uid="{00000000-0006-0000-0A00-000021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20" authorId="0" shapeId="0" xr:uid="{00000000-0006-0000-0A00-000022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0" authorId="0" shapeId="0" xr:uid="{00000000-0006-0000-0A00-000023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0" authorId="0" shapeId="0" xr:uid="{00000000-0006-0000-0A00-000024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20" authorId="0" shapeId="0" xr:uid="{00000000-0006-0000-0A00-000025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20" authorId="0" shapeId="0" xr:uid="{00000000-0006-0000-0A00-000026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20" authorId="0" shapeId="0" xr:uid="{00000000-0006-0000-0A00-000027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20" authorId="0" shapeId="0" xr:uid="{00000000-0006-0000-0A00-000028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20" authorId="0" shapeId="0" xr:uid="{00000000-0006-0000-0A00-000029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B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0B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B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B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B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B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B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B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B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B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B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B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B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B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B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B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B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B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B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B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B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B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B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B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B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B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B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B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B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B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B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B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B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B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B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B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B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B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B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B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B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B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B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B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B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B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B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B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B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B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0B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B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B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B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B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B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B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B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0B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B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B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B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B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B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B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B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B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B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B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B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B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B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B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0B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B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B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B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B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B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B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B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B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B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B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B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B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B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B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B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B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B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B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B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B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B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B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B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B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B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B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B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B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B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B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B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B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B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B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B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B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B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B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B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B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B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B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B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B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B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B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B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B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B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B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B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B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B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B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B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B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B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B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B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B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B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B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B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B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B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B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B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B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B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B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B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B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B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B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B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B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B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B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B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B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B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B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B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B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B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B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B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B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B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B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B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B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B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B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B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B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B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B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B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B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B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B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B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B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B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B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B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B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B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B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B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B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B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B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B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B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B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B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B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B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B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B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B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B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B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B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B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B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B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B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B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B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B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B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B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B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B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0B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B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B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B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B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B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B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B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B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B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B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B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0B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B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B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B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B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B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B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B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B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B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B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B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B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B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B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B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B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B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B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B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B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B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B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B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B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B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B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B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B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B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B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B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B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B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B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B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B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B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B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B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B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B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B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B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B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B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B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B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B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B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B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B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B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B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B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B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B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B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B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B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B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B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B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B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B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B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B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B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B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B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B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B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B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B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B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B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B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B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B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B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B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B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B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B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B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B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B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B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B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B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B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B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B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B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B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B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B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B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B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B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B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B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B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B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B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B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B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B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B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B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B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B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B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B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B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B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B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B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B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B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B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B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B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B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B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B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B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B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B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B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B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B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B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B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B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B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B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B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B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B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B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B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B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B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B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B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B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B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B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B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B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B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B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B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B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B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B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B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B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B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B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B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B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B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B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B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B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B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B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B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B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B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B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B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B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B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B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B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B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B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B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B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B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B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B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B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B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B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B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B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B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B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B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B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B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B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B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B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B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B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B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B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B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B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B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B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B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B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B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B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B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B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B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B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B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B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B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B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B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B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B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B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B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B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B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B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B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B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B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B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B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B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B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B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B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B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B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B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B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B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B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B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B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B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B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B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B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B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B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B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B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B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B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B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B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B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B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B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B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B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B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B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B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B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B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B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B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B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0B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B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B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B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B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B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B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B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B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B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B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B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B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B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B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B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B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B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B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B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B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B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B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B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B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B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B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B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B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B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B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B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B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B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B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B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B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B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B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B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B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B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B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B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B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B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B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B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B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B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B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B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B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B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B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B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B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B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B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B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B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B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B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B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B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B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B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B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B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B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B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B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B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B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B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B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B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B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B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B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B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B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B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B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B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B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B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B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B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B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B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B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B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B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B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B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B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B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B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B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B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B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B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B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B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B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B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B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B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B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B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B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B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B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B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B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B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B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B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B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B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B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B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B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B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B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B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B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B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B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B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B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B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B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B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B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B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B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B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B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B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B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B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B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B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B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B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B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B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B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B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B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B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B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B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0B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B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B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0B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B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B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B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B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B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B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B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B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B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B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B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B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B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0B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B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B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B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B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B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B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B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0B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B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B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0B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B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0B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B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B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0B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B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B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B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B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B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B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B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B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B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B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B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B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B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0B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B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0B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0B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B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B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B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B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0B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0B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B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B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B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B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0B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0B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0B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B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B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B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0B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B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B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B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B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B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B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B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0B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B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B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B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B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B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B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B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0B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B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B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9" authorId="0" shapeId="0" xr:uid="{00000000-0006-0000-0B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9" authorId="0" shapeId="0" xr:uid="{00000000-0006-0000-0B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9" authorId="0" shapeId="0" xr:uid="{00000000-0006-0000-0B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9" authorId="0" shapeId="0" xr:uid="{00000000-0006-0000-0B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9" authorId="0" shapeId="0" xr:uid="{00000000-0006-0000-0B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9" authorId="0" shapeId="0" xr:uid="{00000000-0006-0000-0B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9" authorId="0" shapeId="0" xr:uid="{00000000-0006-0000-0B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9" authorId="0" shapeId="0" xr:uid="{00000000-0006-0000-0B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9" authorId="0" shapeId="0" xr:uid="{00000000-0006-0000-0B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9" authorId="0" shapeId="0" xr:uid="{00000000-0006-0000-0B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9" authorId="0" shapeId="0" xr:uid="{00000000-0006-0000-0B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9" authorId="0" shapeId="0" xr:uid="{00000000-0006-0000-0B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9" authorId="0" shapeId="0" xr:uid="{00000000-0006-0000-0B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9" authorId="0" shapeId="0" xr:uid="{00000000-0006-0000-0B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9" authorId="0" shapeId="0" xr:uid="{00000000-0006-0000-0B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9" authorId="0" shapeId="0" xr:uid="{00000000-0006-0000-0B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9" authorId="0" shapeId="0" xr:uid="{00000000-0006-0000-0B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9" authorId="0" shapeId="0" xr:uid="{00000000-0006-0000-0B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9" authorId="0" shapeId="0" xr:uid="{00000000-0006-0000-0B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9" authorId="0" shapeId="0" xr:uid="{00000000-0006-0000-0B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9" authorId="0" shapeId="0" xr:uid="{00000000-0006-0000-0B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9" authorId="0" shapeId="0" xr:uid="{00000000-0006-0000-0B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9" authorId="0" shapeId="0" xr:uid="{00000000-0006-0000-0B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9" authorId="0" shapeId="0" xr:uid="{00000000-0006-0000-0B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9" authorId="0" shapeId="0" xr:uid="{00000000-0006-0000-0B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9" authorId="0" shapeId="0" xr:uid="{00000000-0006-0000-0B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9" authorId="0" shapeId="0" xr:uid="{00000000-0006-0000-0B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0B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9" authorId="0" shapeId="0" xr:uid="{00000000-0006-0000-0B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9" authorId="0" shapeId="0" xr:uid="{00000000-0006-0000-0B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9" authorId="0" shapeId="0" xr:uid="{00000000-0006-0000-0B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9" authorId="0" shapeId="0" xr:uid="{00000000-0006-0000-0B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9" authorId="0" shapeId="0" xr:uid="{00000000-0006-0000-0B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9" authorId="0" shapeId="0" xr:uid="{00000000-0006-0000-0B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9" authorId="0" shapeId="0" xr:uid="{00000000-0006-0000-0B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9" authorId="0" shapeId="0" xr:uid="{00000000-0006-0000-0B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9" authorId="0" shapeId="0" xr:uid="{00000000-0006-0000-0B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9" authorId="0" shapeId="0" xr:uid="{00000000-0006-0000-0B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9" authorId="0" shapeId="0" xr:uid="{00000000-0006-0000-0B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9" authorId="0" shapeId="0" xr:uid="{00000000-0006-0000-0B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9" authorId="0" shapeId="0" xr:uid="{00000000-0006-0000-0B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9" authorId="0" shapeId="0" xr:uid="{00000000-0006-0000-0B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9" authorId="0" shapeId="0" xr:uid="{00000000-0006-0000-0B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9" authorId="0" shapeId="0" xr:uid="{00000000-0006-0000-0B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9" authorId="0" shapeId="0" xr:uid="{00000000-0006-0000-0B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9" authorId="0" shapeId="0" xr:uid="{00000000-0006-0000-0B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9" authorId="0" shapeId="0" xr:uid="{00000000-0006-0000-0B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9" authorId="0" shapeId="0" xr:uid="{00000000-0006-0000-0B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9" authorId="0" shapeId="0" xr:uid="{00000000-0006-0000-0B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9" authorId="0" shapeId="0" xr:uid="{00000000-0006-0000-0B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9" authorId="0" shapeId="0" xr:uid="{00000000-0006-0000-0B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9" authorId="0" shapeId="0" xr:uid="{00000000-0006-0000-0B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9" authorId="0" shapeId="0" xr:uid="{00000000-0006-0000-0B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9" authorId="0" shapeId="0" xr:uid="{00000000-0006-0000-0B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9" authorId="0" shapeId="0" xr:uid="{00000000-0006-0000-0B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9" authorId="0" shapeId="0" xr:uid="{00000000-0006-0000-0B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9" authorId="0" shapeId="0" xr:uid="{00000000-0006-0000-0B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9" authorId="0" shapeId="0" xr:uid="{00000000-0006-0000-0B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9" authorId="0" shapeId="0" xr:uid="{00000000-0006-0000-0B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9" authorId="0" shapeId="0" xr:uid="{00000000-0006-0000-0B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9" authorId="0" shapeId="0" xr:uid="{00000000-0006-0000-0B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9" authorId="0" shapeId="0" xr:uid="{00000000-0006-0000-0B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9" authorId="0" shapeId="0" xr:uid="{00000000-0006-0000-0B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9" authorId="0" shapeId="0" xr:uid="{00000000-0006-0000-0B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9" authorId="0" shapeId="0" xr:uid="{00000000-0006-0000-0B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9" authorId="0" shapeId="0" xr:uid="{00000000-0006-0000-0B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9" authorId="0" shapeId="0" xr:uid="{00000000-0006-0000-0B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9" authorId="0" shapeId="0" xr:uid="{00000000-0006-0000-0B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9" authorId="0" shapeId="0" xr:uid="{00000000-0006-0000-0B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9" authorId="0" shapeId="0" xr:uid="{00000000-0006-0000-0B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9" authorId="0" shapeId="0" xr:uid="{00000000-0006-0000-0B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9" authorId="0" shapeId="0" xr:uid="{00000000-0006-0000-0B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9" authorId="0" shapeId="0" xr:uid="{00000000-0006-0000-0B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9" authorId="0" shapeId="0" xr:uid="{00000000-0006-0000-0B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9" authorId="0" shapeId="0" xr:uid="{00000000-0006-0000-0B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9" authorId="0" shapeId="0" xr:uid="{00000000-0006-0000-0B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9" authorId="0" shapeId="0" xr:uid="{00000000-0006-0000-0B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9" authorId="0" shapeId="0" xr:uid="{00000000-0006-0000-0B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9" authorId="0" shapeId="0" xr:uid="{00000000-0006-0000-0B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9" authorId="0" shapeId="0" xr:uid="{00000000-0006-0000-0B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9" authorId="0" shapeId="0" xr:uid="{00000000-0006-0000-0B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9" authorId="0" shapeId="0" xr:uid="{00000000-0006-0000-0B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9" authorId="0" shapeId="0" xr:uid="{00000000-0006-0000-0B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9" authorId="0" shapeId="0" xr:uid="{00000000-0006-0000-0B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9" authorId="0" shapeId="0" xr:uid="{00000000-0006-0000-0B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9" authorId="0" shapeId="0" xr:uid="{00000000-0006-0000-0B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9" authorId="0" shapeId="0" xr:uid="{00000000-0006-0000-0B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9" authorId="0" shapeId="0" xr:uid="{00000000-0006-0000-0B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9" authorId="0" shapeId="0" xr:uid="{00000000-0006-0000-0B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20" authorId="0" shapeId="0" xr:uid="{00000000-0006-0000-0B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20" authorId="0" shapeId="0" xr:uid="{00000000-0006-0000-0B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20" authorId="0" shapeId="0" xr:uid="{00000000-0006-0000-0B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20" authorId="0" shapeId="0" xr:uid="{00000000-0006-0000-0B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0" authorId="0" shapeId="0" xr:uid="{00000000-0006-0000-0B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20" authorId="0" shapeId="0" xr:uid="{00000000-0006-0000-0B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20" authorId="0" shapeId="0" xr:uid="{00000000-0006-0000-0B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20" authorId="0" shapeId="0" xr:uid="{00000000-0006-0000-0B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20" authorId="0" shapeId="0" xr:uid="{00000000-0006-0000-0B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20" authorId="0" shapeId="0" xr:uid="{00000000-0006-0000-0B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20" authorId="0" shapeId="0" xr:uid="{00000000-0006-0000-0B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20" authorId="0" shapeId="0" xr:uid="{00000000-0006-0000-0B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20" authorId="0" shapeId="0" xr:uid="{00000000-0006-0000-0B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0" authorId="0" shapeId="0" xr:uid="{00000000-0006-0000-0B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20" authorId="0" shapeId="0" xr:uid="{00000000-0006-0000-0B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0" authorId="0" shapeId="0" xr:uid="{00000000-0006-0000-0B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0" authorId="0" shapeId="0" xr:uid="{00000000-0006-0000-0B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0" authorId="0" shapeId="0" xr:uid="{00000000-0006-0000-0B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20" authorId="0" shapeId="0" xr:uid="{00000000-0006-0000-0B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20" authorId="0" shapeId="0" xr:uid="{00000000-0006-0000-0B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20" authorId="0" shapeId="0" xr:uid="{00000000-0006-0000-0B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0" authorId="0" shapeId="0" xr:uid="{00000000-0006-0000-0B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20" authorId="0" shapeId="0" xr:uid="{00000000-0006-0000-0B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20" authorId="0" shapeId="0" xr:uid="{00000000-0006-0000-0B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20" authorId="0" shapeId="0" xr:uid="{00000000-0006-0000-0B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20" authorId="0" shapeId="0" xr:uid="{00000000-0006-0000-0B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20" authorId="0" shapeId="0" xr:uid="{00000000-0006-0000-0B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0" authorId="0" shapeId="0" xr:uid="{00000000-0006-0000-0B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0" authorId="0" shapeId="0" xr:uid="{00000000-0006-0000-0B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20" authorId="0" shapeId="0" xr:uid="{00000000-0006-0000-0B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20" authorId="0" shapeId="0" xr:uid="{00000000-0006-0000-0B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20" authorId="0" shapeId="0" xr:uid="{00000000-0006-0000-0B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20" authorId="0" shapeId="0" xr:uid="{00000000-0006-0000-0B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20" authorId="0" shapeId="0" xr:uid="{00000000-0006-0000-0B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20" authorId="0" shapeId="0" xr:uid="{00000000-0006-0000-0B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20" authorId="0" shapeId="0" xr:uid="{00000000-0006-0000-0B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20" authorId="0" shapeId="0" xr:uid="{00000000-0006-0000-0B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20" authorId="0" shapeId="0" xr:uid="{00000000-0006-0000-0B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20" authorId="0" shapeId="0" xr:uid="{00000000-0006-0000-0B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0" authorId="0" shapeId="0" xr:uid="{00000000-0006-0000-0B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0" authorId="0" shapeId="0" xr:uid="{00000000-0006-0000-0B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20" authorId="0" shapeId="0" xr:uid="{00000000-0006-0000-0B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20" authorId="0" shapeId="0" xr:uid="{00000000-0006-0000-0B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0" authorId="0" shapeId="0" xr:uid="{00000000-0006-0000-0B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20" authorId="0" shapeId="0" xr:uid="{00000000-0006-0000-0B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0" authorId="0" shapeId="0" xr:uid="{00000000-0006-0000-0B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20" authorId="0" shapeId="0" xr:uid="{00000000-0006-0000-0B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20" authorId="0" shapeId="0" xr:uid="{00000000-0006-0000-0B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20" authorId="0" shapeId="0" xr:uid="{00000000-0006-0000-0B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20" authorId="0" shapeId="0" xr:uid="{00000000-0006-0000-0B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20" authorId="0" shapeId="0" xr:uid="{00000000-0006-0000-0B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20" authorId="0" shapeId="0" xr:uid="{00000000-0006-0000-0B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20" authorId="0" shapeId="0" xr:uid="{00000000-0006-0000-0B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20" authorId="0" shapeId="0" xr:uid="{00000000-0006-0000-0B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0" authorId="0" shapeId="0" xr:uid="{00000000-0006-0000-0B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0" authorId="0" shapeId="0" xr:uid="{00000000-0006-0000-0B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0" authorId="0" shapeId="0" xr:uid="{00000000-0006-0000-0B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20" authorId="0" shapeId="0" xr:uid="{00000000-0006-0000-0B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20" authorId="0" shapeId="0" xr:uid="{00000000-0006-0000-0B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20" authorId="0" shapeId="0" xr:uid="{00000000-0006-0000-0B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20" authorId="0" shapeId="0" xr:uid="{00000000-0006-0000-0B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20" authorId="0" shapeId="0" xr:uid="{00000000-0006-0000-0B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20" authorId="0" shapeId="0" xr:uid="{00000000-0006-0000-0B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20" authorId="0" shapeId="0" xr:uid="{00000000-0006-0000-0B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0" authorId="0" shapeId="0" xr:uid="{00000000-0006-0000-0B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20" authorId="0" shapeId="0" xr:uid="{00000000-0006-0000-0B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20" authorId="0" shapeId="0" xr:uid="{00000000-0006-0000-0B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20" authorId="0" shapeId="0" xr:uid="{00000000-0006-0000-0B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20" authorId="0" shapeId="0" xr:uid="{00000000-0006-0000-0B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20" authorId="0" shapeId="0" xr:uid="{00000000-0006-0000-0B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20" authorId="0" shapeId="0" xr:uid="{00000000-0006-0000-0B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20" authorId="0" shapeId="0" xr:uid="{00000000-0006-0000-0B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20" authorId="0" shapeId="0" xr:uid="{00000000-0006-0000-0B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20" authorId="0" shapeId="0" xr:uid="{00000000-0006-0000-0B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20" authorId="0" shapeId="0" xr:uid="{00000000-0006-0000-0B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0" authorId="0" shapeId="0" xr:uid="{00000000-0006-0000-0B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20" authorId="0" shapeId="0" xr:uid="{00000000-0006-0000-0B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20" authorId="0" shapeId="0" xr:uid="{00000000-0006-0000-0B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20" authorId="0" shapeId="0" xr:uid="{00000000-0006-0000-0B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0" authorId="0" shapeId="0" xr:uid="{00000000-0006-0000-0B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20" authorId="0" shapeId="0" xr:uid="{00000000-0006-0000-0B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20" authorId="0" shapeId="0" xr:uid="{00000000-0006-0000-0B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20" authorId="0" shapeId="0" xr:uid="{00000000-0006-0000-0B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20" authorId="0" shapeId="0" xr:uid="{00000000-0006-0000-0B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20" authorId="0" shapeId="0" xr:uid="{00000000-0006-0000-0B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20" authorId="0" shapeId="0" xr:uid="{00000000-0006-0000-0B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20" authorId="0" shapeId="0" xr:uid="{00000000-0006-0000-0B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20" authorId="0" shapeId="0" xr:uid="{00000000-0006-0000-0B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20" authorId="0" shapeId="0" xr:uid="{00000000-0006-0000-0B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20" authorId="0" shapeId="0" xr:uid="{00000000-0006-0000-0B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1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E11" authorId="0" shapeId="0" xr:uid="{00000000-0006-0000-01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1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100-00000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1" authorId="0" shapeId="0" xr:uid="{00000000-0006-0000-0100-00000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1" authorId="0" shapeId="0" xr:uid="{00000000-0006-0000-0100-00000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1" authorId="0" shapeId="0" xr:uid="{00000000-0006-0000-0100-00000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1" authorId="0" shapeId="0" xr:uid="{00000000-0006-0000-0100-00000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1" authorId="0" shapeId="0" xr:uid="{00000000-0006-0000-0100-00000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1" authorId="0" shapeId="0" xr:uid="{00000000-0006-0000-0100-00000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1" authorId="0" shapeId="0" xr:uid="{00000000-0006-0000-0100-00000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1" authorId="0" shapeId="0" xr:uid="{00000000-0006-0000-0100-00000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1" authorId="0" shapeId="0" xr:uid="{00000000-0006-0000-0100-00000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1" authorId="0" shapeId="0" xr:uid="{00000000-0006-0000-0100-00000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1" authorId="0" shapeId="0" xr:uid="{00000000-0006-0000-0100-00000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1" authorId="0" shapeId="0" xr:uid="{00000000-0006-0000-0100-00001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1" authorId="0" shapeId="0" xr:uid="{00000000-0006-0000-0100-00001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1" authorId="0" shapeId="0" xr:uid="{00000000-0006-0000-0100-00001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1" authorId="0" shapeId="0" xr:uid="{00000000-0006-0000-0100-00001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1" authorId="0" shapeId="0" xr:uid="{00000000-0006-0000-0100-00001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1" authorId="0" shapeId="0" xr:uid="{00000000-0006-0000-0100-00001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1" authorId="0" shapeId="0" xr:uid="{00000000-0006-0000-01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1" authorId="0" shapeId="0" xr:uid="{00000000-0006-0000-01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1" authorId="0" shapeId="0" xr:uid="{00000000-0006-0000-01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1" authorId="0" shapeId="0" xr:uid="{00000000-0006-0000-01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1" authorId="0" shapeId="0" xr:uid="{00000000-0006-0000-01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1" authorId="0" shapeId="0" xr:uid="{00000000-0006-0000-01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1" authorId="0" shapeId="0" xr:uid="{00000000-0006-0000-01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1" authorId="0" shapeId="0" xr:uid="{00000000-0006-0000-01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1" authorId="0" shapeId="0" xr:uid="{00000000-0006-0000-01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1" authorId="0" shapeId="0" xr:uid="{00000000-0006-0000-01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1" authorId="0" shapeId="0" xr:uid="{00000000-0006-0000-01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1" authorId="0" shapeId="0" xr:uid="{00000000-0006-0000-01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1" authorId="0" shapeId="0" xr:uid="{00000000-0006-0000-01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1" authorId="0" shapeId="0" xr:uid="{00000000-0006-0000-01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1" authorId="0" shapeId="0" xr:uid="{00000000-0006-0000-01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1" authorId="0" shapeId="0" xr:uid="{00000000-0006-0000-01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1" authorId="0" shapeId="0" xr:uid="{00000000-0006-0000-01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1" authorId="0" shapeId="0" xr:uid="{00000000-0006-0000-01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1" authorId="0" shapeId="0" xr:uid="{00000000-0006-0000-01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1" authorId="0" shapeId="0" xr:uid="{00000000-0006-0000-01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1" authorId="0" shapeId="0" xr:uid="{00000000-0006-0000-01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1" authorId="0" shapeId="0" xr:uid="{00000000-0006-0000-01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1" authorId="0" shapeId="0" xr:uid="{00000000-0006-0000-01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1" authorId="0" shapeId="0" xr:uid="{00000000-0006-0000-01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1" authorId="0" shapeId="0" xr:uid="{00000000-0006-0000-01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1" authorId="0" shapeId="0" xr:uid="{00000000-0006-0000-01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1" authorId="0" shapeId="0" xr:uid="{00000000-0006-0000-01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1" authorId="0" shapeId="0" xr:uid="{00000000-0006-0000-01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1" authorId="0" shapeId="0" xr:uid="{00000000-0006-0000-01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1" authorId="0" shapeId="0" xr:uid="{00000000-0006-0000-01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1" authorId="0" shapeId="0" xr:uid="{00000000-0006-0000-01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1" authorId="0" shapeId="0" xr:uid="{00000000-0006-0000-01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1" authorId="0" shapeId="0" xr:uid="{00000000-0006-0000-01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1" authorId="0" shapeId="0" xr:uid="{00000000-0006-0000-01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1" authorId="0" shapeId="0" xr:uid="{00000000-0006-0000-01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1" authorId="0" shapeId="0" xr:uid="{00000000-0006-0000-01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1" authorId="0" shapeId="0" xr:uid="{00000000-0006-0000-01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1" authorId="0" shapeId="0" xr:uid="{00000000-0006-0000-01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1" authorId="0" shapeId="0" xr:uid="{00000000-0006-0000-01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1" authorId="0" shapeId="0" xr:uid="{00000000-0006-0000-01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1" authorId="0" shapeId="0" xr:uid="{00000000-0006-0000-01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1" authorId="0" shapeId="0" xr:uid="{00000000-0006-0000-01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1" authorId="0" shapeId="0" xr:uid="{00000000-0006-0000-01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1" authorId="0" shapeId="0" xr:uid="{00000000-0006-0000-01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1" authorId="0" shapeId="0" xr:uid="{00000000-0006-0000-01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1" authorId="0" shapeId="0" xr:uid="{00000000-0006-0000-01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1" authorId="0" shapeId="0" xr:uid="{00000000-0006-0000-01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1" authorId="0" shapeId="0" xr:uid="{00000000-0006-0000-01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1" authorId="0" shapeId="0" xr:uid="{00000000-0006-0000-01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1" authorId="0" shapeId="0" xr:uid="{00000000-0006-0000-01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1" authorId="0" shapeId="0" xr:uid="{00000000-0006-0000-01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1" authorId="0" shapeId="0" xr:uid="{00000000-0006-0000-01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1" authorId="0" shapeId="0" xr:uid="{00000000-0006-0000-01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1" authorId="0" shapeId="0" xr:uid="{00000000-0006-0000-01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1" authorId="0" shapeId="0" xr:uid="{00000000-0006-0000-01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1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1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1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1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1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1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1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1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2" authorId="0" shapeId="0" xr:uid="{00000000-0006-0000-01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2" authorId="0" shapeId="0" xr:uid="{00000000-0006-0000-01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2" authorId="0" shapeId="0" xr:uid="{00000000-0006-0000-01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2" authorId="0" shapeId="0" xr:uid="{00000000-0006-0000-01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2" authorId="0" shapeId="0" xr:uid="{00000000-0006-0000-0100-00005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2" authorId="0" shapeId="0" xr:uid="{00000000-0006-0000-0100-00005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2" authorId="0" shapeId="0" xr:uid="{00000000-0006-0000-0100-00005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2" authorId="0" shapeId="0" xr:uid="{00000000-0006-0000-0100-00005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2" authorId="0" shapeId="0" xr:uid="{00000000-0006-0000-0100-00005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2" authorId="0" shapeId="0" xr:uid="{00000000-0006-0000-0100-00005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2" authorId="0" shapeId="0" xr:uid="{00000000-0006-0000-0100-00005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2" authorId="0" shapeId="0" xr:uid="{00000000-0006-0000-01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2" authorId="0" shapeId="0" xr:uid="{00000000-0006-0000-0100-00006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2" authorId="0" shapeId="0" xr:uid="{00000000-0006-0000-01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2" authorId="0" shapeId="0" xr:uid="{00000000-0006-0000-01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2" authorId="0" shapeId="0" xr:uid="{00000000-0006-0000-0100-00006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2" authorId="0" shapeId="0" xr:uid="{00000000-0006-0000-01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2" authorId="0" shapeId="0" xr:uid="{00000000-0006-0000-01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2" authorId="0" shapeId="0" xr:uid="{00000000-0006-0000-01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2" authorId="0" shapeId="0" xr:uid="{00000000-0006-0000-01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2" authorId="0" shapeId="0" xr:uid="{00000000-0006-0000-01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2" authorId="0" shapeId="0" xr:uid="{00000000-0006-0000-01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2" authorId="0" shapeId="0" xr:uid="{00000000-0006-0000-0100-00006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2" authorId="0" shapeId="0" xr:uid="{00000000-0006-0000-01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2" authorId="0" shapeId="0" xr:uid="{00000000-0006-0000-01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2" authorId="0" shapeId="0" xr:uid="{00000000-0006-0000-0100-00006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2" authorId="0" shapeId="0" xr:uid="{00000000-0006-0000-0100-00006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2" authorId="0" shapeId="0" xr:uid="{00000000-0006-0000-0100-00007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2" authorId="0" shapeId="0" xr:uid="{00000000-0006-0000-0100-00007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2" authorId="0" shapeId="0" xr:uid="{00000000-0006-0000-0100-00007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2" authorId="0" shapeId="0" xr:uid="{00000000-0006-0000-0100-00007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2" authorId="0" shapeId="0" xr:uid="{00000000-0006-0000-0100-00007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2" authorId="0" shapeId="0" xr:uid="{00000000-0006-0000-0100-00007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2" authorId="0" shapeId="0" xr:uid="{00000000-0006-0000-0100-00007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2" authorId="0" shapeId="0" xr:uid="{00000000-0006-0000-0100-00007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2" authorId="0" shapeId="0" xr:uid="{00000000-0006-0000-0100-00007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2" authorId="0" shapeId="0" xr:uid="{00000000-0006-0000-0100-00007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2" authorId="0" shapeId="0" xr:uid="{00000000-0006-0000-0100-00007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2" authorId="0" shapeId="0" xr:uid="{00000000-0006-0000-0100-00007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2" authorId="0" shapeId="0" xr:uid="{00000000-0006-0000-0100-00007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2" authorId="0" shapeId="0" xr:uid="{00000000-0006-0000-0100-00007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2" authorId="0" shapeId="0" xr:uid="{00000000-0006-0000-0100-00007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2" authorId="0" shapeId="0" xr:uid="{00000000-0006-0000-0100-00007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2" authorId="0" shapeId="0" xr:uid="{00000000-0006-0000-0100-00008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2" authorId="0" shapeId="0" xr:uid="{00000000-0006-0000-0100-00008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2" authorId="0" shapeId="0" xr:uid="{00000000-0006-0000-0100-00008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2" authorId="0" shapeId="0" xr:uid="{00000000-0006-0000-0100-00008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2" authorId="0" shapeId="0" xr:uid="{00000000-0006-0000-0100-00008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2" authorId="0" shapeId="0" xr:uid="{00000000-0006-0000-0100-00008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2" authorId="0" shapeId="0" xr:uid="{00000000-0006-0000-0100-00008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2" authorId="0" shapeId="0" xr:uid="{00000000-0006-0000-0100-00008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2" authorId="0" shapeId="0" xr:uid="{00000000-0006-0000-0100-00008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2" authorId="0" shapeId="0" xr:uid="{00000000-0006-0000-0100-00008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2" authorId="0" shapeId="0" xr:uid="{00000000-0006-0000-0100-00008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2" authorId="0" shapeId="0" xr:uid="{00000000-0006-0000-0100-00008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2" authorId="0" shapeId="0" xr:uid="{00000000-0006-0000-0100-00008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2" authorId="0" shapeId="0" xr:uid="{00000000-0006-0000-0100-00008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2" authorId="0" shapeId="0" xr:uid="{00000000-0006-0000-0100-00008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2" authorId="0" shapeId="0" xr:uid="{00000000-0006-0000-0100-00008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2" authorId="0" shapeId="0" xr:uid="{00000000-0006-0000-0100-00009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2" authorId="0" shapeId="0" xr:uid="{00000000-0006-0000-0100-00009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2" authorId="0" shapeId="0" xr:uid="{00000000-0006-0000-0100-00009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2" authorId="0" shapeId="0" xr:uid="{00000000-0006-0000-0100-00009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2" authorId="0" shapeId="0" xr:uid="{00000000-0006-0000-01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2" authorId="0" shapeId="0" xr:uid="{00000000-0006-0000-01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2" authorId="0" shapeId="0" xr:uid="{00000000-0006-0000-01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2" authorId="0" shapeId="0" xr:uid="{00000000-0006-0000-01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2" authorId="0" shapeId="0" xr:uid="{00000000-0006-0000-01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2" authorId="0" shapeId="0" xr:uid="{00000000-0006-0000-01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2" authorId="0" shapeId="0" xr:uid="{00000000-0006-0000-01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2" authorId="0" shapeId="0" xr:uid="{00000000-0006-0000-01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2" authorId="0" shapeId="0" xr:uid="{00000000-0006-0000-01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1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1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1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1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1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1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1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1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1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1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1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3" authorId="0" shapeId="0" xr:uid="{00000000-0006-0000-0100-0000A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3" authorId="0" shapeId="0" xr:uid="{00000000-0006-0000-0100-0000A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3" authorId="0" shapeId="0" xr:uid="{00000000-0006-0000-0100-0000A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3" authorId="0" shapeId="0" xr:uid="{00000000-0006-0000-0100-0000A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3" authorId="0" shapeId="0" xr:uid="{00000000-0006-0000-01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3" authorId="0" shapeId="0" xr:uid="{00000000-0006-0000-01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3" authorId="0" shapeId="0" xr:uid="{00000000-0006-0000-01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3" authorId="0" shapeId="0" xr:uid="{00000000-0006-0000-01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3" authorId="0" shapeId="0" xr:uid="{00000000-0006-0000-01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3" authorId="0" shapeId="0" xr:uid="{00000000-0006-0000-01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3" authorId="0" shapeId="0" xr:uid="{00000000-0006-0000-01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3" authorId="0" shapeId="0" xr:uid="{00000000-0006-0000-01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3" authorId="0" shapeId="0" xr:uid="{00000000-0006-0000-01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3" authorId="0" shapeId="0" xr:uid="{00000000-0006-0000-0100-0000B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3" authorId="0" shapeId="0" xr:uid="{00000000-0006-0000-0100-0000B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3" authorId="0" shapeId="0" xr:uid="{00000000-0006-0000-01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3" authorId="0" shapeId="0" xr:uid="{00000000-0006-0000-01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3" authorId="0" shapeId="0" xr:uid="{00000000-0006-0000-01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3" authorId="0" shapeId="0" xr:uid="{00000000-0006-0000-0100-0000B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3" authorId="0" shapeId="0" xr:uid="{00000000-0006-0000-01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3" authorId="0" shapeId="0" xr:uid="{00000000-0006-0000-01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3" authorId="0" shapeId="0" xr:uid="{00000000-0006-0000-01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3" authorId="0" shapeId="0" xr:uid="{00000000-0006-0000-01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3" authorId="0" shapeId="0" xr:uid="{00000000-0006-0000-01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3" authorId="0" shapeId="0" xr:uid="{00000000-0006-0000-01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3" authorId="0" shapeId="0" xr:uid="{00000000-0006-0000-01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3" authorId="0" shapeId="0" xr:uid="{00000000-0006-0000-01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3" authorId="0" shapeId="0" xr:uid="{00000000-0006-0000-01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3" authorId="0" shapeId="0" xr:uid="{00000000-0006-0000-01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3" authorId="0" shapeId="0" xr:uid="{00000000-0006-0000-01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3" authorId="0" shapeId="0" xr:uid="{00000000-0006-0000-01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3" authorId="0" shapeId="0" xr:uid="{00000000-0006-0000-01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3" authorId="0" shapeId="0" xr:uid="{00000000-0006-0000-01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3" authorId="0" shapeId="0" xr:uid="{00000000-0006-0000-01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3" authorId="0" shapeId="0" xr:uid="{00000000-0006-0000-01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3" authorId="0" shapeId="0" xr:uid="{00000000-0006-0000-01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3" authorId="0" shapeId="0" xr:uid="{00000000-0006-0000-0100-0000C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3" authorId="0" shapeId="0" xr:uid="{00000000-0006-0000-0100-0000C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3" authorId="0" shapeId="0" xr:uid="{00000000-0006-0000-0100-0000C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3" authorId="0" shapeId="0" xr:uid="{00000000-0006-0000-0100-0000C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3" authorId="0" shapeId="0" xr:uid="{00000000-0006-0000-0100-0000D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3" authorId="0" shapeId="0" xr:uid="{00000000-0006-0000-0100-0000D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3" authorId="0" shapeId="0" xr:uid="{00000000-0006-0000-0100-0000D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3" authorId="0" shapeId="0" xr:uid="{00000000-0006-0000-0100-0000D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3" authorId="0" shapeId="0" xr:uid="{00000000-0006-0000-0100-0000D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3" authorId="0" shapeId="0" xr:uid="{00000000-0006-0000-0100-0000D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3" authorId="0" shapeId="0" xr:uid="{00000000-0006-0000-0100-0000D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3" authorId="0" shapeId="0" xr:uid="{00000000-0006-0000-0100-0000D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3" authorId="0" shapeId="0" xr:uid="{00000000-0006-0000-0100-0000D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3" authorId="0" shapeId="0" xr:uid="{00000000-0006-0000-0100-0000D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3" authorId="0" shapeId="0" xr:uid="{00000000-0006-0000-0100-0000D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3" authorId="0" shapeId="0" xr:uid="{00000000-0006-0000-0100-0000D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3" authorId="0" shapeId="0" xr:uid="{00000000-0006-0000-0100-0000D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3" authorId="0" shapeId="0" xr:uid="{00000000-0006-0000-0100-0000D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3" authorId="0" shapeId="0" xr:uid="{00000000-0006-0000-0100-0000D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3" authorId="0" shapeId="0" xr:uid="{00000000-0006-0000-0100-0000D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3" authorId="0" shapeId="0" xr:uid="{00000000-0006-0000-0100-0000E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3" authorId="0" shapeId="0" xr:uid="{00000000-0006-0000-0100-0000E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3" authorId="0" shapeId="0" xr:uid="{00000000-0006-0000-0100-0000E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3" authorId="0" shapeId="0" xr:uid="{00000000-0006-0000-0100-0000E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3" authorId="0" shapeId="0" xr:uid="{00000000-0006-0000-0100-0000E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3" authorId="0" shapeId="0" xr:uid="{00000000-0006-0000-0100-0000E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3" authorId="0" shapeId="0" xr:uid="{00000000-0006-0000-0100-0000E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3" authorId="0" shapeId="0" xr:uid="{00000000-0006-0000-0100-0000E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3" authorId="0" shapeId="0" xr:uid="{00000000-0006-0000-0100-0000E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3" authorId="0" shapeId="0" xr:uid="{00000000-0006-0000-0100-0000E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3" authorId="0" shapeId="0" xr:uid="{00000000-0006-0000-0100-0000E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3" authorId="0" shapeId="0" xr:uid="{00000000-0006-0000-0100-0000E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3" authorId="0" shapeId="0" xr:uid="{00000000-0006-0000-0100-0000E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3" authorId="0" shapeId="0" xr:uid="{00000000-0006-0000-0100-0000E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3" authorId="0" shapeId="0" xr:uid="{00000000-0006-0000-0100-0000E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3" authorId="0" shapeId="0" xr:uid="{00000000-0006-0000-01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1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1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1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1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1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1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1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1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100-0000F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4" authorId="0" shapeId="0" xr:uid="{00000000-0006-0000-0100-0000F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4" authorId="0" shapeId="0" xr:uid="{00000000-0006-0000-0100-0000F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4" authorId="0" shapeId="0" xr:uid="{00000000-0006-0000-0100-0000F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4" authorId="0" shapeId="0" xr:uid="{00000000-0006-0000-0100-0000F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4" authorId="0" shapeId="0" xr:uid="{00000000-0006-0000-0100-0000F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4" authorId="0" shapeId="0" xr:uid="{00000000-0006-0000-0100-0000F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4" authorId="0" shapeId="0" xr:uid="{00000000-0006-0000-0100-0000F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4" authorId="0" shapeId="0" xr:uid="{00000000-0006-0000-0100-00000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4" authorId="0" shapeId="0" xr:uid="{00000000-0006-0000-0100-00000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4" authorId="0" shapeId="0" xr:uid="{00000000-0006-0000-0100-00000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4" authorId="0" shapeId="0" xr:uid="{00000000-0006-0000-0100-00000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4" authorId="0" shapeId="0" xr:uid="{00000000-0006-0000-0100-00000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4" authorId="0" shapeId="0" xr:uid="{00000000-0006-0000-0100-00000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4" authorId="0" shapeId="0" xr:uid="{00000000-0006-0000-0100-00000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4" authorId="0" shapeId="0" xr:uid="{00000000-0006-0000-0100-00000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4" authorId="0" shapeId="0" xr:uid="{00000000-0006-0000-0100-00000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4" authorId="0" shapeId="0" xr:uid="{00000000-0006-0000-0100-00000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4" authorId="0" shapeId="0" xr:uid="{00000000-0006-0000-0100-00000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4" authorId="0" shapeId="0" xr:uid="{00000000-0006-0000-0100-00000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4" authorId="0" shapeId="0" xr:uid="{00000000-0006-0000-0100-00000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4" authorId="0" shapeId="0" xr:uid="{00000000-0006-0000-0100-00000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4" authorId="0" shapeId="0" xr:uid="{00000000-0006-0000-01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4" authorId="0" shapeId="0" xr:uid="{00000000-0006-0000-01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4" authorId="0" shapeId="0" xr:uid="{00000000-0006-0000-01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4" authorId="0" shapeId="0" xr:uid="{00000000-0006-0000-01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4" authorId="0" shapeId="0" xr:uid="{00000000-0006-0000-0100-00001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4" authorId="0" shapeId="0" xr:uid="{00000000-0006-0000-0100-00001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4" authorId="0" shapeId="0" xr:uid="{00000000-0006-0000-0100-00001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4" authorId="0" shapeId="0" xr:uid="{00000000-0006-0000-0100-00001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4" authorId="0" shapeId="0" xr:uid="{00000000-0006-0000-0100-00001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4" authorId="0" shapeId="0" xr:uid="{00000000-0006-0000-0100-00001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4" authorId="0" shapeId="0" xr:uid="{00000000-0006-0000-0100-00001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4" authorId="0" shapeId="0" xr:uid="{00000000-0006-0000-0100-00001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4" authorId="0" shapeId="0" xr:uid="{00000000-0006-0000-0100-00001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4" authorId="0" shapeId="0" xr:uid="{00000000-0006-0000-0100-00001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4" authorId="0" shapeId="0" xr:uid="{00000000-0006-0000-0100-00001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4" authorId="0" shapeId="0" xr:uid="{00000000-0006-0000-01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4" authorId="0" shapeId="0" xr:uid="{00000000-0006-0000-01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4" authorId="0" shapeId="0" xr:uid="{00000000-0006-0000-01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4" authorId="0" shapeId="0" xr:uid="{00000000-0006-0000-01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4" authorId="0" shapeId="0" xr:uid="{00000000-0006-0000-01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4" authorId="0" shapeId="0" xr:uid="{00000000-0006-0000-01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4" authorId="0" shapeId="0" xr:uid="{00000000-0006-0000-01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4" authorId="0" shapeId="0" xr:uid="{00000000-0006-0000-01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4" authorId="0" shapeId="0" xr:uid="{00000000-0006-0000-01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4" authorId="0" shapeId="0" xr:uid="{00000000-0006-0000-01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4" authorId="0" shapeId="0" xr:uid="{00000000-0006-0000-01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4" authorId="0" shapeId="0" xr:uid="{00000000-0006-0000-01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4" authorId="0" shapeId="0" xr:uid="{00000000-0006-0000-01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4" authorId="0" shapeId="0" xr:uid="{00000000-0006-0000-01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4" authorId="0" shapeId="0" xr:uid="{00000000-0006-0000-01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4" authorId="0" shapeId="0" xr:uid="{00000000-0006-0000-01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4" authorId="0" shapeId="0" xr:uid="{00000000-0006-0000-01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4" authorId="0" shapeId="0" xr:uid="{00000000-0006-0000-01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4" authorId="0" shapeId="0" xr:uid="{00000000-0006-0000-01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4" authorId="0" shapeId="0" xr:uid="{00000000-0006-0000-01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4" authorId="0" shapeId="0" xr:uid="{00000000-0006-0000-01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4" authorId="0" shapeId="0" xr:uid="{00000000-0006-0000-0100-00003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4" authorId="0" shapeId="0" xr:uid="{00000000-0006-0000-0100-00003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4" authorId="0" shapeId="0" xr:uid="{00000000-0006-0000-0100-00003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4" authorId="0" shapeId="0" xr:uid="{00000000-0006-0000-0100-00003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4" authorId="0" shapeId="0" xr:uid="{00000000-0006-0000-0100-00003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4" authorId="0" shapeId="0" xr:uid="{00000000-0006-0000-0100-00003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4" authorId="0" shapeId="0" xr:uid="{00000000-0006-0000-0100-00003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4" authorId="0" shapeId="0" xr:uid="{00000000-0006-0000-0100-00003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4" authorId="0" shapeId="0" xr:uid="{00000000-0006-0000-0100-00003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4" authorId="0" shapeId="0" xr:uid="{00000000-0006-0000-0100-00003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4" authorId="0" shapeId="0" xr:uid="{00000000-0006-0000-0100-00003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4" authorId="0" shapeId="0" xr:uid="{00000000-0006-0000-0100-00003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4" authorId="0" shapeId="0" xr:uid="{00000000-0006-0000-0100-00003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4" authorId="0" shapeId="0" xr:uid="{00000000-0006-0000-0100-00003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4" authorId="0" shapeId="0" xr:uid="{00000000-0006-0000-01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1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1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1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1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1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1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1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1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1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1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1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1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1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1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1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1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1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1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1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1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1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1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1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1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1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1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1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1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1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1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1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1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1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1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1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1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1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1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1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1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1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1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1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1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1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1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1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1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1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1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1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1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1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1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1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1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1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1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1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1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1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1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1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1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01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1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1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1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1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9" authorId="0" shapeId="0" xr:uid="{00000000-0006-0000-01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9" authorId="0" shapeId="0" xr:uid="{00000000-0006-0000-01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9" authorId="0" shapeId="0" xr:uid="{00000000-0006-0000-01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9" authorId="0" shapeId="0" xr:uid="{00000000-0006-0000-01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9" authorId="0" shapeId="0" xr:uid="{00000000-0006-0000-01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9" authorId="0" shapeId="0" xr:uid="{00000000-0006-0000-01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9" authorId="0" shapeId="0" xr:uid="{00000000-0006-0000-01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9" authorId="0" shapeId="0" xr:uid="{00000000-0006-0000-01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9" authorId="0" shapeId="0" xr:uid="{00000000-0006-0000-01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9" authorId="0" shapeId="0" xr:uid="{00000000-0006-0000-01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9" authorId="0" shapeId="0" xr:uid="{00000000-0006-0000-01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9" authorId="0" shapeId="0" xr:uid="{00000000-0006-0000-01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9" authorId="0" shapeId="0" xr:uid="{00000000-0006-0000-01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9" authorId="0" shapeId="0" xr:uid="{00000000-0006-0000-01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9" authorId="0" shapeId="0" xr:uid="{00000000-0006-0000-01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9" authorId="0" shapeId="0" xr:uid="{00000000-0006-0000-01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9" authorId="0" shapeId="0" xr:uid="{00000000-0006-0000-01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9" authorId="0" shapeId="0" xr:uid="{00000000-0006-0000-01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0" authorId="0" shapeId="0" xr:uid="{00000000-0006-0000-01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0" authorId="0" shapeId="0" xr:uid="{00000000-0006-0000-01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20" authorId="0" shapeId="0" xr:uid="{00000000-0006-0000-01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20" authorId="0" shapeId="0" xr:uid="{00000000-0006-0000-01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20" authorId="0" shapeId="0" xr:uid="{00000000-0006-0000-01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0" authorId="0" shapeId="0" xr:uid="{00000000-0006-0000-01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20" authorId="0" shapeId="0" xr:uid="{00000000-0006-0000-01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20" authorId="0" shapeId="0" xr:uid="{00000000-0006-0000-01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20" authorId="0" shapeId="0" xr:uid="{00000000-0006-0000-01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20" authorId="0" shapeId="0" xr:uid="{00000000-0006-0000-01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20" authorId="0" shapeId="0" xr:uid="{00000000-0006-0000-01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20" authorId="0" shapeId="0" xr:uid="{00000000-0006-0000-01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20" authorId="0" shapeId="0" xr:uid="{00000000-0006-0000-01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20" authorId="0" shapeId="0" xr:uid="{00000000-0006-0000-01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20" authorId="0" shapeId="0" xr:uid="{00000000-0006-0000-01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2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B11" authorId="0" shapeId="0" xr:uid="{00000000-0006-0000-02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2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2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2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2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2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2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2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2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2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2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2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2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2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2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200-00001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1" authorId="0" shapeId="0" xr:uid="{00000000-0006-0000-0200-00001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1" authorId="0" shapeId="0" xr:uid="{00000000-0006-0000-0200-00001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1" authorId="0" shapeId="0" xr:uid="{00000000-0006-0000-0200-00001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1" authorId="0" shapeId="0" xr:uid="{00000000-0006-0000-0200-00001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1" authorId="0" shapeId="0" xr:uid="{00000000-0006-0000-02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1" authorId="0" shapeId="0" xr:uid="{00000000-0006-0000-02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1" authorId="0" shapeId="0" xr:uid="{00000000-0006-0000-02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1" authorId="0" shapeId="0" xr:uid="{00000000-0006-0000-02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1" authorId="0" shapeId="0" xr:uid="{00000000-0006-0000-02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1" authorId="0" shapeId="0" xr:uid="{00000000-0006-0000-02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1" authorId="0" shapeId="0" xr:uid="{00000000-0006-0000-02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1" authorId="0" shapeId="0" xr:uid="{00000000-0006-0000-02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1" authorId="0" shapeId="0" xr:uid="{00000000-0006-0000-02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1" authorId="0" shapeId="0" xr:uid="{00000000-0006-0000-02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1" authorId="0" shapeId="0" xr:uid="{00000000-0006-0000-02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1" authorId="0" shapeId="0" xr:uid="{00000000-0006-0000-02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1" authorId="0" shapeId="0" xr:uid="{00000000-0006-0000-02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1" authorId="0" shapeId="0" xr:uid="{00000000-0006-0000-02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1" authorId="0" shapeId="0" xr:uid="{00000000-0006-0000-02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1" authorId="0" shapeId="0" xr:uid="{00000000-0006-0000-02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1" authorId="0" shapeId="0" xr:uid="{00000000-0006-0000-02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1" authorId="0" shapeId="0" xr:uid="{00000000-0006-0000-02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1" authorId="0" shapeId="0" xr:uid="{00000000-0006-0000-02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1" authorId="0" shapeId="0" xr:uid="{00000000-0006-0000-02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1" authorId="0" shapeId="0" xr:uid="{00000000-0006-0000-02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1" authorId="0" shapeId="0" xr:uid="{00000000-0006-0000-02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1" authorId="0" shapeId="0" xr:uid="{00000000-0006-0000-02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1" authorId="0" shapeId="0" xr:uid="{00000000-0006-0000-02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1" authorId="0" shapeId="0" xr:uid="{00000000-0006-0000-02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1" authorId="0" shapeId="0" xr:uid="{00000000-0006-0000-02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1" authorId="0" shapeId="0" xr:uid="{00000000-0006-0000-02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1" authorId="0" shapeId="0" xr:uid="{00000000-0006-0000-02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1" authorId="0" shapeId="0" xr:uid="{00000000-0006-0000-02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1" authorId="0" shapeId="0" xr:uid="{00000000-0006-0000-02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1" authorId="0" shapeId="0" xr:uid="{00000000-0006-0000-02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1" authorId="0" shapeId="0" xr:uid="{00000000-0006-0000-02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1" authorId="0" shapeId="0" xr:uid="{00000000-0006-0000-02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1" authorId="0" shapeId="0" xr:uid="{00000000-0006-0000-02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1" authorId="0" shapeId="0" xr:uid="{00000000-0006-0000-02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1" authorId="0" shapeId="0" xr:uid="{00000000-0006-0000-02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1" authorId="0" shapeId="0" xr:uid="{00000000-0006-0000-02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1" authorId="0" shapeId="0" xr:uid="{00000000-0006-0000-02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1" authorId="0" shapeId="0" xr:uid="{00000000-0006-0000-02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1" authorId="0" shapeId="0" xr:uid="{00000000-0006-0000-02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1" authorId="0" shapeId="0" xr:uid="{00000000-0006-0000-02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1" authorId="0" shapeId="0" xr:uid="{00000000-0006-0000-02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1" authorId="0" shapeId="0" xr:uid="{00000000-0006-0000-02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1" authorId="0" shapeId="0" xr:uid="{00000000-0006-0000-02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1" authorId="0" shapeId="0" xr:uid="{00000000-0006-0000-02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1" authorId="0" shapeId="0" xr:uid="{00000000-0006-0000-02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1" authorId="0" shapeId="0" xr:uid="{00000000-0006-0000-02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1" authorId="0" shapeId="0" xr:uid="{00000000-0006-0000-02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1" authorId="0" shapeId="0" xr:uid="{00000000-0006-0000-02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1" authorId="0" shapeId="0" xr:uid="{00000000-0006-0000-02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1" authorId="0" shapeId="0" xr:uid="{00000000-0006-0000-02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1" authorId="0" shapeId="0" xr:uid="{00000000-0006-0000-02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1" authorId="0" shapeId="0" xr:uid="{00000000-0006-0000-02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1" authorId="0" shapeId="0" xr:uid="{00000000-0006-0000-02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1" authorId="0" shapeId="0" xr:uid="{00000000-0006-0000-02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1" authorId="0" shapeId="0" xr:uid="{00000000-0006-0000-02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1" authorId="0" shapeId="0" xr:uid="{00000000-0006-0000-02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1" authorId="0" shapeId="0" xr:uid="{00000000-0006-0000-02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1" authorId="0" shapeId="0" xr:uid="{00000000-0006-0000-02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1" authorId="0" shapeId="0" xr:uid="{00000000-0006-0000-02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1" authorId="0" shapeId="0" xr:uid="{00000000-0006-0000-0200-00005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1" authorId="0" shapeId="0" xr:uid="{00000000-0006-0000-0200-00005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1" authorId="0" shapeId="0" xr:uid="{00000000-0006-0000-02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1" authorId="0" shapeId="0" xr:uid="{00000000-0006-0000-02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1" authorId="0" shapeId="0" xr:uid="{00000000-0006-0000-02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1" authorId="0" shapeId="0" xr:uid="{00000000-0006-0000-02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1" authorId="0" shapeId="0" xr:uid="{00000000-0006-0000-02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1" authorId="0" shapeId="0" xr:uid="{00000000-0006-0000-02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2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2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2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2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2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2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2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2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2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2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2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2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2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2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2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2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2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2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2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2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2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2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2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2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200-00007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2" authorId="0" shapeId="0" xr:uid="{00000000-0006-0000-0200-00007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2" authorId="0" shapeId="0" xr:uid="{00000000-0006-0000-0200-00007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2" authorId="0" shapeId="0" xr:uid="{00000000-0006-0000-0200-00007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2" authorId="0" shapeId="0" xr:uid="{00000000-0006-0000-0200-00007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2" authorId="0" shapeId="0" xr:uid="{00000000-0006-0000-0200-00007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2" authorId="0" shapeId="0" xr:uid="{00000000-0006-0000-0200-00007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2" authorId="0" shapeId="0" xr:uid="{00000000-0006-0000-0200-00007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2" authorId="0" shapeId="0" xr:uid="{00000000-0006-0000-0200-00007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2" authorId="0" shapeId="0" xr:uid="{00000000-0006-0000-0200-00007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2" authorId="0" shapeId="0" xr:uid="{00000000-0006-0000-0200-00007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2" authorId="0" shapeId="0" xr:uid="{00000000-0006-0000-0200-00007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2" authorId="0" shapeId="0" xr:uid="{00000000-0006-0000-0200-00007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2" authorId="0" shapeId="0" xr:uid="{00000000-0006-0000-0200-00007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2" authorId="0" shapeId="0" xr:uid="{00000000-0006-0000-0200-00008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2" authorId="0" shapeId="0" xr:uid="{00000000-0006-0000-0200-00008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2" authorId="0" shapeId="0" xr:uid="{00000000-0006-0000-0200-00008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2" authorId="0" shapeId="0" xr:uid="{00000000-0006-0000-0200-00008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2" authorId="0" shapeId="0" xr:uid="{00000000-0006-0000-0200-00008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2" authorId="0" shapeId="0" xr:uid="{00000000-0006-0000-0200-00008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2" authorId="0" shapeId="0" xr:uid="{00000000-0006-0000-0200-00008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2" authorId="0" shapeId="0" xr:uid="{00000000-0006-0000-0200-00008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2" authorId="0" shapeId="0" xr:uid="{00000000-0006-0000-0200-00008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2" authorId="0" shapeId="0" xr:uid="{00000000-0006-0000-0200-00008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2" authorId="0" shapeId="0" xr:uid="{00000000-0006-0000-0200-00008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2" authorId="0" shapeId="0" xr:uid="{00000000-0006-0000-0200-00008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2" authorId="0" shapeId="0" xr:uid="{00000000-0006-0000-0200-00008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2" authorId="0" shapeId="0" xr:uid="{00000000-0006-0000-0200-00008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2" authorId="0" shapeId="0" xr:uid="{00000000-0006-0000-0200-00008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2" authorId="0" shapeId="0" xr:uid="{00000000-0006-0000-0200-00008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2" authorId="0" shapeId="0" xr:uid="{00000000-0006-0000-0200-00009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2" authorId="0" shapeId="0" xr:uid="{00000000-0006-0000-0200-00009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2" authorId="0" shapeId="0" xr:uid="{00000000-0006-0000-0200-00009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2" authorId="0" shapeId="0" xr:uid="{00000000-0006-0000-0200-00009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2" authorId="0" shapeId="0" xr:uid="{00000000-0006-0000-02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2" authorId="0" shapeId="0" xr:uid="{00000000-0006-0000-02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2" authorId="0" shapeId="0" xr:uid="{00000000-0006-0000-02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2" authorId="0" shapeId="0" xr:uid="{00000000-0006-0000-02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2" authorId="0" shapeId="0" xr:uid="{00000000-0006-0000-02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2" authorId="0" shapeId="0" xr:uid="{00000000-0006-0000-02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2" authorId="0" shapeId="0" xr:uid="{00000000-0006-0000-02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2" authorId="0" shapeId="0" xr:uid="{00000000-0006-0000-02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2" authorId="0" shapeId="0" xr:uid="{00000000-0006-0000-02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2" authorId="0" shapeId="0" xr:uid="{00000000-0006-0000-02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2" authorId="0" shapeId="0" xr:uid="{00000000-0006-0000-02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2" authorId="0" shapeId="0" xr:uid="{00000000-0006-0000-02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2" authorId="0" shapeId="0" xr:uid="{00000000-0006-0000-02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2" authorId="0" shapeId="0" xr:uid="{00000000-0006-0000-02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2" authorId="0" shapeId="0" xr:uid="{00000000-0006-0000-0200-0000A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2" authorId="0" shapeId="0" xr:uid="{00000000-0006-0000-0200-0000A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2" authorId="0" shapeId="0" xr:uid="{00000000-0006-0000-0200-0000A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2" authorId="0" shapeId="0" xr:uid="{00000000-0006-0000-0200-0000A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2" authorId="0" shapeId="0" xr:uid="{00000000-0006-0000-0200-0000A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2" authorId="0" shapeId="0" xr:uid="{00000000-0006-0000-02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2" authorId="0" shapeId="0" xr:uid="{00000000-0006-0000-0200-0000A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2" authorId="0" shapeId="0" xr:uid="{00000000-0006-0000-0200-0000A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2" authorId="0" shapeId="0" xr:uid="{00000000-0006-0000-0200-0000A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2" authorId="0" shapeId="0" xr:uid="{00000000-0006-0000-0200-0000A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2" authorId="0" shapeId="0" xr:uid="{00000000-0006-0000-02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2" authorId="0" shapeId="0" xr:uid="{00000000-0006-0000-02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2" authorId="0" shapeId="0" xr:uid="{00000000-0006-0000-02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2" authorId="0" shapeId="0" xr:uid="{00000000-0006-0000-02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2" authorId="0" shapeId="0" xr:uid="{00000000-0006-0000-02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2" authorId="0" shapeId="0" xr:uid="{00000000-0006-0000-02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2" authorId="0" shapeId="0" xr:uid="{00000000-0006-0000-02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2" authorId="0" shapeId="0" xr:uid="{00000000-0006-0000-02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2" authorId="0" shapeId="0" xr:uid="{00000000-0006-0000-02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2" authorId="0" shapeId="0" xr:uid="{00000000-0006-0000-0200-0000B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2" authorId="0" shapeId="0" xr:uid="{00000000-0006-0000-0200-0000B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2" authorId="0" shapeId="0" xr:uid="{00000000-0006-0000-02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2" authorId="0" shapeId="0" xr:uid="{00000000-0006-0000-02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2" authorId="0" shapeId="0" xr:uid="{00000000-0006-0000-02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2" authorId="0" shapeId="0" xr:uid="{00000000-0006-0000-02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2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2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2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2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2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2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2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2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2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2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2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2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2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2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2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2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2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2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2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2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2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2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2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2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2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2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2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2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2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2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200-0000D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3" authorId="0" shapeId="0" xr:uid="{00000000-0006-0000-0200-0000D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3" authorId="0" shapeId="0" xr:uid="{00000000-0006-0000-0200-0000D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3" authorId="0" shapeId="0" xr:uid="{00000000-0006-0000-0200-0000D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3" authorId="0" shapeId="0" xr:uid="{00000000-0006-0000-0200-0000D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3" authorId="0" shapeId="0" xr:uid="{00000000-0006-0000-0200-0000D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3" authorId="0" shapeId="0" xr:uid="{00000000-0006-0000-0200-0000D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3" authorId="0" shapeId="0" xr:uid="{00000000-0006-0000-0200-0000E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3" authorId="0" shapeId="0" xr:uid="{00000000-0006-0000-0200-0000E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3" authorId="0" shapeId="0" xr:uid="{00000000-0006-0000-0200-0000E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3" authorId="0" shapeId="0" xr:uid="{00000000-0006-0000-0200-0000E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3" authorId="0" shapeId="0" xr:uid="{00000000-0006-0000-0200-0000E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3" authorId="0" shapeId="0" xr:uid="{00000000-0006-0000-0200-0000E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3" authorId="0" shapeId="0" xr:uid="{00000000-0006-0000-0200-0000E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3" authorId="0" shapeId="0" xr:uid="{00000000-0006-0000-0200-0000E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3" authorId="0" shapeId="0" xr:uid="{00000000-0006-0000-0200-0000E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3" authorId="0" shapeId="0" xr:uid="{00000000-0006-0000-0200-0000E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3" authorId="0" shapeId="0" xr:uid="{00000000-0006-0000-0200-0000E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3" authorId="0" shapeId="0" xr:uid="{00000000-0006-0000-0200-0000E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3" authorId="0" shapeId="0" xr:uid="{00000000-0006-0000-0200-0000E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3" authorId="0" shapeId="0" xr:uid="{00000000-0006-0000-0200-0000E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3" authorId="0" shapeId="0" xr:uid="{00000000-0006-0000-0200-0000E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3" authorId="0" shapeId="0" xr:uid="{00000000-0006-0000-0200-0000E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3" authorId="0" shapeId="0" xr:uid="{00000000-0006-0000-0200-0000F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3" authorId="0" shapeId="0" xr:uid="{00000000-0006-0000-0200-0000F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3" authorId="0" shapeId="0" xr:uid="{00000000-0006-0000-0200-0000F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3" authorId="0" shapeId="0" xr:uid="{00000000-0006-0000-0200-0000F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3" authorId="0" shapeId="0" xr:uid="{00000000-0006-0000-0200-0000F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3" authorId="0" shapeId="0" xr:uid="{00000000-0006-0000-0200-0000F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3" authorId="0" shapeId="0" xr:uid="{00000000-0006-0000-0200-0000F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3" authorId="0" shapeId="0" xr:uid="{00000000-0006-0000-0200-0000F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3" authorId="0" shapeId="0" xr:uid="{00000000-0006-0000-0200-0000F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3" authorId="0" shapeId="0" xr:uid="{00000000-0006-0000-0200-0000F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3" authorId="0" shapeId="0" xr:uid="{00000000-0006-0000-0200-0000F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3" authorId="0" shapeId="0" xr:uid="{00000000-0006-0000-0200-0000F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3" authorId="0" shapeId="0" xr:uid="{00000000-0006-0000-0200-0000F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3" authorId="0" shapeId="0" xr:uid="{00000000-0006-0000-0200-0000F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3" authorId="0" shapeId="0" xr:uid="{00000000-0006-0000-0200-0000F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3" authorId="0" shapeId="0" xr:uid="{00000000-0006-0000-0200-0000F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3" authorId="0" shapeId="0" xr:uid="{00000000-0006-0000-0200-00000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3" authorId="0" shapeId="0" xr:uid="{00000000-0006-0000-0200-00000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3" authorId="0" shapeId="0" xr:uid="{00000000-0006-0000-0200-00000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3" authorId="0" shapeId="0" xr:uid="{00000000-0006-0000-0200-00000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3" authorId="0" shapeId="0" xr:uid="{00000000-0006-0000-0200-00000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3" authorId="0" shapeId="0" xr:uid="{00000000-0006-0000-0200-00000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3" authorId="0" shapeId="0" xr:uid="{00000000-0006-0000-0200-00000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3" authorId="0" shapeId="0" xr:uid="{00000000-0006-0000-0200-00000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3" authorId="0" shapeId="0" xr:uid="{00000000-0006-0000-0200-00000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3" authorId="0" shapeId="0" xr:uid="{00000000-0006-0000-0200-00000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3" authorId="0" shapeId="0" xr:uid="{00000000-0006-0000-0200-00000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3" authorId="0" shapeId="0" xr:uid="{00000000-0006-0000-0200-00000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3" authorId="0" shapeId="0" xr:uid="{00000000-0006-0000-0200-00000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3" authorId="0" shapeId="0" xr:uid="{00000000-0006-0000-0200-00000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3" authorId="0" shapeId="0" xr:uid="{00000000-0006-0000-02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3" authorId="0" shapeId="0" xr:uid="{00000000-0006-0000-02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3" authorId="0" shapeId="0" xr:uid="{00000000-0006-0000-02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3" authorId="0" shapeId="0" xr:uid="{00000000-0006-0000-02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3" authorId="0" shapeId="0" xr:uid="{00000000-0006-0000-0200-00001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3" authorId="0" shapeId="0" xr:uid="{00000000-0006-0000-0200-00001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3" authorId="0" shapeId="0" xr:uid="{00000000-0006-0000-0200-00001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3" authorId="0" shapeId="0" xr:uid="{00000000-0006-0000-0200-00001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3" authorId="0" shapeId="0" xr:uid="{00000000-0006-0000-0200-00001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3" authorId="0" shapeId="0" xr:uid="{00000000-0006-0000-0200-00001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3" authorId="0" shapeId="0" xr:uid="{00000000-0006-0000-0200-00001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3" authorId="0" shapeId="0" xr:uid="{00000000-0006-0000-0200-00001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3" authorId="0" shapeId="0" xr:uid="{00000000-0006-0000-0200-00001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3" authorId="0" shapeId="0" xr:uid="{00000000-0006-0000-0200-00001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3" authorId="0" shapeId="0" xr:uid="{00000000-0006-0000-0200-00001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3" authorId="0" shapeId="0" xr:uid="{00000000-0006-0000-02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3" authorId="0" shapeId="0" xr:uid="{00000000-0006-0000-02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3" authorId="0" shapeId="0" xr:uid="{00000000-0006-0000-02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3" authorId="0" shapeId="0" xr:uid="{00000000-0006-0000-02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3" authorId="0" shapeId="0" xr:uid="{00000000-0006-0000-02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2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2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2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2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2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2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2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2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2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2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2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2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2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2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2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2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2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2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2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2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2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2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2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2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2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2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2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2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2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200-00003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4" authorId="0" shapeId="0" xr:uid="{00000000-0006-0000-0200-00004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4" authorId="0" shapeId="0" xr:uid="{00000000-0006-0000-0200-00004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4" authorId="0" shapeId="0" xr:uid="{00000000-0006-0000-0200-00004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4" authorId="0" shapeId="0" xr:uid="{00000000-0006-0000-0200-00004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4" authorId="0" shapeId="0" xr:uid="{00000000-0006-0000-0200-00004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4" authorId="0" shapeId="0" xr:uid="{00000000-0006-0000-0200-00004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4" authorId="0" shapeId="0" xr:uid="{00000000-0006-0000-0200-00004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4" authorId="0" shapeId="0" xr:uid="{00000000-0006-0000-0200-00004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4" authorId="0" shapeId="0" xr:uid="{00000000-0006-0000-0200-00004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4" authorId="0" shapeId="0" xr:uid="{00000000-0006-0000-0200-00004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4" authorId="0" shapeId="0" xr:uid="{00000000-0006-0000-0200-00004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4" authorId="0" shapeId="0" xr:uid="{00000000-0006-0000-0200-00004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4" authorId="0" shapeId="0" xr:uid="{00000000-0006-0000-0200-00004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4" authorId="0" shapeId="0" xr:uid="{00000000-0006-0000-0200-00004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4" authorId="0" shapeId="0" xr:uid="{00000000-0006-0000-0200-00004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4" authorId="0" shapeId="0" xr:uid="{00000000-0006-0000-0200-00004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4" authorId="0" shapeId="0" xr:uid="{00000000-0006-0000-0200-00005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4" authorId="0" shapeId="0" xr:uid="{00000000-0006-0000-0200-00005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4" authorId="0" shapeId="0" xr:uid="{00000000-0006-0000-0200-00005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4" authorId="0" shapeId="0" xr:uid="{00000000-0006-0000-0200-00005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4" authorId="0" shapeId="0" xr:uid="{00000000-0006-0000-0200-00005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4" authorId="0" shapeId="0" xr:uid="{00000000-0006-0000-0200-00005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4" authorId="0" shapeId="0" xr:uid="{00000000-0006-0000-0200-00005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4" authorId="0" shapeId="0" xr:uid="{00000000-0006-0000-0200-00005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4" authorId="0" shapeId="0" xr:uid="{00000000-0006-0000-0200-00005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4" authorId="0" shapeId="0" xr:uid="{00000000-0006-0000-0200-00005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4" authorId="0" shapeId="0" xr:uid="{00000000-0006-0000-0200-00005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4" authorId="0" shapeId="0" xr:uid="{00000000-0006-0000-0200-00005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4" authorId="0" shapeId="0" xr:uid="{00000000-0006-0000-0200-00005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4" authorId="0" shapeId="0" xr:uid="{00000000-0006-0000-0200-00005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4" authorId="0" shapeId="0" xr:uid="{00000000-0006-0000-0200-00005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4" authorId="0" shapeId="0" xr:uid="{00000000-0006-0000-0200-00005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4" authorId="0" shapeId="0" xr:uid="{00000000-0006-0000-0200-00006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4" authorId="0" shapeId="0" xr:uid="{00000000-0006-0000-0200-00006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4" authorId="0" shapeId="0" xr:uid="{00000000-0006-0000-0200-00006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4" authorId="0" shapeId="0" xr:uid="{00000000-0006-0000-0200-00006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4" authorId="0" shapeId="0" xr:uid="{00000000-0006-0000-0200-00006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4" authorId="0" shapeId="0" xr:uid="{00000000-0006-0000-0200-00006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4" authorId="0" shapeId="0" xr:uid="{00000000-0006-0000-0200-00006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4" authorId="0" shapeId="0" xr:uid="{00000000-0006-0000-0200-00006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4" authorId="0" shapeId="0" xr:uid="{00000000-0006-0000-0200-00006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4" authorId="0" shapeId="0" xr:uid="{00000000-0006-0000-0200-00006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4" authorId="0" shapeId="0" xr:uid="{00000000-0006-0000-0200-00006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4" authorId="0" shapeId="0" xr:uid="{00000000-0006-0000-0200-00006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4" authorId="0" shapeId="0" xr:uid="{00000000-0006-0000-0200-00006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4" authorId="0" shapeId="0" xr:uid="{00000000-0006-0000-0200-00006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4" authorId="0" shapeId="0" xr:uid="{00000000-0006-0000-0200-00006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4" authorId="0" shapeId="0" xr:uid="{00000000-0006-0000-0200-00006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4" authorId="0" shapeId="0" xr:uid="{00000000-0006-0000-0200-00007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4" authorId="0" shapeId="0" xr:uid="{00000000-0006-0000-0200-00007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4" authorId="0" shapeId="0" xr:uid="{00000000-0006-0000-0200-00007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4" authorId="0" shapeId="0" xr:uid="{00000000-0006-0000-0200-00007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4" authorId="0" shapeId="0" xr:uid="{00000000-0006-0000-0200-00007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4" authorId="0" shapeId="0" xr:uid="{00000000-0006-0000-0200-00007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4" authorId="0" shapeId="0" xr:uid="{00000000-0006-0000-0200-00007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4" authorId="0" shapeId="0" xr:uid="{00000000-0006-0000-0200-00007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4" authorId="0" shapeId="0" xr:uid="{00000000-0006-0000-0200-00007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4" authorId="0" shapeId="0" xr:uid="{00000000-0006-0000-0200-00007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4" authorId="0" shapeId="0" xr:uid="{00000000-0006-0000-0200-00007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4" authorId="0" shapeId="0" xr:uid="{00000000-0006-0000-0200-00007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4" authorId="0" shapeId="0" xr:uid="{00000000-0006-0000-0200-00007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4" authorId="0" shapeId="0" xr:uid="{00000000-0006-0000-0200-00007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4" authorId="0" shapeId="0" xr:uid="{00000000-0006-0000-0200-00007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4" authorId="0" shapeId="0" xr:uid="{00000000-0006-0000-0200-00007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4" authorId="0" shapeId="0" xr:uid="{00000000-0006-0000-0200-00008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4" authorId="0" shapeId="0" xr:uid="{00000000-0006-0000-0200-00008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4" authorId="0" shapeId="0" xr:uid="{00000000-0006-0000-0200-00008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4" authorId="0" shapeId="0" xr:uid="{00000000-0006-0000-0200-00008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4" authorId="0" shapeId="0" xr:uid="{00000000-0006-0000-0200-00008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4" authorId="0" shapeId="0" xr:uid="{00000000-0006-0000-0200-00008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4" authorId="0" shapeId="0" xr:uid="{00000000-0006-0000-0200-00008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4" authorId="0" shapeId="0" xr:uid="{00000000-0006-0000-02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2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2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2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2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2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2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2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2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2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2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2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2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2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2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2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2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2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2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2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2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2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2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2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2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2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2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2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2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2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2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2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2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2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2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2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2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2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2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2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2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2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2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2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2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2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2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2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2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2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2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2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2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2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2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2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2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2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2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2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2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2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2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2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2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2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2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2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2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2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2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2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2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2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2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2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2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2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2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2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2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2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2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2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2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2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2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2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2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2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2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2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2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2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2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2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2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2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2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2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2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2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2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2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02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2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2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2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2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2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2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2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2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2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2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2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2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2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2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2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2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2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2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2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2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2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2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2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2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2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2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2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2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2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2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2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2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2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2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2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2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2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2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2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2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2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2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2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2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2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2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2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2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2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2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2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2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2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2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2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2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2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2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2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2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02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2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2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2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2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2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2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2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2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2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2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8" authorId="0" shapeId="0" xr:uid="{00000000-0006-0000-02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2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2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2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2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2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2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2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2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2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2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2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02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2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02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2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02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02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2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2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2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2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2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2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02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2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2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2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2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2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2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2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2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2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2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2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2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2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2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2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9" authorId="0" shapeId="0" xr:uid="{00000000-0006-0000-02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9" authorId="0" shapeId="0" xr:uid="{00000000-0006-0000-02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9" authorId="0" shapeId="0" xr:uid="{00000000-0006-0000-02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9" authorId="0" shapeId="0" xr:uid="{00000000-0006-0000-02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9" authorId="0" shapeId="0" xr:uid="{00000000-0006-0000-02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9" authorId="0" shapeId="0" xr:uid="{00000000-0006-0000-02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9" authorId="0" shapeId="0" xr:uid="{00000000-0006-0000-02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9" authorId="0" shapeId="0" xr:uid="{00000000-0006-0000-02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9" authorId="0" shapeId="0" xr:uid="{00000000-0006-0000-02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9" authorId="0" shapeId="0" xr:uid="{00000000-0006-0000-02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9" authorId="0" shapeId="0" xr:uid="{00000000-0006-0000-02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02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9" authorId="0" shapeId="0" xr:uid="{00000000-0006-0000-02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9" authorId="0" shapeId="0" xr:uid="{00000000-0006-0000-02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9" authorId="0" shapeId="0" xr:uid="{00000000-0006-0000-02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9" authorId="0" shapeId="0" xr:uid="{00000000-0006-0000-02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9" authorId="0" shapeId="0" xr:uid="{00000000-0006-0000-02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9" authorId="0" shapeId="0" xr:uid="{00000000-0006-0000-02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9" authorId="0" shapeId="0" xr:uid="{00000000-0006-0000-02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9" authorId="0" shapeId="0" xr:uid="{00000000-0006-0000-02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9" authorId="0" shapeId="0" xr:uid="{00000000-0006-0000-02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9" authorId="0" shapeId="0" xr:uid="{00000000-0006-0000-02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9" authorId="0" shapeId="0" xr:uid="{00000000-0006-0000-02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9" authorId="0" shapeId="0" xr:uid="{00000000-0006-0000-02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9" authorId="0" shapeId="0" xr:uid="{00000000-0006-0000-02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9" authorId="0" shapeId="0" xr:uid="{00000000-0006-0000-02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9" authorId="0" shapeId="0" xr:uid="{00000000-0006-0000-02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9" authorId="0" shapeId="0" xr:uid="{00000000-0006-0000-02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9" authorId="0" shapeId="0" xr:uid="{00000000-0006-0000-02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9" authorId="0" shapeId="0" xr:uid="{00000000-0006-0000-02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9" authorId="0" shapeId="0" xr:uid="{00000000-0006-0000-02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9" authorId="0" shapeId="0" xr:uid="{00000000-0006-0000-02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9" authorId="0" shapeId="0" xr:uid="{00000000-0006-0000-02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9" authorId="0" shapeId="0" xr:uid="{00000000-0006-0000-02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9" authorId="0" shapeId="0" xr:uid="{00000000-0006-0000-02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9" authorId="0" shapeId="0" xr:uid="{00000000-0006-0000-02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9" authorId="0" shapeId="0" xr:uid="{00000000-0006-0000-02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9" authorId="0" shapeId="0" xr:uid="{00000000-0006-0000-02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9" authorId="0" shapeId="0" xr:uid="{00000000-0006-0000-02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9" authorId="0" shapeId="0" xr:uid="{00000000-0006-0000-02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9" authorId="0" shapeId="0" xr:uid="{00000000-0006-0000-02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9" authorId="0" shapeId="0" xr:uid="{00000000-0006-0000-02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9" authorId="0" shapeId="0" xr:uid="{00000000-0006-0000-02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9" authorId="0" shapeId="0" xr:uid="{00000000-0006-0000-02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9" authorId="0" shapeId="0" xr:uid="{00000000-0006-0000-02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9" authorId="0" shapeId="0" xr:uid="{00000000-0006-0000-02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9" authorId="0" shapeId="0" xr:uid="{00000000-0006-0000-02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9" authorId="0" shapeId="0" xr:uid="{00000000-0006-0000-02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9" authorId="0" shapeId="0" xr:uid="{00000000-0006-0000-02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9" authorId="0" shapeId="0" xr:uid="{00000000-0006-0000-02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9" authorId="0" shapeId="0" xr:uid="{00000000-0006-0000-02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9" authorId="0" shapeId="0" xr:uid="{00000000-0006-0000-02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9" authorId="0" shapeId="0" xr:uid="{00000000-0006-0000-02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9" authorId="0" shapeId="0" xr:uid="{00000000-0006-0000-02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9" authorId="0" shapeId="0" xr:uid="{00000000-0006-0000-02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9" authorId="0" shapeId="0" xr:uid="{00000000-0006-0000-02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9" authorId="0" shapeId="0" xr:uid="{00000000-0006-0000-02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9" authorId="0" shapeId="0" xr:uid="{00000000-0006-0000-02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9" authorId="0" shapeId="0" xr:uid="{00000000-0006-0000-02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0" authorId="0" shapeId="0" xr:uid="{00000000-0006-0000-02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20" authorId="0" shapeId="0" xr:uid="{00000000-0006-0000-02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20" authorId="0" shapeId="0" xr:uid="{00000000-0006-0000-02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20" authorId="0" shapeId="0" xr:uid="{00000000-0006-0000-02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20" authorId="0" shapeId="0" xr:uid="{00000000-0006-0000-02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20" authorId="0" shapeId="0" xr:uid="{00000000-0006-0000-02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0" authorId="0" shapeId="0" xr:uid="{00000000-0006-0000-02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20" authorId="0" shapeId="0" xr:uid="{00000000-0006-0000-02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20" authorId="0" shapeId="0" xr:uid="{00000000-0006-0000-02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0" authorId="0" shapeId="0" xr:uid="{00000000-0006-0000-02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20" authorId="0" shapeId="0" xr:uid="{00000000-0006-0000-02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20" authorId="0" shapeId="0" xr:uid="{00000000-0006-0000-02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20" authorId="0" shapeId="0" xr:uid="{00000000-0006-0000-02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20" authorId="0" shapeId="0" xr:uid="{00000000-0006-0000-02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20" authorId="0" shapeId="0" xr:uid="{00000000-0006-0000-02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0" authorId="0" shapeId="0" xr:uid="{00000000-0006-0000-02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0" authorId="0" shapeId="0" xr:uid="{00000000-0006-0000-02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20" authorId="0" shapeId="0" xr:uid="{00000000-0006-0000-02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0" authorId="0" shapeId="0" xr:uid="{00000000-0006-0000-02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20" authorId="0" shapeId="0" xr:uid="{00000000-0006-0000-02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0" authorId="0" shapeId="0" xr:uid="{00000000-0006-0000-02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0" authorId="0" shapeId="0" xr:uid="{00000000-0006-0000-02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20" authorId="0" shapeId="0" xr:uid="{00000000-0006-0000-02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20" authorId="0" shapeId="0" xr:uid="{00000000-0006-0000-02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0" authorId="0" shapeId="0" xr:uid="{00000000-0006-0000-02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20" authorId="0" shapeId="0" xr:uid="{00000000-0006-0000-02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0" authorId="0" shapeId="0" xr:uid="{00000000-0006-0000-02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20" authorId="0" shapeId="0" xr:uid="{00000000-0006-0000-02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20" authorId="0" shapeId="0" xr:uid="{00000000-0006-0000-02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20" authorId="0" shapeId="0" xr:uid="{00000000-0006-0000-02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20" authorId="0" shapeId="0" xr:uid="{00000000-0006-0000-02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20" authorId="0" shapeId="0" xr:uid="{00000000-0006-0000-02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20" authorId="0" shapeId="0" xr:uid="{00000000-0006-0000-02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0" authorId="0" shapeId="0" xr:uid="{00000000-0006-0000-02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20" authorId="0" shapeId="0" xr:uid="{00000000-0006-0000-02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20" authorId="0" shapeId="0" xr:uid="{00000000-0006-0000-02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0" authorId="0" shapeId="0" xr:uid="{00000000-0006-0000-02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20" authorId="0" shapeId="0" xr:uid="{00000000-0006-0000-02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20" authorId="0" shapeId="0" xr:uid="{00000000-0006-0000-02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20" authorId="0" shapeId="0" xr:uid="{00000000-0006-0000-02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20" authorId="0" shapeId="0" xr:uid="{00000000-0006-0000-02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20" authorId="0" shapeId="0" xr:uid="{00000000-0006-0000-02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20" authorId="0" shapeId="0" xr:uid="{00000000-0006-0000-02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20" authorId="0" shapeId="0" xr:uid="{00000000-0006-0000-02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20" authorId="0" shapeId="0" xr:uid="{00000000-0006-0000-02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0" authorId="0" shapeId="0" xr:uid="{00000000-0006-0000-02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20" authorId="0" shapeId="0" xr:uid="{00000000-0006-0000-02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20" authorId="0" shapeId="0" xr:uid="{00000000-0006-0000-02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20" authorId="0" shapeId="0" xr:uid="{00000000-0006-0000-02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20" authorId="0" shapeId="0" xr:uid="{00000000-0006-0000-02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20" authorId="0" shapeId="0" xr:uid="{00000000-0006-0000-02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20" authorId="0" shapeId="0" xr:uid="{00000000-0006-0000-02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0" authorId="0" shapeId="0" xr:uid="{00000000-0006-0000-02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20" authorId="0" shapeId="0" xr:uid="{00000000-0006-0000-02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3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X11" authorId="0" shapeId="0" xr:uid="{00000000-0006-0000-03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3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3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3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3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3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3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3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3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3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3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3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3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3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3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03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3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3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3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3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3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3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3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3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3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3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3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3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3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3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3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3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3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1" authorId="0" shapeId="0" xr:uid="{00000000-0006-0000-03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1" authorId="0" shapeId="0" xr:uid="{00000000-0006-0000-03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1" authorId="0" shapeId="0" xr:uid="{00000000-0006-0000-03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1" authorId="0" shapeId="0" xr:uid="{00000000-0006-0000-03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1" authorId="0" shapeId="0" xr:uid="{00000000-0006-0000-03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1" authorId="0" shapeId="0" xr:uid="{00000000-0006-0000-03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1" authorId="0" shapeId="0" xr:uid="{00000000-0006-0000-03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1" authorId="0" shapeId="0" xr:uid="{00000000-0006-0000-03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1" authorId="0" shapeId="0" xr:uid="{00000000-0006-0000-03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1" authorId="0" shapeId="0" xr:uid="{00000000-0006-0000-03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1" authorId="0" shapeId="0" xr:uid="{00000000-0006-0000-03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1" authorId="0" shapeId="0" xr:uid="{00000000-0006-0000-03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1" authorId="0" shapeId="0" xr:uid="{00000000-0006-0000-03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1" authorId="0" shapeId="0" xr:uid="{00000000-0006-0000-03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1" authorId="0" shapeId="0" xr:uid="{00000000-0006-0000-03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1" authorId="0" shapeId="0" xr:uid="{00000000-0006-0000-03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1" authorId="0" shapeId="0" xr:uid="{00000000-0006-0000-03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1" authorId="0" shapeId="0" xr:uid="{00000000-0006-0000-03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1" authorId="0" shapeId="0" xr:uid="{00000000-0006-0000-03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1" authorId="0" shapeId="0" xr:uid="{00000000-0006-0000-03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1" authorId="0" shapeId="0" xr:uid="{00000000-0006-0000-03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1" authorId="0" shapeId="0" xr:uid="{00000000-0006-0000-03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1" authorId="0" shapeId="0" xr:uid="{00000000-0006-0000-03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1" authorId="0" shapeId="0" xr:uid="{00000000-0006-0000-03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1" authorId="0" shapeId="0" xr:uid="{00000000-0006-0000-03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1" authorId="0" shapeId="0" xr:uid="{00000000-0006-0000-03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1" authorId="0" shapeId="0" xr:uid="{00000000-0006-0000-03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1" authorId="0" shapeId="0" xr:uid="{00000000-0006-0000-03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1" authorId="0" shapeId="0" xr:uid="{00000000-0006-0000-03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1" authorId="0" shapeId="0" xr:uid="{00000000-0006-0000-03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1" authorId="0" shapeId="0" xr:uid="{00000000-0006-0000-03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1" authorId="0" shapeId="0" xr:uid="{00000000-0006-0000-03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1" authorId="0" shapeId="0" xr:uid="{00000000-0006-0000-03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1" authorId="0" shapeId="0" xr:uid="{00000000-0006-0000-03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1" authorId="0" shapeId="0" xr:uid="{00000000-0006-0000-03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1" authorId="0" shapeId="0" xr:uid="{00000000-0006-0000-03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1" authorId="0" shapeId="0" xr:uid="{00000000-0006-0000-03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1" authorId="0" shapeId="0" xr:uid="{00000000-0006-0000-03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1" authorId="0" shapeId="0" xr:uid="{00000000-0006-0000-03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1" authorId="0" shapeId="0" xr:uid="{00000000-0006-0000-03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1" authorId="0" shapeId="0" xr:uid="{00000000-0006-0000-03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1" authorId="0" shapeId="0" xr:uid="{00000000-0006-0000-03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1" authorId="0" shapeId="0" xr:uid="{00000000-0006-0000-03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1" authorId="0" shapeId="0" xr:uid="{00000000-0006-0000-03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1" authorId="0" shapeId="0" xr:uid="{00000000-0006-0000-03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1" authorId="0" shapeId="0" xr:uid="{00000000-0006-0000-03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1" authorId="0" shapeId="0" xr:uid="{00000000-0006-0000-03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1" authorId="0" shapeId="0" xr:uid="{00000000-0006-0000-0300-00005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1" authorId="0" shapeId="0" xr:uid="{00000000-0006-0000-0300-00005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1" authorId="0" shapeId="0" xr:uid="{00000000-0006-0000-03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1" authorId="0" shapeId="0" xr:uid="{00000000-0006-0000-03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1" authorId="0" shapeId="0" xr:uid="{00000000-0006-0000-03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1" authorId="0" shapeId="0" xr:uid="{00000000-0006-0000-03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1" authorId="0" shapeId="0" xr:uid="{00000000-0006-0000-03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1" authorId="0" shapeId="0" xr:uid="{00000000-0006-0000-0300-00005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1" authorId="0" shapeId="0" xr:uid="{00000000-0006-0000-0300-00005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1" authorId="0" shapeId="0" xr:uid="{00000000-0006-0000-0300-00005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1" authorId="0" shapeId="0" xr:uid="{00000000-0006-0000-0300-00005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1" authorId="0" shapeId="0" xr:uid="{00000000-0006-0000-0300-00005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1" authorId="0" shapeId="0" xr:uid="{00000000-0006-0000-0300-00005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1" authorId="0" shapeId="0" xr:uid="{00000000-0006-0000-0300-00005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1" authorId="0" shapeId="0" xr:uid="{00000000-0006-0000-03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1" authorId="0" shapeId="0" xr:uid="{00000000-0006-0000-0300-00006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1" authorId="0" shapeId="0" xr:uid="{00000000-0006-0000-03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1" authorId="0" shapeId="0" xr:uid="{00000000-0006-0000-03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1" authorId="0" shapeId="0" xr:uid="{00000000-0006-0000-0300-00006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1" authorId="0" shapeId="0" xr:uid="{00000000-0006-0000-03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1" authorId="0" shapeId="0" xr:uid="{00000000-0006-0000-03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1" authorId="0" shapeId="0" xr:uid="{00000000-0006-0000-03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1" authorId="0" shapeId="0" xr:uid="{00000000-0006-0000-03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1" authorId="0" shapeId="0" xr:uid="{00000000-0006-0000-03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1" authorId="0" shapeId="0" xr:uid="{00000000-0006-0000-03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3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3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3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3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3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3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3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3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3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3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3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3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3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3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3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3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3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3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3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3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3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3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3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3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3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3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3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3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3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3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3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3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3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3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3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3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3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3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3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3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3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3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3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2" authorId="0" shapeId="0" xr:uid="{00000000-0006-0000-03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2" authorId="0" shapeId="0" xr:uid="{00000000-0006-0000-03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2" authorId="0" shapeId="0" xr:uid="{00000000-0006-0000-03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2" authorId="0" shapeId="0" xr:uid="{00000000-0006-0000-03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2" authorId="0" shapeId="0" xr:uid="{00000000-0006-0000-03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2" authorId="0" shapeId="0" xr:uid="{00000000-0006-0000-03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2" authorId="0" shapeId="0" xr:uid="{00000000-0006-0000-03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2" authorId="0" shapeId="0" xr:uid="{00000000-0006-0000-03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2" authorId="0" shapeId="0" xr:uid="{00000000-0006-0000-03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2" authorId="0" shapeId="0" xr:uid="{00000000-0006-0000-03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2" authorId="0" shapeId="0" xr:uid="{00000000-0006-0000-03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2" authorId="0" shapeId="0" xr:uid="{00000000-0006-0000-03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2" authorId="0" shapeId="0" xr:uid="{00000000-0006-0000-0300-0000A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2" authorId="0" shapeId="0" xr:uid="{00000000-0006-0000-0300-0000A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2" authorId="0" shapeId="0" xr:uid="{00000000-0006-0000-0300-0000A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2" authorId="0" shapeId="0" xr:uid="{00000000-0006-0000-0300-0000A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2" authorId="0" shapeId="0" xr:uid="{00000000-0006-0000-0300-0000A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2" authorId="0" shapeId="0" xr:uid="{00000000-0006-0000-03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2" authorId="0" shapeId="0" xr:uid="{00000000-0006-0000-0300-0000A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2" authorId="0" shapeId="0" xr:uid="{00000000-0006-0000-0300-0000A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2" authorId="0" shapeId="0" xr:uid="{00000000-0006-0000-0300-0000A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2" authorId="0" shapeId="0" xr:uid="{00000000-0006-0000-0300-0000A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2" authorId="0" shapeId="0" xr:uid="{00000000-0006-0000-03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2" authorId="0" shapeId="0" xr:uid="{00000000-0006-0000-03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2" authorId="0" shapeId="0" xr:uid="{00000000-0006-0000-03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2" authorId="0" shapeId="0" xr:uid="{00000000-0006-0000-03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2" authorId="0" shapeId="0" xr:uid="{00000000-0006-0000-03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2" authorId="0" shapeId="0" xr:uid="{00000000-0006-0000-03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2" authorId="0" shapeId="0" xr:uid="{00000000-0006-0000-03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2" authorId="0" shapeId="0" xr:uid="{00000000-0006-0000-03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2" authorId="0" shapeId="0" xr:uid="{00000000-0006-0000-03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2" authorId="0" shapeId="0" xr:uid="{00000000-0006-0000-0300-0000B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2" authorId="0" shapeId="0" xr:uid="{00000000-0006-0000-0300-0000B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2" authorId="0" shapeId="0" xr:uid="{00000000-0006-0000-03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2" authorId="0" shapeId="0" xr:uid="{00000000-0006-0000-03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2" authorId="0" shapeId="0" xr:uid="{00000000-0006-0000-03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2" authorId="0" shapeId="0" xr:uid="{00000000-0006-0000-0300-0000B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2" authorId="0" shapeId="0" xr:uid="{00000000-0006-0000-03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2" authorId="0" shapeId="0" xr:uid="{00000000-0006-0000-03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2" authorId="0" shapeId="0" xr:uid="{00000000-0006-0000-03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2" authorId="0" shapeId="0" xr:uid="{00000000-0006-0000-03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2" authorId="0" shapeId="0" xr:uid="{00000000-0006-0000-03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2" authorId="0" shapeId="0" xr:uid="{00000000-0006-0000-03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2" authorId="0" shapeId="0" xr:uid="{00000000-0006-0000-03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2" authorId="0" shapeId="0" xr:uid="{00000000-0006-0000-03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2" authorId="0" shapeId="0" xr:uid="{00000000-0006-0000-03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2" authorId="0" shapeId="0" xr:uid="{00000000-0006-0000-03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2" authorId="0" shapeId="0" xr:uid="{00000000-0006-0000-03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2" authorId="0" shapeId="0" xr:uid="{00000000-0006-0000-03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2" authorId="0" shapeId="0" xr:uid="{00000000-0006-0000-03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2" authorId="0" shapeId="0" xr:uid="{00000000-0006-0000-03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2" authorId="0" shapeId="0" xr:uid="{00000000-0006-0000-03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2" authorId="0" shapeId="0" xr:uid="{00000000-0006-0000-03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2" authorId="0" shapeId="0" xr:uid="{00000000-0006-0000-03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2" authorId="0" shapeId="0" xr:uid="{00000000-0006-0000-0300-0000C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2" authorId="0" shapeId="0" xr:uid="{00000000-0006-0000-0300-0000C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2" authorId="0" shapeId="0" xr:uid="{00000000-0006-0000-0300-0000C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2" authorId="0" shapeId="0" xr:uid="{00000000-0006-0000-0300-0000C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2" authorId="0" shapeId="0" xr:uid="{00000000-0006-0000-0300-0000D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2" authorId="0" shapeId="0" xr:uid="{00000000-0006-0000-0300-0000D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2" authorId="0" shapeId="0" xr:uid="{00000000-0006-0000-0300-0000D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2" authorId="0" shapeId="0" xr:uid="{00000000-0006-0000-0300-0000D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2" authorId="0" shapeId="0" xr:uid="{00000000-0006-0000-0300-0000D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2" authorId="0" shapeId="0" xr:uid="{00000000-0006-0000-0300-0000D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2" authorId="0" shapeId="0" xr:uid="{00000000-0006-0000-0300-0000D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2" authorId="0" shapeId="0" xr:uid="{00000000-0006-0000-0300-0000D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2" authorId="0" shapeId="0" xr:uid="{00000000-0006-0000-0300-0000D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2" authorId="0" shapeId="0" xr:uid="{00000000-0006-0000-0300-0000D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2" authorId="0" shapeId="0" xr:uid="{00000000-0006-0000-0300-0000D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2" authorId="0" shapeId="0" xr:uid="{00000000-0006-0000-0300-0000D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2" authorId="0" shapeId="0" xr:uid="{00000000-0006-0000-0300-0000D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2" authorId="0" shapeId="0" xr:uid="{00000000-0006-0000-03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3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3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3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3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3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3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3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3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3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3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3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3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3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3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3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3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3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3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3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3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3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3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3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3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3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3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3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3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3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3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3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3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3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3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3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3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3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3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3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3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3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3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3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3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3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3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3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3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3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3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3" authorId="0" shapeId="0" xr:uid="{00000000-0006-0000-03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3" authorId="0" shapeId="0" xr:uid="{00000000-0006-0000-03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3" authorId="0" shapeId="0" xr:uid="{00000000-0006-0000-0300-00001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3" authorId="0" shapeId="0" xr:uid="{00000000-0006-0000-0300-00001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3" authorId="0" shapeId="0" xr:uid="{00000000-0006-0000-0300-00001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3" authorId="0" shapeId="0" xr:uid="{00000000-0006-0000-0300-00001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3" authorId="0" shapeId="0" xr:uid="{00000000-0006-0000-0300-00001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3" authorId="0" shapeId="0" xr:uid="{00000000-0006-0000-0300-00001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3" authorId="0" shapeId="0" xr:uid="{00000000-0006-0000-0300-00001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3" authorId="0" shapeId="0" xr:uid="{00000000-0006-0000-0300-00001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3" authorId="0" shapeId="0" xr:uid="{00000000-0006-0000-0300-00001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3" authorId="0" shapeId="0" xr:uid="{00000000-0006-0000-0300-00001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3" authorId="0" shapeId="0" xr:uid="{00000000-0006-0000-0300-00001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3" authorId="0" shapeId="0" xr:uid="{00000000-0006-0000-03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3" authorId="0" shapeId="0" xr:uid="{00000000-0006-0000-03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3" authorId="0" shapeId="0" xr:uid="{00000000-0006-0000-03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3" authorId="0" shapeId="0" xr:uid="{00000000-0006-0000-03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3" authorId="0" shapeId="0" xr:uid="{00000000-0006-0000-03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3" authorId="0" shapeId="0" xr:uid="{00000000-0006-0000-03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3" authorId="0" shapeId="0" xr:uid="{00000000-0006-0000-03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3" authorId="0" shapeId="0" xr:uid="{00000000-0006-0000-03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3" authorId="0" shapeId="0" xr:uid="{00000000-0006-0000-03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3" authorId="0" shapeId="0" xr:uid="{00000000-0006-0000-03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3" authorId="0" shapeId="0" xr:uid="{00000000-0006-0000-03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3" authorId="0" shapeId="0" xr:uid="{00000000-0006-0000-03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3" authorId="0" shapeId="0" xr:uid="{00000000-0006-0000-03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3" authorId="0" shapeId="0" xr:uid="{00000000-0006-0000-03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3" authorId="0" shapeId="0" xr:uid="{00000000-0006-0000-03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3" authorId="0" shapeId="0" xr:uid="{00000000-0006-0000-03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3" authorId="0" shapeId="0" xr:uid="{00000000-0006-0000-03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3" authorId="0" shapeId="0" xr:uid="{00000000-0006-0000-03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3" authorId="0" shapeId="0" xr:uid="{00000000-0006-0000-03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3" authorId="0" shapeId="0" xr:uid="{00000000-0006-0000-03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3" authorId="0" shapeId="0" xr:uid="{00000000-0006-0000-03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3" authorId="0" shapeId="0" xr:uid="{00000000-0006-0000-0300-00003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3" authorId="0" shapeId="0" xr:uid="{00000000-0006-0000-0300-00003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3" authorId="0" shapeId="0" xr:uid="{00000000-0006-0000-0300-00003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3" authorId="0" shapeId="0" xr:uid="{00000000-0006-0000-0300-00003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3" authorId="0" shapeId="0" xr:uid="{00000000-0006-0000-0300-00003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3" authorId="0" shapeId="0" xr:uid="{00000000-0006-0000-0300-00003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3" authorId="0" shapeId="0" xr:uid="{00000000-0006-0000-0300-00003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3" authorId="0" shapeId="0" xr:uid="{00000000-0006-0000-0300-00003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3" authorId="0" shapeId="0" xr:uid="{00000000-0006-0000-0300-00003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3" authorId="0" shapeId="0" xr:uid="{00000000-0006-0000-0300-00003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3" authorId="0" shapeId="0" xr:uid="{00000000-0006-0000-0300-00003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3" authorId="0" shapeId="0" xr:uid="{00000000-0006-0000-0300-00003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3" authorId="0" shapeId="0" xr:uid="{00000000-0006-0000-0300-00003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3" authorId="0" shapeId="0" xr:uid="{00000000-0006-0000-0300-00003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3" authorId="0" shapeId="0" xr:uid="{00000000-0006-0000-0300-00004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3" authorId="0" shapeId="0" xr:uid="{00000000-0006-0000-0300-00004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3" authorId="0" shapeId="0" xr:uid="{00000000-0006-0000-0300-00004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3" authorId="0" shapeId="0" xr:uid="{00000000-0006-0000-0300-00004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3" authorId="0" shapeId="0" xr:uid="{00000000-0006-0000-0300-00004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3" authorId="0" shapeId="0" xr:uid="{00000000-0006-0000-0300-00004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3" authorId="0" shapeId="0" xr:uid="{00000000-0006-0000-0300-00004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3" authorId="0" shapeId="0" xr:uid="{00000000-0006-0000-0300-00004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3" authorId="0" shapeId="0" xr:uid="{00000000-0006-0000-0300-00004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3" authorId="0" shapeId="0" xr:uid="{00000000-0006-0000-0300-00004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3" authorId="0" shapeId="0" xr:uid="{00000000-0006-0000-0300-00004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3" authorId="0" shapeId="0" xr:uid="{00000000-0006-0000-0300-00004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3" authorId="0" shapeId="0" xr:uid="{00000000-0006-0000-0300-00004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3" authorId="0" shapeId="0" xr:uid="{00000000-0006-0000-0300-00004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3" authorId="0" shapeId="0" xr:uid="{00000000-0006-0000-0300-00004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3" authorId="0" shapeId="0" xr:uid="{00000000-0006-0000-0300-00004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3" authorId="0" shapeId="0" xr:uid="{00000000-0006-0000-0300-00005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3" authorId="0" shapeId="0" xr:uid="{00000000-0006-0000-0300-00005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3" authorId="0" shapeId="0" xr:uid="{00000000-0006-0000-0300-00005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3" authorId="0" shapeId="0" xr:uid="{00000000-0006-0000-0300-00005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3" authorId="0" shapeId="0" xr:uid="{00000000-0006-0000-0300-00005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3" authorId="0" shapeId="0" xr:uid="{00000000-0006-0000-0300-00005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3" authorId="0" shapeId="0" xr:uid="{00000000-0006-0000-0300-00005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3" authorId="0" shapeId="0" xr:uid="{00000000-0006-0000-03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3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3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3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3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3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3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3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3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3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3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3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3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3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3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3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3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3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3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3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3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3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3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3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3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3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3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3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3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3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3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3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3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3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3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3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3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03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3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3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3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3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300-00008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4" authorId="0" shapeId="0" xr:uid="{00000000-0006-0000-0300-00008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4" authorId="0" shapeId="0" xr:uid="{00000000-0006-0000-0300-00008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4" authorId="0" shapeId="0" xr:uid="{00000000-0006-0000-0300-00008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4" authorId="0" shapeId="0" xr:uid="{00000000-0006-0000-0300-00008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4" authorId="0" shapeId="0" xr:uid="{00000000-0006-0000-0300-00008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4" authorId="0" shapeId="0" xr:uid="{00000000-0006-0000-0300-00008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4" authorId="0" shapeId="0" xr:uid="{00000000-0006-0000-0300-00008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4" authorId="0" shapeId="0" xr:uid="{00000000-0006-0000-0300-00008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4" authorId="0" shapeId="0" xr:uid="{00000000-0006-0000-0300-00008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4" authorId="0" shapeId="0" xr:uid="{00000000-0006-0000-0300-00008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4" authorId="0" shapeId="0" xr:uid="{00000000-0006-0000-0300-00008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4" authorId="0" shapeId="0" xr:uid="{00000000-0006-0000-0300-00008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4" authorId="0" shapeId="0" xr:uid="{00000000-0006-0000-0300-00008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4" authorId="0" shapeId="0" xr:uid="{00000000-0006-0000-0300-00008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4" authorId="0" shapeId="0" xr:uid="{00000000-0006-0000-0300-00009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4" authorId="0" shapeId="0" xr:uid="{00000000-0006-0000-0300-00009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4" authorId="0" shapeId="0" xr:uid="{00000000-0006-0000-0300-00009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4" authorId="0" shapeId="0" xr:uid="{00000000-0006-0000-0300-00009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4" authorId="0" shapeId="0" xr:uid="{00000000-0006-0000-0300-00009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4" authorId="0" shapeId="0" xr:uid="{00000000-0006-0000-0300-00009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4" authorId="0" shapeId="0" xr:uid="{00000000-0006-0000-0300-00009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4" authorId="0" shapeId="0" xr:uid="{00000000-0006-0000-0300-00009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4" authorId="0" shapeId="0" xr:uid="{00000000-0006-0000-0300-00009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4" authorId="0" shapeId="0" xr:uid="{00000000-0006-0000-0300-00009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4" authorId="0" shapeId="0" xr:uid="{00000000-0006-0000-0300-00009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4" authorId="0" shapeId="0" xr:uid="{00000000-0006-0000-0300-00009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4" authorId="0" shapeId="0" xr:uid="{00000000-0006-0000-0300-00009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4" authorId="0" shapeId="0" xr:uid="{00000000-0006-0000-0300-00009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4" authorId="0" shapeId="0" xr:uid="{00000000-0006-0000-0300-00009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4" authorId="0" shapeId="0" xr:uid="{00000000-0006-0000-0300-00009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4" authorId="0" shapeId="0" xr:uid="{00000000-0006-0000-0300-0000A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4" authorId="0" shapeId="0" xr:uid="{00000000-0006-0000-0300-0000A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4" authorId="0" shapeId="0" xr:uid="{00000000-0006-0000-0300-0000A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4" authorId="0" shapeId="0" xr:uid="{00000000-0006-0000-0300-0000A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4" authorId="0" shapeId="0" xr:uid="{00000000-0006-0000-0300-0000A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4" authorId="0" shapeId="0" xr:uid="{00000000-0006-0000-0300-0000A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4" authorId="0" shapeId="0" xr:uid="{00000000-0006-0000-0300-0000A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4" authorId="0" shapeId="0" xr:uid="{00000000-0006-0000-0300-0000A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4" authorId="0" shapeId="0" xr:uid="{00000000-0006-0000-0300-0000A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4" authorId="0" shapeId="0" xr:uid="{00000000-0006-0000-0300-0000A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4" authorId="0" shapeId="0" xr:uid="{00000000-0006-0000-0300-0000A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4" authorId="0" shapeId="0" xr:uid="{00000000-0006-0000-0300-0000A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4" authorId="0" shapeId="0" xr:uid="{00000000-0006-0000-0300-0000A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4" authorId="0" shapeId="0" xr:uid="{00000000-0006-0000-0300-0000A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4" authorId="0" shapeId="0" xr:uid="{00000000-0006-0000-0300-0000A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4" authorId="0" shapeId="0" xr:uid="{00000000-0006-0000-0300-0000A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4" authorId="0" shapeId="0" xr:uid="{00000000-0006-0000-0300-0000B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4" authorId="0" shapeId="0" xr:uid="{00000000-0006-0000-0300-0000B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4" authorId="0" shapeId="0" xr:uid="{00000000-0006-0000-0300-0000B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4" authorId="0" shapeId="0" xr:uid="{00000000-0006-0000-0300-0000B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4" authorId="0" shapeId="0" xr:uid="{00000000-0006-0000-0300-0000B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4" authorId="0" shapeId="0" xr:uid="{00000000-0006-0000-0300-0000B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4" authorId="0" shapeId="0" xr:uid="{00000000-0006-0000-0300-0000B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4" authorId="0" shapeId="0" xr:uid="{00000000-0006-0000-0300-0000B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4" authorId="0" shapeId="0" xr:uid="{00000000-0006-0000-0300-0000B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4" authorId="0" shapeId="0" xr:uid="{00000000-0006-0000-0300-0000B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4" authorId="0" shapeId="0" xr:uid="{00000000-0006-0000-0300-0000B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4" authorId="0" shapeId="0" xr:uid="{00000000-0006-0000-0300-0000B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4" authorId="0" shapeId="0" xr:uid="{00000000-0006-0000-0300-0000B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4" authorId="0" shapeId="0" xr:uid="{00000000-0006-0000-0300-0000B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4" authorId="0" shapeId="0" xr:uid="{00000000-0006-0000-0300-0000B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4" authorId="0" shapeId="0" xr:uid="{00000000-0006-0000-0300-0000B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4" authorId="0" shapeId="0" xr:uid="{00000000-0006-0000-0300-0000C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4" authorId="0" shapeId="0" xr:uid="{00000000-0006-0000-0300-0000C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4" authorId="0" shapeId="0" xr:uid="{00000000-0006-0000-0300-0000C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4" authorId="0" shapeId="0" xr:uid="{00000000-0006-0000-0300-0000C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4" authorId="0" shapeId="0" xr:uid="{00000000-0006-0000-0300-0000C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4" authorId="0" shapeId="0" xr:uid="{00000000-0006-0000-0300-0000C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4" authorId="0" shapeId="0" xr:uid="{00000000-0006-0000-0300-0000C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4" authorId="0" shapeId="0" xr:uid="{00000000-0006-0000-0300-0000C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4" authorId="0" shapeId="0" xr:uid="{00000000-0006-0000-03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3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3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3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3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3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3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3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3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3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3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3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3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3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3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3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3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3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3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3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3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3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3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3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3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3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3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3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3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3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3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3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3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3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3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3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3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3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3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3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3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3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3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3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3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3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3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3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3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3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3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3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3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3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3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3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3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3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3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3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3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03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3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3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3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3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3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3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3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3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3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3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3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3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3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3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3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3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3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3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3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3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3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3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3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3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3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3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3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3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3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3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3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3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3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3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3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3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3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3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3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3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3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3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3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3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3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3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3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3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3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3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3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3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3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3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3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3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3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3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3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3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3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3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3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3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3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3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3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3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3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3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3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3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3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3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3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3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3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3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3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3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3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3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3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3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3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3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3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3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3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3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3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3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3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3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3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3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3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3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3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3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3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3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3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3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3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3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3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3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3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3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3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3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3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3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3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3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3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3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3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3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3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3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3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3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3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3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3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3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3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3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3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3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3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3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03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3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3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3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3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3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3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3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3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3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03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03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03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3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03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3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3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3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03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3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03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3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03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3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3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3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3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3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3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3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3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3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03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3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03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3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3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3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3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3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3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3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3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3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3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3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3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03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03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3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3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03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3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3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03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3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3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3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3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3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3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9" authorId="0" shapeId="0" xr:uid="{00000000-0006-0000-03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9" authorId="0" shapeId="0" xr:uid="{00000000-0006-0000-03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9" authorId="0" shapeId="0" xr:uid="{00000000-0006-0000-03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9" authorId="0" shapeId="0" xr:uid="{00000000-0006-0000-03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9" authorId="0" shapeId="0" xr:uid="{00000000-0006-0000-03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9" authorId="0" shapeId="0" xr:uid="{00000000-0006-0000-03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9" authorId="0" shapeId="0" xr:uid="{00000000-0006-0000-03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9" authorId="0" shapeId="0" xr:uid="{00000000-0006-0000-03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9" authorId="0" shapeId="0" xr:uid="{00000000-0006-0000-03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9" authorId="0" shapeId="0" xr:uid="{00000000-0006-0000-03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9" authorId="0" shapeId="0" xr:uid="{00000000-0006-0000-03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9" authorId="0" shapeId="0" xr:uid="{00000000-0006-0000-03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9" authorId="0" shapeId="0" xr:uid="{00000000-0006-0000-03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03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9" authorId="0" shapeId="0" xr:uid="{00000000-0006-0000-03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9" authorId="0" shapeId="0" xr:uid="{00000000-0006-0000-03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9" authorId="0" shapeId="0" xr:uid="{00000000-0006-0000-03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9" authorId="0" shapeId="0" xr:uid="{00000000-0006-0000-03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9" authorId="0" shapeId="0" xr:uid="{00000000-0006-0000-03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9" authorId="0" shapeId="0" xr:uid="{00000000-0006-0000-03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9" authorId="0" shapeId="0" xr:uid="{00000000-0006-0000-03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9" authorId="0" shapeId="0" xr:uid="{00000000-0006-0000-03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9" authorId="0" shapeId="0" xr:uid="{00000000-0006-0000-03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9" authorId="0" shapeId="0" xr:uid="{00000000-0006-0000-03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9" authorId="0" shapeId="0" xr:uid="{00000000-0006-0000-03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9" authorId="0" shapeId="0" xr:uid="{00000000-0006-0000-03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9" authorId="0" shapeId="0" xr:uid="{00000000-0006-0000-03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9" authorId="0" shapeId="0" xr:uid="{00000000-0006-0000-03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9" authorId="0" shapeId="0" xr:uid="{00000000-0006-0000-03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9" authorId="0" shapeId="0" xr:uid="{00000000-0006-0000-03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9" authorId="0" shapeId="0" xr:uid="{00000000-0006-0000-03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9" authorId="0" shapeId="0" xr:uid="{00000000-0006-0000-03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9" authorId="0" shapeId="0" xr:uid="{00000000-0006-0000-03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9" authorId="0" shapeId="0" xr:uid="{00000000-0006-0000-03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9" authorId="0" shapeId="0" xr:uid="{00000000-0006-0000-03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9" authorId="0" shapeId="0" xr:uid="{00000000-0006-0000-03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9" authorId="0" shapeId="0" xr:uid="{00000000-0006-0000-03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9" authorId="0" shapeId="0" xr:uid="{00000000-0006-0000-03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9" authorId="0" shapeId="0" xr:uid="{00000000-0006-0000-03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9" authorId="0" shapeId="0" xr:uid="{00000000-0006-0000-03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9" authorId="0" shapeId="0" xr:uid="{00000000-0006-0000-03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9" authorId="0" shapeId="0" xr:uid="{00000000-0006-0000-03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9" authorId="0" shapeId="0" xr:uid="{00000000-0006-0000-03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9" authorId="0" shapeId="0" xr:uid="{00000000-0006-0000-03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9" authorId="0" shapeId="0" xr:uid="{00000000-0006-0000-03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9" authorId="0" shapeId="0" xr:uid="{00000000-0006-0000-03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9" authorId="0" shapeId="0" xr:uid="{00000000-0006-0000-03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9" authorId="0" shapeId="0" xr:uid="{00000000-0006-0000-03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9" authorId="0" shapeId="0" xr:uid="{00000000-0006-0000-03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9" authorId="0" shapeId="0" xr:uid="{00000000-0006-0000-03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9" authorId="0" shapeId="0" xr:uid="{00000000-0006-0000-03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9" authorId="0" shapeId="0" xr:uid="{00000000-0006-0000-03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9" authorId="0" shapeId="0" xr:uid="{00000000-0006-0000-03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9" authorId="0" shapeId="0" xr:uid="{00000000-0006-0000-03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9" authorId="0" shapeId="0" xr:uid="{00000000-0006-0000-03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9" authorId="0" shapeId="0" xr:uid="{00000000-0006-0000-03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9" authorId="0" shapeId="0" xr:uid="{00000000-0006-0000-03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9" authorId="0" shapeId="0" xr:uid="{00000000-0006-0000-03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9" authorId="0" shapeId="0" xr:uid="{00000000-0006-0000-03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9" authorId="0" shapeId="0" xr:uid="{00000000-0006-0000-03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9" authorId="0" shapeId="0" xr:uid="{00000000-0006-0000-03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9" authorId="0" shapeId="0" xr:uid="{00000000-0006-0000-03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9" authorId="0" shapeId="0" xr:uid="{00000000-0006-0000-03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9" authorId="0" shapeId="0" xr:uid="{00000000-0006-0000-03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9" authorId="0" shapeId="0" xr:uid="{00000000-0006-0000-03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9" authorId="0" shapeId="0" xr:uid="{00000000-0006-0000-03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9" authorId="0" shapeId="0" xr:uid="{00000000-0006-0000-03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20" authorId="0" shapeId="0" xr:uid="{00000000-0006-0000-03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20" authorId="0" shapeId="0" xr:uid="{00000000-0006-0000-03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20" authorId="0" shapeId="0" xr:uid="{00000000-0006-0000-03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20" authorId="0" shapeId="0" xr:uid="{00000000-0006-0000-03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0" authorId="0" shapeId="0" xr:uid="{00000000-0006-0000-03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20" authorId="0" shapeId="0" xr:uid="{00000000-0006-0000-03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20" authorId="0" shapeId="0" xr:uid="{00000000-0006-0000-03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20" authorId="0" shapeId="0" xr:uid="{00000000-0006-0000-03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20" authorId="0" shapeId="0" xr:uid="{00000000-0006-0000-03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20" authorId="0" shapeId="0" xr:uid="{00000000-0006-0000-03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20" authorId="0" shapeId="0" xr:uid="{00000000-0006-0000-03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0" authorId="0" shapeId="0" xr:uid="{00000000-0006-0000-03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20" authorId="0" shapeId="0" xr:uid="{00000000-0006-0000-03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20" authorId="0" shapeId="0" xr:uid="{00000000-0006-0000-03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20" authorId="0" shapeId="0" xr:uid="{00000000-0006-0000-03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20" authorId="0" shapeId="0" xr:uid="{00000000-0006-0000-03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0" authorId="0" shapeId="0" xr:uid="{00000000-0006-0000-03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20" authorId="0" shapeId="0" xr:uid="{00000000-0006-0000-03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20" authorId="0" shapeId="0" xr:uid="{00000000-0006-0000-03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20" authorId="0" shapeId="0" xr:uid="{00000000-0006-0000-03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0" authorId="0" shapeId="0" xr:uid="{00000000-0006-0000-03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20" authorId="0" shapeId="0" xr:uid="{00000000-0006-0000-03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20" authorId="0" shapeId="0" xr:uid="{00000000-0006-0000-03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20" authorId="0" shapeId="0" xr:uid="{00000000-0006-0000-03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20" authorId="0" shapeId="0" xr:uid="{00000000-0006-0000-03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20" authorId="0" shapeId="0" xr:uid="{00000000-0006-0000-03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20" authorId="0" shapeId="0" xr:uid="{00000000-0006-0000-03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20" authorId="0" shapeId="0" xr:uid="{00000000-0006-0000-03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0" authorId="0" shapeId="0" xr:uid="{00000000-0006-0000-03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20" authorId="0" shapeId="0" xr:uid="{00000000-0006-0000-03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20" authorId="0" shapeId="0" xr:uid="{00000000-0006-0000-03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20" authorId="0" shapeId="0" xr:uid="{00000000-0006-0000-03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0" authorId="0" shapeId="0" xr:uid="{00000000-0006-0000-03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20" authorId="0" shapeId="0" xr:uid="{00000000-0006-0000-03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20" authorId="0" shapeId="0" xr:uid="{00000000-0006-0000-03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20" authorId="0" shapeId="0" xr:uid="{00000000-0006-0000-03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20" authorId="0" shapeId="0" xr:uid="{00000000-0006-0000-03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0" authorId="0" shapeId="0" xr:uid="{00000000-0006-0000-03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0" authorId="0" shapeId="0" xr:uid="{00000000-0006-0000-03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20" authorId="0" shapeId="0" xr:uid="{00000000-0006-0000-03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20" authorId="0" shapeId="0" xr:uid="{00000000-0006-0000-03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0" authorId="0" shapeId="0" xr:uid="{00000000-0006-0000-03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20" authorId="0" shapeId="0" xr:uid="{00000000-0006-0000-03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20" authorId="0" shapeId="0" xr:uid="{00000000-0006-0000-03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20" authorId="0" shapeId="0" xr:uid="{00000000-0006-0000-03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20" authorId="0" shapeId="0" xr:uid="{00000000-0006-0000-03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20" authorId="0" shapeId="0" xr:uid="{00000000-0006-0000-03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20" authorId="0" shapeId="0" xr:uid="{00000000-0006-0000-03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20" authorId="0" shapeId="0" xr:uid="{00000000-0006-0000-03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0" authorId="0" shapeId="0" xr:uid="{00000000-0006-0000-03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20" authorId="0" shapeId="0" xr:uid="{00000000-0006-0000-03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20" authorId="0" shapeId="0" xr:uid="{00000000-0006-0000-03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0" authorId="0" shapeId="0" xr:uid="{00000000-0006-0000-03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0" authorId="0" shapeId="0" xr:uid="{00000000-0006-0000-03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20" authorId="0" shapeId="0" xr:uid="{00000000-0006-0000-03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20" authorId="0" shapeId="0" xr:uid="{00000000-0006-0000-03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0" authorId="0" shapeId="0" xr:uid="{00000000-0006-0000-03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20" authorId="0" shapeId="0" xr:uid="{00000000-0006-0000-03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20" authorId="0" shapeId="0" xr:uid="{00000000-0006-0000-03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20" authorId="0" shapeId="0" xr:uid="{00000000-0006-0000-03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20" authorId="0" shapeId="0" xr:uid="{00000000-0006-0000-03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0" authorId="0" shapeId="0" xr:uid="{00000000-0006-0000-03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20" authorId="0" shapeId="0" xr:uid="{00000000-0006-0000-03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20" authorId="0" shapeId="0" xr:uid="{00000000-0006-0000-03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20" authorId="0" shapeId="0" xr:uid="{00000000-0006-0000-03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20" authorId="0" shapeId="0" xr:uid="{00000000-0006-0000-03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0" authorId="0" shapeId="0" xr:uid="{00000000-0006-0000-03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20" authorId="0" shapeId="0" xr:uid="{00000000-0006-0000-03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20" authorId="0" shapeId="0" xr:uid="{00000000-0006-0000-03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20" authorId="0" shapeId="0" xr:uid="{00000000-0006-0000-03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0" authorId="0" shapeId="0" xr:uid="{00000000-0006-0000-03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20" authorId="0" shapeId="0" xr:uid="{00000000-0006-0000-03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4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A11" authorId="0" shapeId="0" xr:uid="{00000000-0006-0000-04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4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4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4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4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4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4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4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4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4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4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4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4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4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4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4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4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4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4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4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4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4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4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4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4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4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4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4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4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4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4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4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4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4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4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4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4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4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04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4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4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4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1" authorId="0" shapeId="0" xr:uid="{00000000-0006-0000-04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1" authorId="0" shapeId="0" xr:uid="{00000000-0006-0000-04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1" authorId="0" shapeId="0" xr:uid="{00000000-0006-0000-04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1" authorId="0" shapeId="0" xr:uid="{00000000-0006-0000-04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1" authorId="0" shapeId="0" xr:uid="{00000000-0006-0000-04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1" authorId="0" shapeId="0" xr:uid="{00000000-0006-0000-04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1" authorId="0" shapeId="0" xr:uid="{00000000-0006-0000-04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1" authorId="0" shapeId="0" xr:uid="{00000000-0006-0000-04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1" authorId="0" shapeId="0" xr:uid="{00000000-0006-0000-04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1" authorId="0" shapeId="0" xr:uid="{00000000-0006-0000-04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1" authorId="0" shapeId="0" xr:uid="{00000000-0006-0000-04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1" authorId="0" shapeId="0" xr:uid="{00000000-0006-0000-04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1" authorId="0" shapeId="0" xr:uid="{00000000-0006-0000-04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1" authorId="0" shapeId="0" xr:uid="{00000000-0006-0000-04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1" authorId="0" shapeId="0" xr:uid="{00000000-0006-0000-04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1" authorId="0" shapeId="0" xr:uid="{00000000-0006-0000-04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1" authorId="0" shapeId="0" xr:uid="{00000000-0006-0000-04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1" authorId="0" shapeId="0" xr:uid="{00000000-0006-0000-04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1" authorId="0" shapeId="0" xr:uid="{00000000-0006-0000-04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1" authorId="0" shapeId="0" xr:uid="{00000000-0006-0000-04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1" authorId="0" shapeId="0" xr:uid="{00000000-0006-0000-04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1" authorId="0" shapeId="0" xr:uid="{00000000-0006-0000-04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1" authorId="0" shapeId="0" xr:uid="{00000000-0006-0000-04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1" authorId="0" shapeId="0" xr:uid="{00000000-0006-0000-04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1" authorId="0" shapeId="0" xr:uid="{00000000-0006-0000-04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1" authorId="0" shapeId="0" xr:uid="{00000000-0006-0000-04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1" authorId="0" shapeId="0" xr:uid="{00000000-0006-0000-04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1" authorId="0" shapeId="0" xr:uid="{00000000-0006-0000-04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1" authorId="0" shapeId="0" xr:uid="{00000000-0006-0000-04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1" authorId="0" shapeId="0" xr:uid="{00000000-0006-0000-04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1" authorId="0" shapeId="0" xr:uid="{00000000-0006-0000-04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1" authorId="0" shapeId="0" xr:uid="{00000000-0006-0000-04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1" authorId="0" shapeId="0" xr:uid="{00000000-0006-0000-04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1" authorId="0" shapeId="0" xr:uid="{00000000-0006-0000-04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1" authorId="0" shapeId="0" xr:uid="{00000000-0006-0000-04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1" authorId="0" shapeId="0" xr:uid="{00000000-0006-0000-04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1" authorId="0" shapeId="0" xr:uid="{00000000-0006-0000-04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1" authorId="0" shapeId="0" xr:uid="{00000000-0006-0000-04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1" authorId="0" shapeId="0" xr:uid="{00000000-0006-0000-0400-00005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1" authorId="0" shapeId="0" xr:uid="{00000000-0006-0000-0400-00005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1" authorId="0" shapeId="0" xr:uid="{00000000-0006-0000-04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1" authorId="0" shapeId="0" xr:uid="{00000000-0006-0000-04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1" authorId="0" shapeId="0" xr:uid="{00000000-0006-0000-04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1" authorId="0" shapeId="0" xr:uid="{00000000-0006-0000-04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1" authorId="0" shapeId="0" xr:uid="{00000000-0006-0000-04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1" authorId="0" shapeId="0" xr:uid="{00000000-0006-0000-0400-00005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1" authorId="0" shapeId="0" xr:uid="{00000000-0006-0000-0400-00005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1" authorId="0" shapeId="0" xr:uid="{00000000-0006-0000-0400-00005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1" authorId="0" shapeId="0" xr:uid="{00000000-0006-0000-0400-00005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1" authorId="0" shapeId="0" xr:uid="{00000000-0006-0000-0400-00005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1" authorId="0" shapeId="0" xr:uid="{00000000-0006-0000-0400-00005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1" authorId="0" shapeId="0" xr:uid="{00000000-0006-0000-0400-00005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1" authorId="0" shapeId="0" xr:uid="{00000000-0006-0000-04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1" authorId="0" shapeId="0" xr:uid="{00000000-0006-0000-0400-00006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1" authorId="0" shapeId="0" xr:uid="{00000000-0006-0000-04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1" authorId="0" shapeId="0" xr:uid="{00000000-0006-0000-04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1" authorId="0" shapeId="0" xr:uid="{00000000-0006-0000-0400-00006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2" authorId="0" shapeId="0" xr:uid="{00000000-0006-0000-04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4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4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4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4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4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4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4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4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4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4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4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4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4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4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4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4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4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4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4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4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4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4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4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4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4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4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4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4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4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4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4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4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4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4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4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4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4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4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4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4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4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4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4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4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400-00009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2" authorId="0" shapeId="0" xr:uid="{00000000-0006-0000-0400-00009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2" authorId="0" shapeId="0" xr:uid="{00000000-0006-0000-04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2" authorId="0" shapeId="0" xr:uid="{00000000-0006-0000-04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2" authorId="0" shapeId="0" xr:uid="{00000000-0006-0000-04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2" authorId="0" shapeId="0" xr:uid="{00000000-0006-0000-04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2" authorId="0" shapeId="0" xr:uid="{00000000-0006-0000-04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2" authorId="0" shapeId="0" xr:uid="{00000000-0006-0000-04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2" authorId="0" shapeId="0" xr:uid="{00000000-0006-0000-04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2" authorId="0" shapeId="0" xr:uid="{00000000-0006-0000-04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2" authorId="0" shapeId="0" xr:uid="{00000000-0006-0000-04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2" authorId="0" shapeId="0" xr:uid="{00000000-0006-0000-04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2" authorId="0" shapeId="0" xr:uid="{00000000-0006-0000-04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2" authorId="0" shapeId="0" xr:uid="{00000000-0006-0000-04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2" authorId="0" shapeId="0" xr:uid="{00000000-0006-0000-04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2" authorId="0" shapeId="0" xr:uid="{00000000-0006-0000-04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2" authorId="0" shapeId="0" xr:uid="{00000000-0006-0000-0400-0000A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2" authorId="0" shapeId="0" xr:uid="{00000000-0006-0000-0400-0000A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2" authorId="0" shapeId="0" xr:uid="{00000000-0006-0000-0400-0000A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2" authorId="0" shapeId="0" xr:uid="{00000000-0006-0000-0400-0000A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2" authorId="0" shapeId="0" xr:uid="{00000000-0006-0000-0400-0000A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2" authorId="0" shapeId="0" xr:uid="{00000000-0006-0000-04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2" authorId="0" shapeId="0" xr:uid="{00000000-0006-0000-0400-0000A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2" authorId="0" shapeId="0" xr:uid="{00000000-0006-0000-0400-0000A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2" authorId="0" shapeId="0" xr:uid="{00000000-0006-0000-0400-0000A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2" authorId="0" shapeId="0" xr:uid="{00000000-0006-0000-0400-0000A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2" authorId="0" shapeId="0" xr:uid="{00000000-0006-0000-04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2" authorId="0" shapeId="0" xr:uid="{00000000-0006-0000-04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2" authorId="0" shapeId="0" xr:uid="{00000000-0006-0000-04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2" authorId="0" shapeId="0" xr:uid="{00000000-0006-0000-04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2" authorId="0" shapeId="0" xr:uid="{00000000-0006-0000-04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2" authorId="0" shapeId="0" xr:uid="{00000000-0006-0000-04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2" authorId="0" shapeId="0" xr:uid="{00000000-0006-0000-04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2" authorId="0" shapeId="0" xr:uid="{00000000-0006-0000-04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2" authorId="0" shapeId="0" xr:uid="{00000000-0006-0000-04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2" authorId="0" shapeId="0" xr:uid="{00000000-0006-0000-0400-0000B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2" authorId="0" shapeId="0" xr:uid="{00000000-0006-0000-0400-0000B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2" authorId="0" shapeId="0" xr:uid="{00000000-0006-0000-04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2" authorId="0" shapeId="0" xr:uid="{00000000-0006-0000-04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2" authorId="0" shapeId="0" xr:uid="{00000000-0006-0000-04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2" authorId="0" shapeId="0" xr:uid="{00000000-0006-0000-0400-0000B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2" authorId="0" shapeId="0" xr:uid="{00000000-0006-0000-04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2" authorId="0" shapeId="0" xr:uid="{00000000-0006-0000-04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2" authorId="0" shapeId="0" xr:uid="{00000000-0006-0000-04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2" authorId="0" shapeId="0" xr:uid="{00000000-0006-0000-04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2" authorId="0" shapeId="0" xr:uid="{00000000-0006-0000-04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2" authorId="0" shapeId="0" xr:uid="{00000000-0006-0000-04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2" authorId="0" shapeId="0" xr:uid="{00000000-0006-0000-04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2" authorId="0" shapeId="0" xr:uid="{00000000-0006-0000-04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2" authorId="0" shapeId="0" xr:uid="{00000000-0006-0000-04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2" authorId="0" shapeId="0" xr:uid="{00000000-0006-0000-04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2" authorId="0" shapeId="0" xr:uid="{00000000-0006-0000-04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2" authorId="0" shapeId="0" xr:uid="{00000000-0006-0000-04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2" authorId="0" shapeId="0" xr:uid="{00000000-0006-0000-04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2" authorId="0" shapeId="0" xr:uid="{00000000-0006-0000-04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2" authorId="0" shapeId="0" xr:uid="{00000000-0006-0000-04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2" authorId="0" shapeId="0" xr:uid="{00000000-0006-0000-04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2" authorId="0" shapeId="0" xr:uid="{00000000-0006-0000-04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3" authorId="0" shapeId="0" xr:uid="{00000000-0006-0000-04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4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4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4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4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4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4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4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4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4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4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4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4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4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4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4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4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4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4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4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4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4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4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4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4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4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4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4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4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4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4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4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4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4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4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4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4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4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4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4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4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4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4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4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4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400-0000F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3" authorId="0" shapeId="0" xr:uid="{00000000-0006-0000-0400-0000F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3" authorId="0" shapeId="0" xr:uid="{00000000-0006-0000-0400-0000F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3" authorId="0" shapeId="0" xr:uid="{00000000-0006-0000-0400-0000F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3" authorId="0" shapeId="0" xr:uid="{00000000-0006-0000-0400-0000F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3" authorId="0" shapeId="0" xr:uid="{00000000-0006-0000-0400-0000F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3" authorId="0" shapeId="0" xr:uid="{00000000-0006-0000-0400-0000F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3" authorId="0" shapeId="0" xr:uid="{00000000-0006-0000-0400-00000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3" authorId="0" shapeId="0" xr:uid="{00000000-0006-0000-0400-00000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3" authorId="0" shapeId="0" xr:uid="{00000000-0006-0000-0400-00000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3" authorId="0" shapeId="0" xr:uid="{00000000-0006-0000-0400-00000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3" authorId="0" shapeId="0" xr:uid="{00000000-0006-0000-0400-00000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3" authorId="0" shapeId="0" xr:uid="{00000000-0006-0000-0400-00000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3" authorId="0" shapeId="0" xr:uid="{00000000-0006-0000-0400-00000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3" authorId="0" shapeId="0" xr:uid="{00000000-0006-0000-0400-00000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3" authorId="0" shapeId="0" xr:uid="{00000000-0006-0000-0400-00000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3" authorId="0" shapeId="0" xr:uid="{00000000-0006-0000-0400-00000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3" authorId="0" shapeId="0" xr:uid="{00000000-0006-0000-0400-00000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3" authorId="0" shapeId="0" xr:uid="{00000000-0006-0000-0400-00000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3" authorId="0" shapeId="0" xr:uid="{00000000-0006-0000-0400-00000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3" authorId="0" shapeId="0" xr:uid="{00000000-0006-0000-0400-00000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3" authorId="0" shapeId="0" xr:uid="{00000000-0006-0000-04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3" authorId="0" shapeId="0" xr:uid="{00000000-0006-0000-04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3" authorId="0" shapeId="0" xr:uid="{00000000-0006-0000-04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3" authorId="0" shapeId="0" xr:uid="{00000000-0006-0000-04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3" authorId="0" shapeId="0" xr:uid="{00000000-0006-0000-0400-00001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3" authorId="0" shapeId="0" xr:uid="{00000000-0006-0000-0400-00001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3" authorId="0" shapeId="0" xr:uid="{00000000-0006-0000-0400-00001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3" authorId="0" shapeId="0" xr:uid="{00000000-0006-0000-0400-00001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3" authorId="0" shapeId="0" xr:uid="{00000000-0006-0000-0400-00001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3" authorId="0" shapeId="0" xr:uid="{00000000-0006-0000-0400-00001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3" authorId="0" shapeId="0" xr:uid="{00000000-0006-0000-0400-00001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3" authorId="0" shapeId="0" xr:uid="{00000000-0006-0000-0400-00001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3" authorId="0" shapeId="0" xr:uid="{00000000-0006-0000-0400-00001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3" authorId="0" shapeId="0" xr:uid="{00000000-0006-0000-0400-00001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3" authorId="0" shapeId="0" xr:uid="{00000000-0006-0000-0400-00001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3" authorId="0" shapeId="0" xr:uid="{00000000-0006-0000-04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3" authorId="0" shapeId="0" xr:uid="{00000000-0006-0000-04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3" authorId="0" shapeId="0" xr:uid="{00000000-0006-0000-04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3" authorId="0" shapeId="0" xr:uid="{00000000-0006-0000-04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3" authorId="0" shapeId="0" xr:uid="{00000000-0006-0000-04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3" authorId="0" shapeId="0" xr:uid="{00000000-0006-0000-04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3" authorId="0" shapeId="0" xr:uid="{00000000-0006-0000-04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3" authorId="0" shapeId="0" xr:uid="{00000000-0006-0000-04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3" authorId="0" shapeId="0" xr:uid="{00000000-0006-0000-04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3" authorId="0" shapeId="0" xr:uid="{00000000-0006-0000-04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3" authorId="0" shapeId="0" xr:uid="{00000000-0006-0000-04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3" authorId="0" shapeId="0" xr:uid="{00000000-0006-0000-04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3" authorId="0" shapeId="0" xr:uid="{00000000-0006-0000-04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3" authorId="0" shapeId="0" xr:uid="{00000000-0006-0000-04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3" authorId="0" shapeId="0" xr:uid="{00000000-0006-0000-04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3" authorId="0" shapeId="0" xr:uid="{00000000-0006-0000-04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3" authorId="0" shapeId="0" xr:uid="{00000000-0006-0000-04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3" authorId="0" shapeId="0" xr:uid="{00000000-0006-0000-04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3" authorId="0" shapeId="0" xr:uid="{00000000-0006-0000-04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3" authorId="0" shapeId="0" xr:uid="{00000000-0006-0000-04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3" authorId="0" shapeId="0" xr:uid="{00000000-0006-0000-04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3" authorId="0" shapeId="0" xr:uid="{00000000-0006-0000-0400-00003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4" authorId="0" shapeId="0" xr:uid="{00000000-0006-0000-04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4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4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4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4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4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4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4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4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4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4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4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4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4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4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4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4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4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4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4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4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4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4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4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4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4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4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4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4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4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4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4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4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4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4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4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4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4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4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4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4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4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4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4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4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4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4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4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400-00006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4" authorId="0" shapeId="0" xr:uid="{00000000-0006-0000-0400-00006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4" authorId="0" shapeId="0" xr:uid="{00000000-0006-0000-0400-00006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4" authorId="0" shapeId="0" xr:uid="{00000000-0006-0000-0400-00006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4" authorId="0" shapeId="0" xr:uid="{00000000-0006-0000-0400-00006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4" authorId="0" shapeId="0" xr:uid="{00000000-0006-0000-0400-00006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4" authorId="0" shapeId="0" xr:uid="{00000000-0006-0000-0400-00006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4" authorId="0" shapeId="0" xr:uid="{00000000-0006-0000-0400-00006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4" authorId="0" shapeId="0" xr:uid="{00000000-0006-0000-0400-00006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4" authorId="0" shapeId="0" xr:uid="{00000000-0006-0000-0400-00006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4" authorId="0" shapeId="0" xr:uid="{00000000-0006-0000-0400-00006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4" authorId="0" shapeId="0" xr:uid="{00000000-0006-0000-0400-00006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4" authorId="0" shapeId="0" xr:uid="{00000000-0006-0000-0400-00006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4" authorId="0" shapeId="0" xr:uid="{00000000-0006-0000-0400-00007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4" authorId="0" shapeId="0" xr:uid="{00000000-0006-0000-0400-00007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4" authorId="0" shapeId="0" xr:uid="{00000000-0006-0000-0400-00007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4" authorId="0" shapeId="0" xr:uid="{00000000-0006-0000-0400-00007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4" authorId="0" shapeId="0" xr:uid="{00000000-0006-0000-0400-00007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4" authorId="0" shapeId="0" xr:uid="{00000000-0006-0000-0400-00007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4" authorId="0" shapeId="0" xr:uid="{00000000-0006-0000-0400-00007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4" authorId="0" shapeId="0" xr:uid="{00000000-0006-0000-0400-00007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4" authorId="0" shapeId="0" xr:uid="{00000000-0006-0000-0400-00007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4" authorId="0" shapeId="0" xr:uid="{00000000-0006-0000-0400-00007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4" authorId="0" shapeId="0" xr:uid="{00000000-0006-0000-0400-00007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4" authorId="0" shapeId="0" xr:uid="{00000000-0006-0000-0400-00007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4" authorId="0" shapeId="0" xr:uid="{00000000-0006-0000-0400-00007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4" authorId="0" shapeId="0" xr:uid="{00000000-0006-0000-0400-00007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4" authorId="0" shapeId="0" xr:uid="{00000000-0006-0000-0400-00007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4" authorId="0" shapeId="0" xr:uid="{00000000-0006-0000-0400-00007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4" authorId="0" shapeId="0" xr:uid="{00000000-0006-0000-0400-00008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4" authorId="0" shapeId="0" xr:uid="{00000000-0006-0000-0400-00008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4" authorId="0" shapeId="0" xr:uid="{00000000-0006-0000-0400-00008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4" authorId="0" shapeId="0" xr:uid="{00000000-0006-0000-0400-00008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4" authorId="0" shapeId="0" xr:uid="{00000000-0006-0000-0400-00008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4" authorId="0" shapeId="0" xr:uid="{00000000-0006-0000-0400-00008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4" authorId="0" shapeId="0" xr:uid="{00000000-0006-0000-0400-00008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4" authorId="0" shapeId="0" xr:uid="{00000000-0006-0000-0400-00008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4" authorId="0" shapeId="0" xr:uid="{00000000-0006-0000-0400-00008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4" authorId="0" shapeId="0" xr:uid="{00000000-0006-0000-0400-00008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4" authorId="0" shapeId="0" xr:uid="{00000000-0006-0000-0400-00008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4" authorId="0" shapeId="0" xr:uid="{00000000-0006-0000-0400-00008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4" authorId="0" shapeId="0" xr:uid="{00000000-0006-0000-0400-00008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4" authorId="0" shapeId="0" xr:uid="{00000000-0006-0000-0400-00008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4" authorId="0" shapeId="0" xr:uid="{00000000-0006-0000-0400-00008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4" authorId="0" shapeId="0" xr:uid="{00000000-0006-0000-0400-00008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4" authorId="0" shapeId="0" xr:uid="{00000000-0006-0000-0400-00009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4" authorId="0" shapeId="0" xr:uid="{00000000-0006-0000-0400-00009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4" authorId="0" shapeId="0" xr:uid="{00000000-0006-0000-0400-00009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4" authorId="0" shapeId="0" xr:uid="{00000000-0006-0000-0400-00009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4" authorId="0" shapeId="0" xr:uid="{00000000-0006-0000-0400-00009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4" authorId="0" shapeId="0" xr:uid="{00000000-0006-0000-0400-00009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4" authorId="0" shapeId="0" xr:uid="{00000000-0006-0000-0400-00009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4" authorId="0" shapeId="0" xr:uid="{00000000-0006-0000-0400-00009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4" authorId="0" shapeId="0" xr:uid="{00000000-0006-0000-0400-00009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4" authorId="0" shapeId="0" xr:uid="{00000000-0006-0000-0400-00009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4" authorId="0" shapeId="0" xr:uid="{00000000-0006-0000-0400-00009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4" authorId="0" shapeId="0" xr:uid="{00000000-0006-0000-0400-00009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4" authorId="0" shapeId="0" xr:uid="{00000000-0006-0000-0400-00009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5" authorId="0" shapeId="0" xr:uid="{00000000-0006-0000-04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4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4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4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4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4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4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4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4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4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4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4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4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4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4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4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4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4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4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4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4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4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4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4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4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4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4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4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4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4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4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4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4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4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4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4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4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4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4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4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4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4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4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4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4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4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4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4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4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4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4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4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4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4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4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4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4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4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4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4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4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4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4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4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4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4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4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4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4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4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4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4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4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4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4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4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4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4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4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4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4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4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4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4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4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4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4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4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4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4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4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4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4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4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4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4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4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4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4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4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4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4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4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4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4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4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4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4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4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4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4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4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4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4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04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4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4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4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4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4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4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4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4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4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4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4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4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4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4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4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4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4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4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4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4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4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4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4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4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4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4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4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4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4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4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4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4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4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4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4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4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4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4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4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4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4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4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04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04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4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4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4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04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4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4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4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4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4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4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4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4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4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4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4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04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4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4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4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4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4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4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4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4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04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4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4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4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4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4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04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4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4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4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4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4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4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4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4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4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4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4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4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4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4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4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04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4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4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4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4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4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4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4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4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4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4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4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8" authorId="0" shapeId="0" xr:uid="{00000000-0006-0000-04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4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4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9" authorId="0" shapeId="0" xr:uid="{00000000-0006-0000-04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9" authorId="0" shapeId="0" xr:uid="{00000000-0006-0000-04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9" authorId="0" shapeId="0" xr:uid="{00000000-0006-0000-04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9" authorId="0" shapeId="0" xr:uid="{00000000-0006-0000-04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9" authorId="0" shapeId="0" xr:uid="{00000000-0006-0000-04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9" authorId="0" shapeId="0" xr:uid="{00000000-0006-0000-04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9" authorId="0" shapeId="0" xr:uid="{00000000-0006-0000-04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9" authorId="0" shapeId="0" xr:uid="{00000000-0006-0000-04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9" authorId="0" shapeId="0" xr:uid="{00000000-0006-0000-04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9" authorId="0" shapeId="0" xr:uid="{00000000-0006-0000-04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9" authorId="0" shapeId="0" xr:uid="{00000000-0006-0000-04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9" authorId="0" shapeId="0" xr:uid="{00000000-0006-0000-04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9" authorId="0" shapeId="0" xr:uid="{00000000-0006-0000-04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9" authorId="0" shapeId="0" xr:uid="{00000000-0006-0000-04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9" authorId="0" shapeId="0" xr:uid="{00000000-0006-0000-04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9" authorId="0" shapeId="0" xr:uid="{00000000-0006-0000-04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9" authorId="0" shapeId="0" xr:uid="{00000000-0006-0000-04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9" authorId="0" shapeId="0" xr:uid="{00000000-0006-0000-04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9" authorId="0" shapeId="0" xr:uid="{00000000-0006-0000-04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9" authorId="0" shapeId="0" xr:uid="{00000000-0006-0000-04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9" authorId="0" shapeId="0" xr:uid="{00000000-0006-0000-04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9" authorId="0" shapeId="0" xr:uid="{00000000-0006-0000-04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9" authorId="0" shapeId="0" xr:uid="{00000000-0006-0000-04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9" authorId="0" shapeId="0" xr:uid="{00000000-0006-0000-04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9" authorId="0" shapeId="0" xr:uid="{00000000-0006-0000-04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9" authorId="0" shapeId="0" xr:uid="{00000000-0006-0000-04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9" authorId="0" shapeId="0" xr:uid="{00000000-0006-0000-04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9" authorId="0" shapeId="0" xr:uid="{00000000-0006-0000-04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9" authorId="0" shapeId="0" xr:uid="{00000000-0006-0000-04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9" authorId="0" shapeId="0" xr:uid="{00000000-0006-0000-04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9" authorId="0" shapeId="0" xr:uid="{00000000-0006-0000-04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04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9" authorId="0" shapeId="0" xr:uid="{00000000-0006-0000-04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9" authorId="0" shapeId="0" xr:uid="{00000000-0006-0000-04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9" authorId="0" shapeId="0" xr:uid="{00000000-0006-0000-04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9" authorId="0" shapeId="0" xr:uid="{00000000-0006-0000-04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9" authorId="0" shapeId="0" xr:uid="{00000000-0006-0000-04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9" authorId="0" shapeId="0" xr:uid="{00000000-0006-0000-04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9" authorId="0" shapeId="0" xr:uid="{00000000-0006-0000-04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9" authorId="0" shapeId="0" xr:uid="{00000000-0006-0000-04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9" authorId="0" shapeId="0" xr:uid="{00000000-0006-0000-04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9" authorId="0" shapeId="0" xr:uid="{00000000-0006-0000-04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9" authorId="0" shapeId="0" xr:uid="{00000000-0006-0000-04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9" authorId="0" shapeId="0" xr:uid="{00000000-0006-0000-04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9" authorId="0" shapeId="0" xr:uid="{00000000-0006-0000-04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9" authorId="0" shapeId="0" xr:uid="{00000000-0006-0000-04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9" authorId="0" shapeId="0" xr:uid="{00000000-0006-0000-04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9" authorId="0" shapeId="0" xr:uid="{00000000-0006-0000-04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9" authorId="0" shapeId="0" xr:uid="{00000000-0006-0000-04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9" authorId="0" shapeId="0" xr:uid="{00000000-0006-0000-04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9" authorId="0" shapeId="0" xr:uid="{00000000-0006-0000-04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9" authorId="0" shapeId="0" xr:uid="{00000000-0006-0000-04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9" authorId="0" shapeId="0" xr:uid="{00000000-0006-0000-04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9" authorId="0" shapeId="0" xr:uid="{00000000-0006-0000-04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9" authorId="0" shapeId="0" xr:uid="{00000000-0006-0000-04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9" authorId="0" shapeId="0" xr:uid="{00000000-0006-0000-04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9" authorId="0" shapeId="0" xr:uid="{00000000-0006-0000-04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9" authorId="0" shapeId="0" xr:uid="{00000000-0006-0000-04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9" authorId="0" shapeId="0" xr:uid="{00000000-0006-0000-04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9" authorId="0" shapeId="0" xr:uid="{00000000-0006-0000-04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9" authorId="0" shapeId="0" xr:uid="{00000000-0006-0000-04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9" authorId="0" shapeId="0" xr:uid="{00000000-0006-0000-04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9" authorId="0" shapeId="0" xr:uid="{00000000-0006-0000-04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9" authorId="0" shapeId="0" xr:uid="{00000000-0006-0000-04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9" authorId="0" shapeId="0" xr:uid="{00000000-0006-0000-04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9" authorId="0" shapeId="0" xr:uid="{00000000-0006-0000-04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9" authorId="0" shapeId="0" xr:uid="{00000000-0006-0000-04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9" authorId="0" shapeId="0" xr:uid="{00000000-0006-0000-04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9" authorId="0" shapeId="0" xr:uid="{00000000-0006-0000-04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9" authorId="0" shapeId="0" xr:uid="{00000000-0006-0000-04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9" authorId="0" shapeId="0" xr:uid="{00000000-0006-0000-04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9" authorId="0" shapeId="0" xr:uid="{00000000-0006-0000-04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9" authorId="0" shapeId="0" xr:uid="{00000000-0006-0000-04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9" authorId="0" shapeId="0" xr:uid="{00000000-0006-0000-04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9" authorId="0" shapeId="0" xr:uid="{00000000-0006-0000-04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9" authorId="0" shapeId="0" xr:uid="{00000000-0006-0000-04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20" authorId="0" shapeId="0" xr:uid="{00000000-0006-0000-04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20" authorId="0" shapeId="0" xr:uid="{00000000-0006-0000-04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20" authorId="0" shapeId="0" xr:uid="{00000000-0006-0000-04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20" authorId="0" shapeId="0" xr:uid="{00000000-0006-0000-04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0" authorId="0" shapeId="0" xr:uid="{00000000-0006-0000-04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20" authorId="0" shapeId="0" xr:uid="{00000000-0006-0000-04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20" authorId="0" shapeId="0" xr:uid="{00000000-0006-0000-04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20" authorId="0" shapeId="0" xr:uid="{00000000-0006-0000-04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20" authorId="0" shapeId="0" xr:uid="{00000000-0006-0000-04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0" authorId="0" shapeId="0" xr:uid="{00000000-0006-0000-04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20" authorId="0" shapeId="0" xr:uid="{00000000-0006-0000-04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20" authorId="0" shapeId="0" xr:uid="{00000000-0006-0000-04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20" authorId="0" shapeId="0" xr:uid="{00000000-0006-0000-04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0" authorId="0" shapeId="0" xr:uid="{00000000-0006-0000-04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0" authorId="0" shapeId="0" xr:uid="{00000000-0006-0000-04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0" authorId="0" shapeId="0" xr:uid="{00000000-0006-0000-04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0" authorId="0" shapeId="0" xr:uid="{00000000-0006-0000-04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20" authorId="0" shapeId="0" xr:uid="{00000000-0006-0000-04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20" authorId="0" shapeId="0" xr:uid="{00000000-0006-0000-04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20" authorId="0" shapeId="0" xr:uid="{00000000-0006-0000-04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20" authorId="0" shapeId="0" xr:uid="{00000000-0006-0000-04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20" authorId="0" shapeId="0" xr:uid="{00000000-0006-0000-04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0" authorId="0" shapeId="0" xr:uid="{00000000-0006-0000-04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20" authorId="0" shapeId="0" xr:uid="{00000000-0006-0000-04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20" authorId="0" shapeId="0" xr:uid="{00000000-0006-0000-04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20" authorId="0" shapeId="0" xr:uid="{00000000-0006-0000-04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20" authorId="0" shapeId="0" xr:uid="{00000000-0006-0000-04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20" authorId="0" shapeId="0" xr:uid="{00000000-0006-0000-04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20" authorId="0" shapeId="0" xr:uid="{00000000-0006-0000-04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0" authorId="0" shapeId="0" xr:uid="{00000000-0006-0000-04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0" authorId="0" shapeId="0" xr:uid="{00000000-0006-0000-04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20" authorId="0" shapeId="0" xr:uid="{00000000-0006-0000-04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20" authorId="0" shapeId="0" xr:uid="{00000000-0006-0000-04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20" authorId="0" shapeId="0" xr:uid="{00000000-0006-0000-04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20" authorId="0" shapeId="0" xr:uid="{00000000-0006-0000-04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0" authorId="0" shapeId="0" xr:uid="{00000000-0006-0000-04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0" authorId="0" shapeId="0" xr:uid="{00000000-0006-0000-04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20" authorId="0" shapeId="0" xr:uid="{00000000-0006-0000-04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0" authorId="0" shapeId="0" xr:uid="{00000000-0006-0000-04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20" authorId="0" shapeId="0" xr:uid="{00000000-0006-0000-04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20" authorId="0" shapeId="0" xr:uid="{00000000-0006-0000-04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20" authorId="0" shapeId="0" xr:uid="{00000000-0006-0000-04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20" authorId="0" shapeId="0" xr:uid="{00000000-0006-0000-04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20" authorId="0" shapeId="0" xr:uid="{00000000-0006-0000-04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20" authorId="0" shapeId="0" xr:uid="{00000000-0006-0000-04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20" authorId="0" shapeId="0" xr:uid="{00000000-0006-0000-04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20" authorId="0" shapeId="0" xr:uid="{00000000-0006-0000-04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0" authorId="0" shapeId="0" xr:uid="{00000000-0006-0000-04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20" authorId="0" shapeId="0" xr:uid="{00000000-0006-0000-04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20" authorId="0" shapeId="0" xr:uid="{00000000-0006-0000-04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20" authorId="0" shapeId="0" xr:uid="{00000000-0006-0000-04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20" authorId="0" shapeId="0" xr:uid="{00000000-0006-0000-04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20" authorId="0" shapeId="0" xr:uid="{00000000-0006-0000-04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20" authorId="0" shapeId="0" xr:uid="{00000000-0006-0000-04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20" authorId="0" shapeId="0" xr:uid="{00000000-0006-0000-04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20" authorId="0" shapeId="0" xr:uid="{00000000-0006-0000-04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20" authorId="0" shapeId="0" xr:uid="{00000000-0006-0000-04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20" authorId="0" shapeId="0" xr:uid="{00000000-0006-0000-04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20" authorId="0" shapeId="0" xr:uid="{00000000-0006-0000-04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20" authorId="0" shapeId="0" xr:uid="{00000000-0006-0000-04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0" authorId="0" shapeId="0" xr:uid="{00000000-0006-0000-04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0" authorId="0" shapeId="0" xr:uid="{00000000-0006-0000-04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20" authorId="0" shapeId="0" xr:uid="{00000000-0006-0000-04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0" authorId="0" shapeId="0" xr:uid="{00000000-0006-0000-04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0" authorId="0" shapeId="0" xr:uid="{00000000-0006-0000-04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20" authorId="0" shapeId="0" xr:uid="{00000000-0006-0000-04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20" authorId="0" shapeId="0" xr:uid="{00000000-0006-0000-04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20" authorId="0" shapeId="0" xr:uid="{00000000-0006-0000-04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0" authorId="0" shapeId="0" xr:uid="{00000000-0006-0000-04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20" authorId="0" shapeId="0" xr:uid="{00000000-0006-0000-04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20" authorId="0" shapeId="0" xr:uid="{00000000-0006-0000-04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0" authorId="0" shapeId="0" xr:uid="{00000000-0006-0000-04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0" authorId="0" shapeId="0" xr:uid="{00000000-0006-0000-04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20" authorId="0" shapeId="0" xr:uid="{00000000-0006-0000-04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20" authorId="0" shapeId="0" xr:uid="{00000000-0006-0000-04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5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500-00000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1" authorId="0" shapeId="0" xr:uid="{00000000-0006-0000-0500-00000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1" authorId="0" shapeId="0" xr:uid="{00000000-0006-0000-0500-00000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1" authorId="0" shapeId="0" xr:uid="{00000000-0006-0000-0500-00000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1" authorId="0" shapeId="0" xr:uid="{00000000-0006-0000-0500-00000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1" authorId="0" shapeId="0" xr:uid="{00000000-0006-0000-0500-00000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1" authorId="0" shapeId="0" xr:uid="{00000000-0006-0000-0500-00000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1" authorId="0" shapeId="0" xr:uid="{00000000-0006-0000-0500-00000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1" authorId="0" shapeId="0" xr:uid="{00000000-0006-0000-0500-00000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1" authorId="0" shapeId="0" xr:uid="{00000000-0006-0000-0500-00000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1" authorId="0" shapeId="0" xr:uid="{00000000-0006-0000-0500-00000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1" authorId="0" shapeId="0" xr:uid="{00000000-0006-0000-0500-00000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1" authorId="0" shapeId="0" xr:uid="{00000000-0006-0000-0500-00000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1" authorId="0" shapeId="0" xr:uid="{00000000-0006-0000-0500-00000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1" authorId="0" shapeId="0" xr:uid="{00000000-0006-0000-05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5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5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5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5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5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5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5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5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5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5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5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5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5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5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5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5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5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5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5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5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5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5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5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5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5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5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5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5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5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5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5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5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5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5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5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5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5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5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5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5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5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5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5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5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5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5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5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5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5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5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5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5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5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5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5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5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5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5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5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5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5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5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5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1" authorId="0" shapeId="0" xr:uid="{00000000-0006-0000-05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1" authorId="0" shapeId="0" xr:uid="{00000000-0006-0000-05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1" authorId="0" shapeId="0" xr:uid="{00000000-0006-0000-0500-00005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1" authorId="0" shapeId="0" xr:uid="{00000000-0006-0000-0500-00005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1" authorId="0" shapeId="0" xr:uid="{00000000-0006-0000-05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1" authorId="0" shapeId="0" xr:uid="{00000000-0006-0000-05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1" authorId="0" shapeId="0" xr:uid="{00000000-0006-0000-05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1" authorId="0" shapeId="0" xr:uid="{00000000-0006-0000-05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1" authorId="0" shapeId="0" xr:uid="{00000000-0006-0000-05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1" authorId="0" shapeId="0" xr:uid="{00000000-0006-0000-0500-00005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1" authorId="0" shapeId="0" xr:uid="{00000000-0006-0000-0500-00005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1" authorId="0" shapeId="0" xr:uid="{00000000-0006-0000-0500-00005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1" authorId="0" shapeId="0" xr:uid="{00000000-0006-0000-0500-00005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12" authorId="0" shapeId="0" xr:uid="{00000000-0006-0000-0500-00005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2" authorId="0" shapeId="0" xr:uid="{00000000-0006-0000-0500-00005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2" authorId="0" shapeId="0" xr:uid="{00000000-0006-0000-0500-00005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2" authorId="0" shapeId="0" xr:uid="{00000000-0006-0000-05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2" authorId="0" shapeId="0" xr:uid="{00000000-0006-0000-0500-00006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2" authorId="0" shapeId="0" xr:uid="{00000000-0006-0000-05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2" authorId="0" shapeId="0" xr:uid="{00000000-0006-0000-05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2" authorId="0" shapeId="0" xr:uid="{00000000-0006-0000-0500-00006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2" authorId="0" shapeId="0" xr:uid="{00000000-0006-0000-05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2" authorId="0" shapeId="0" xr:uid="{00000000-0006-0000-05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2" authorId="0" shapeId="0" xr:uid="{00000000-0006-0000-05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2" authorId="0" shapeId="0" xr:uid="{00000000-0006-0000-05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2" authorId="0" shapeId="0" xr:uid="{00000000-0006-0000-05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2" authorId="0" shapeId="0" xr:uid="{00000000-0006-0000-05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2" authorId="0" shapeId="0" xr:uid="{00000000-0006-0000-05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5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5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5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5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5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5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5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5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5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5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5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5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5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5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5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5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5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5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5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5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5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5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5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5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5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5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5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5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5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5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5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5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5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5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5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5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5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5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5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5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5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5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5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5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5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5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5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5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5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5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5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5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5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5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5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5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5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5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5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5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2" authorId="0" shapeId="0" xr:uid="{00000000-0006-0000-0500-0000A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2" authorId="0" shapeId="0" xr:uid="{00000000-0006-0000-0500-0000A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2" authorId="0" shapeId="0" xr:uid="{00000000-0006-0000-0500-0000A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2" authorId="0" shapeId="0" xr:uid="{00000000-0006-0000-0500-0000A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2" authorId="0" shapeId="0" xr:uid="{00000000-0006-0000-05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2" authorId="0" shapeId="0" xr:uid="{00000000-0006-0000-05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2" authorId="0" shapeId="0" xr:uid="{00000000-0006-0000-05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2" authorId="0" shapeId="0" xr:uid="{00000000-0006-0000-05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2" authorId="0" shapeId="0" xr:uid="{00000000-0006-0000-05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2" authorId="0" shapeId="0" xr:uid="{00000000-0006-0000-05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2" authorId="0" shapeId="0" xr:uid="{00000000-0006-0000-05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2" authorId="0" shapeId="0" xr:uid="{00000000-0006-0000-05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2" authorId="0" shapeId="0" xr:uid="{00000000-0006-0000-05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13" authorId="0" shapeId="0" xr:uid="{00000000-0006-0000-0500-0000B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3" authorId="0" shapeId="0" xr:uid="{00000000-0006-0000-0500-0000B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3" authorId="0" shapeId="0" xr:uid="{00000000-0006-0000-05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3" authorId="0" shapeId="0" xr:uid="{00000000-0006-0000-05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3" authorId="0" shapeId="0" xr:uid="{00000000-0006-0000-05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3" authorId="0" shapeId="0" xr:uid="{00000000-0006-0000-0500-0000B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3" authorId="0" shapeId="0" xr:uid="{00000000-0006-0000-05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3" authorId="0" shapeId="0" xr:uid="{00000000-0006-0000-05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3" authorId="0" shapeId="0" xr:uid="{00000000-0006-0000-05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3" authorId="0" shapeId="0" xr:uid="{00000000-0006-0000-05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3" authorId="0" shapeId="0" xr:uid="{00000000-0006-0000-05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3" authorId="0" shapeId="0" xr:uid="{00000000-0006-0000-05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5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5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5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5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5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5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5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5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5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5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5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5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5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5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5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5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5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5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5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5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5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5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5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5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5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5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5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5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5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5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5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5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5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5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5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5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5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5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5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5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5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5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5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5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5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5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5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5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5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5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5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5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5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5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5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5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5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5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5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5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500-0000F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3" authorId="0" shapeId="0" xr:uid="{00000000-0006-0000-0500-0000F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3" authorId="0" shapeId="0" xr:uid="{00000000-0006-0000-0500-0000F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3" authorId="0" shapeId="0" xr:uid="{00000000-0006-0000-0500-00000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3" authorId="0" shapeId="0" xr:uid="{00000000-0006-0000-0500-00000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3" authorId="0" shapeId="0" xr:uid="{00000000-0006-0000-0500-00000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3" authorId="0" shapeId="0" xr:uid="{00000000-0006-0000-0500-00000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3" authorId="0" shapeId="0" xr:uid="{00000000-0006-0000-0500-00000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3" authorId="0" shapeId="0" xr:uid="{00000000-0006-0000-0500-00000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3" authorId="0" shapeId="0" xr:uid="{00000000-0006-0000-0500-00000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3" authorId="0" shapeId="0" xr:uid="{00000000-0006-0000-0500-00000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3" authorId="0" shapeId="0" xr:uid="{00000000-0006-0000-0500-00000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3" authorId="0" shapeId="0" xr:uid="{00000000-0006-0000-0500-00000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3" authorId="0" shapeId="0" xr:uid="{00000000-0006-0000-0500-00000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14" authorId="0" shapeId="0" xr:uid="{00000000-0006-0000-0500-00000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4" authorId="0" shapeId="0" xr:uid="{00000000-0006-0000-0500-00000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4" authorId="0" shapeId="0" xr:uid="{00000000-0006-0000-0500-00000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4" authorId="0" shapeId="0" xr:uid="{00000000-0006-0000-05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4" authorId="0" shapeId="0" xr:uid="{00000000-0006-0000-05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4" authorId="0" shapeId="0" xr:uid="{00000000-0006-0000-05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4" authorId="0" shapeId="0" xr:uid="{00000000-0006-0000-05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4" authorId="0" shapeId="0" xr:uid="{00000000-0006-0000-0500-00001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4" authorId="0" shapeId="0" xr:uid="{00000000-0006-0000-0500-00001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4" authorId="0" shapeId="0" xr:uid="{00000000-0006-0000-0500-00001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4" authorId="0" shapeId="0" xr:uid="{00000000-0006-0000-0500-00001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4" authorId="0" shapeId="0" xr:uid="{00000000-0006-0000-05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5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5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5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5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5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5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5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5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5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5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5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5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5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5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5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5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5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5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5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5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5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5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5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5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5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5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5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5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5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5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5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5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5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5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5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5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5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5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5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5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5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5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5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5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5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5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5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5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5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5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5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5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5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5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5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500-00004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4" authorId="0" shapeId="0" xr:uid="{00000000-0006-0000-0500-00004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4" authorId="0" shapeId="0" xr:uid="{00000000-0006-0000-0500-00005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4" authorId="0" shapeId="0" xr:uid="{00000000-0006-0000-0500-00005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4" authorId="0" shapeId="0" xr:uid="{00000000-0006-0000-0500-00005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4" authorId="0" shapeId="0" xr:uid="{00000000-0006-0000-0500-00005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4" authorId="0" shapeId="0" xr:uid="{00000000-0006-0000-0500-00005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4" authorId="0" shapeId="0" xr:uid="{00000000-0006-0000-0500-00005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4" authorId="0" shapeId="0" xr:uid="{00000000-0006-0000-0500-00005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4" authorId="0" shapeId="0" xr:uid="{00000000-0006-0000-0500-00005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4" authorId="0" shapeId="0" xr:uid="{00000000-0006-0000-0500-00005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4" authorId="0" shapeId="0" xr:uid="{00000000-0006-0000-0500-00005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4" authorId="0" shapeId="0" xr:uid="{00000000-0006-0000-0500-00005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4" authorId="0" shapeId="0" xr:uid="{00000000-0006-0000-0500-00005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5" authorId="0" shapeId="0" xr:uid="{00000000-0006-0000-05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5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5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5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5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5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5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5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5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5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5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5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5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5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5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5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5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5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5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5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5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5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5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5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5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5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5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5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5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5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5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5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5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5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5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5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5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5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5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5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5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5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5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5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5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5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5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5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5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5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5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5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5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5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5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5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5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5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5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5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5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5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5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5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5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5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5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5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5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5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5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5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5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5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5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5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5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5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5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5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5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5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5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5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5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5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5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5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5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5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5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5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5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5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5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5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5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5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5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5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5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5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5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5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5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5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5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5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5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5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5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5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5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5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5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5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5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5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5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5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5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5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5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5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5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5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5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5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5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5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5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5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5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5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5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5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5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5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5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5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5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5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5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5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5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5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5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5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5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5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5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5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5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5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5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5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5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5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5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05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5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5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5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5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5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5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5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5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5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5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5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5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5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5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5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5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5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5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5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5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5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5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5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5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5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5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5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5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5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5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5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5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5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5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5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5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5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5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5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5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5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5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5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5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5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5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5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5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5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5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5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5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5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5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5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5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5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5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5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5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5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5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5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5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5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5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05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5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05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5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5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05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5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5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5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05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5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05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05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5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5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5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5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5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5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5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5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5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5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5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5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5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5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5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5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5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5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5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5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5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05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5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5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5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5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05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5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5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5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5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5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5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5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5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05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5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5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5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5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5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5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5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5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5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05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05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5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5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5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5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5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5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5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5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5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5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5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5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5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9" authorId="0" shapeId="0" xr:uid="{00000000-0006-0000-05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9" authorId="0" shapeId="0" xr:uid="{00000000-0006-0000-05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9" authorId="0" shapeId="0" xr:uid="{00000000-0006-0000-05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9" authorId="0" shapeId="0" xr:uid="{00000000-0006-0000-05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9" authorId="0" shapeId="0" xr:uid="{00000000-0006-0000-05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9" authorId="0" shapeId="0" xr:uid="{00000000-0006-0000-05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9" authorId="0" shapeId="0" xr:uid="{00000000-0006-0000-05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9" authorId="0" shapeId="0" xr:uid="{00000000-0006-0000-05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9" authorId="0" shapeId="0" xr:uid="{00000000-0006-0000-05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9" authorId="0" shapeId="0" xr:uid="{00000000-0006-0000-05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9" authorId="0" shapeId="0" xr:uid="{00000000-0006-0000-05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9" authorId="0" shapeId="0" xr:uid="{00000000-0006-0000-05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9" authorId="0" shapeId="0" xr:uid="{00000000-0006-0000-05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9" authorId="0" shapeId="0" xr:uid="{00000000-0006-0000-05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9" authorId="0" shapeId="0" xr:uid="{00000000-0006-0000-05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9" authorId="0" shapeId="0" xr:uid="{00000000-0006-0000-05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9" authorId="0" shapeId="0" xr:uid="{00000000-0006-0000-05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9" authorId="0" shapeId="0" xr:uid="{00000000-0006-0000-05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9" authorId="0" shapeId="0" xr:uid="{00000000-0006-0000-05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9" authorId="0" shapeId="0" xr:uid="{00000000-0006-0000-05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9" authorId="0" shapeId="0" xr:uid="{00000000-0006-0000-05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9" authorId="0" shapeId="0" xr:uid="{00000000-0006-0000-05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9" authorId="0" shapeId="0" xr:uid="{00000000-0006-0000-05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9" authorId="0" shapeId="0" xr:uid="{00000000-0006-0000-05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9" authorId="0" shapeId="0" xr:uid="{00000000-0006-0000-05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9" authorId="0" shapeId="0" xr:uid="{00000000-0006-0000-05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9" authorId="0" shapeId="0" xr:uid="{00000000-0006-0000-05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9" authorId="0" shapeId="0" xr:uid="{00000000-0006-0000-05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9" authorId="0" shapeId="0" xr:uid="{00000000-0006-0000-05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9" authorId="0" shapeId="0" xr:uid="{00000000-0006-0000-05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9" authorId="0" shapeId="0" xr:uid="{00000000-0006-0000-05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9" authorId="0" shapeId="0" xr:uid="{00000000-0006-0000-05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9" authorId="0" shapeId="0" xr:uid="{00000000-0006-0000-05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9" authorId="0" shapeId="0" xr:uid="{00000000-0006-0000-05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9" authorId="0" shapeId="0" xr:uid="{00000000-0006-0000-05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9" authorId="0" shapeId="0" xr:uid="{00000000-0006-0000-05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9" authorId="0" shapeId="0" xr:uid="{00000000-0006-0000-05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9" authorId="0" shapeId="0" xr:uid="{00000000-0006-0000-05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9" authorId="0" shapeId="0" xr:uid="{00000000-0006-0000-05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9" authorId="0" shapeId="0" xr:uid="{00000000-0006-0000-05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9" authorId="0" shapeId="0" xr:uid="{00000000-0006-0000-05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9" authorId="0" shapeId="0" xr:uid="{00000000-0006-0000-05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9" authorId="0" shapeId="0" xr:uid="{00000000-0006-0000-05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9" authorId="0" shapeId="0" xr:uid="{00000000-0006-0000-05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9" authorId="0" shapeId="0" xr:uid="{00000000-0006-0000-05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9" authorId="0" shapeId="0" xr:uid="{00000000-0006-0000-05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9" authorId="0" shapeId="0" xr:uid="{00000000-0006-0000-05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9" authorId="0" shapeId="0" xr:uid="{00000000-0006-0000-05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9" authorId="0" shapeId="0" xr:uid="{00000000-0006-0000-05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9" authorId="0" shapeId="0" xr:uid="{00000000-0006-0000-05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9" authorId="0" shapeId="0" xr:uid="{00000000-0006-0000-05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9" authorId="0" shapeId="0" xr:uid="{00000000-0006-0000-05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9" authorId="0" shapeId="0" xr:uid="{00000000-0006-0000-05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9" authorId="0" shapeId="0" xr:uid="{00000000-0006-0000-05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9" authorId="0" shapeId="0" xr:uid="{00000000-0006-0000-05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9" authorId="0" shapeId="0" xr:uid="{00000000-0006-0000-05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9" authorId="0" shapeId="0" xr:uid="{00000000-0006-0000-05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9" authorId="0" shapeId="0" xr:uid="{00000000-0006-0000-05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9" authorId="0" shapeId="0" xr:uid="{00000000-0006-0000-05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9" authorId="0" shapeId="0" xr:uid="{00000000-0006-0000-05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9" authorId="0" shapeId="0" xr:uid="{00000000-0006-0000-05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9" authorId="0" shapeId="0" xr:uid="{00000000-0006-0000-05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9" authorId="0" shapeId="0" xr:uid="{00000000-0006-0000-05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9" authorId="0" shapeId="0" xr:uid="{00000000-0006-0000-05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9" authorId="0" shapeId="0" xr:uid="{00000000-0006-0000-05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9" authorId="0" shapeId="0" xr:uid="{00000000-0006-0000-05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9" authorId="0" shapeId="0" xr:uid="{00000000-0006-0000-05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9" authorId="0" shapeId="0" xr:uid="{00000000-0006-0000-05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9" authorId="0" shapeId="0" xr:uid="{00000000-0006-0000-05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9" authorId="0" shapeId="0" xr:uid="{00000000-0006-0000-05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9" authorId="0" shapeId="0" xr:uid="{00000000-0006-0000-05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9" authorId="0" shapeId="0" xr:uid="{00000000-0006-0000-05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9" authorId="0" shapeId="0" xr:uid="{00000000-0006-0000-05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9" authorId="0" shapeId="0" xr:uid="{00000000-0006-0000-05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9" authorId="0" shapeId="0" xr:uid="{00000000-0006-0000-05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9" authorId="0" shapeId="0" xr:uid="{00000000-0006-0000-05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9" authorId="0" shapeId="0" xr:uid="{00000000-0006-0000-05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9" authorId="0" shapeId="0" xr:uid="{00000000-0006-0000-05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9" authorId="0" shapeId="0" xr:uid="{00000000-0006-0000-05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9" authorId="0" shapeId="0" xr:uid="{00000000-0006-0000-05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9" authorId="0" shapeId="0" xr:uid="{00000000-0006-0000-05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9" authorId="0" shapeId="0" xr:uid="{00000000-0006-0000-05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9" authorId="0" shapeId="0" xr:uid="{00000000-0006-0000-05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9" authorId="0" shapeId="0" xr:uid="{00000000-0006-0000-05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9" authorId="0" shapeId="0" xr:uid="{00000000-0006-0000-05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9" authorId="0" shapeId="0" xr:uid="{00000000-0006-0000-05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9" authorId="0" shapeId="0" xr:uid="{00000000-0006-0000-05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9" authorId="0" shapeId="0" xr:uid="{00000000-0006-0000-05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9" authorId="0" shapeId="0" xr:uid="{00000000-0006-0000-05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9" authorId="0" shapeId="0" xr:uid="{00000000-0006-0000-05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20" authorId="0" shapeId="0" xr:uid="{00000000-0006-0000-05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20" authorId="0" shapeId="0" xr:uid="{00000000-0006-0000-05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0" authorId="0" shapeId="0" xr:uid="{00000000-0006-0000-05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20" authorId="0" shapeId="0" xr:uid="{00000000-0006-0000-05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20" authorId="0" shapeId="0" xr:uid="{00000000-0006-0000-05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20" authorId="0" shapeId="0" xr:uid="{00000000-0006-0000-05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20" authorId="0" shapeId="0" xr:uid="{00000000-0006-0000-05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20" authorId="0" shapeId="0" xr:uid="{00000000-0006-0000-05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0" authorId="0" shapeId="0" xr:uid="{00000000-0006-0000-05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0" authorId="0" shapeId="0" xr:uid="{00000000-0006-0000-05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20" authorId="0" shapeId="0" xr:uid="{00000000-0006-0000-05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20" authorId="0" shapeId="0" xr:uid="{00000000-0006-0000-05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20" authorId="0" shapeId="0" xr:uid="{00000000-0006-0000-05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20" authorId="0" shapeId="0" xr:uid="{00000000-0006-0000-05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20" authorId="0" shapeId="0" xr:uid="{00000000-0006-0000-05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20" authorId="0" shapeId="0" xr:uid="{00000000-0006-0000-05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20" authorId="0" shapeId="0" xr:uid="{00000000-0006-0000-05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20" authorId="0" shapeId="0" xr:uid="{00000000-0006-0000-05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20" authorId="0" shapeId="0" xr:uid="{00000000-0006-0000-05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0" authorId="0" shapeId="0" xr:uid="{00000000-0006-0000-05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20" authorId="0" shapeId="0" xr:uid="{00000000-0006-0000-05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20" authorId="0" shapeId="0" xr:uid="{00000000-0006-0000-05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20" authorId="0" shapeId="0" xr:uid="{00000000-0006-0000-05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20" authorId="0" shapeId="0" xr:uid="{00000000-0006-0000-05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0" authorId="0" shapeId="0" xr:uid="{00000000-0006-0000-05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0" authorId="0" shapeId="0" xr:uid="{00000000-0006-0000-05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20" authorId="0" shapeId="0" xr:uid="{00000000-0006-0000-05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0" authorId="0" shapeId="0" xr:uid="{00000000-0006-0000-05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0" authorId="0" shapeId="0" xr:uid="{00000000-0006-0000-05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20" authorId="0" shapeId="0" xr:uid="{00000000-0006-0000-05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20" authorId="0" shapeId="0" xr:uid="{00000000-0006-0000-05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20" authorId="0" shapeId="0" xr:uid="{00000000-0006-0000-05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20" authorId="0" shapeId="0" xr:uid="{00000000-0006-0000-05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20" authorId="0" shapeId="0" xr:uid="{00000000-0006-0000-05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20" authorId="0" shapeId="0" xr:uid="{00000000-0006-0000-05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20" authorId="0" shapeId="0" xr:uid="{00000000-0006-0000-05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20" authorId="0" shapeId="0" xr:uid="{00000000-0006-0000-05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20" authorId="0" shapeId="0" xr:uid="{00000000-0006-0000-05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20" authorId="0" shapeId="0" xr:uid="{00000000-0006-0000-05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20" authorId="0" shapeId="0" xr:uid="{00000000-0006-0000-05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20" authorId="0" shapeId="0" xr:uid="{00000000-0006-0000-05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20" authorId="0" shapeId="0" xr:uid="{00000000-0006-0000-05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20" authorId="0" shapeId="0" xr:uid="{00000000-0006-0000-05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20" authorId="0" shapeId="0" xr:uid="{00000000-0006-0000-05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20" authorId="0" shapeId="0" xr:uid="{00000000-0006-0000-05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0" authorId="0" shapeId="0" xr:uid="{00000000-0006-0000-05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20" authorId="0" shapeId="0" xr:uid="{00000000-0006-0000-05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20" authorId="0" shapeId="0" xr:uid="{00000000-0006-0000-05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20" authorId="0" shapeId="0" xr:uid="{00000000-0006-0000-05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20" authorId="0" shapeId="0" xr:uid="{00000000-0006-0000-05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20" authorId="0" shapeId="0" xr:uid="{00000000-0006-0000-05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20" authorId="0" shapeId="0" xr:uid="{00000000-0006-0000-05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0" authorId="0" shapeId="0" xr:uid="{00000000-0006-0000-05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20" authorId="0" shapeId="0" xr:uid="{00000000-0006-0000-05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0" authorId="0" shapeId="0" xr:uid="{00000000-0006-0000-05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20" authorId="0" shapeId="0" xr:uid="{00000000-0006-0000-05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20" authorId="0" shapeId="0" xr:uid="{00000000-0006-0000-05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20" authorId="0" shapeId="0" xr:uid="{00000000-0006-0000-05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20" authorId="0" shapeId="0" xr:uid="{00000000-0006-0000-05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20" authorId="0" shapeId="0" xr:uid="{00000000-0006-0000-05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20" authorId="0" shapeId="0" xr:uid="{00000000-0006-0000-05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20" authorId="0" shapeId="0" xr:uid="{00000000-0006-0000-05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20" authorId="0" shapeId="0" xr:uid="{00000000-0006-0000-05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20" authorId="0" shapeId="0" xr:uid="{00000000-0006-0000-05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20" authorId="0" shapeId="0" xr:uid="{00000000-0006-0000-05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0" authorId="0" shapeId="0" xr:uid="{00000000-0006-0000-05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20" authorId="0" shapeId="0" xr:uid="{00000000-0006-0000-05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20" authorId="0" shapeId="0" xr:uid="{00000000-0006-0000-05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20" authorId="0" shapeId="0" xr:uid="{00000000-0006-0000-05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20" authorId="0" shapeId="0" xr:uid="{00000000-0006-0000-05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20" authorId="0" shapeId="0" xr:uid="{00000000-0006-0000-05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20" authorId="0" shapeId="0" xr:uid="{00000000-0006-0000-05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20" authorId="0" shapeId="0" xr:uid="{00000000-0006-0000-05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20" authorId="0" shapeId="0" xr:uid="{00000000-0006-0000-05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0" authorId="0" shapeId="0" xr:uid="{00000000-0006-0000-05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0" authorId="0" shapeId="0" xr:uid="{00000000-0006-0000-05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20" authorId="0" shapeId="0" xr:uid="{00000000-0006-0000-05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0" authorId="0" shapeId="0" xr:uid="{00000000-0006-0000-05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20" authorId="0" shapeId="0" xr:uid="{00000000-0006-0000-05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20" authorId="0" shapeId="0" xr:uid="{00000000-0006-0000-05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20" authorId="0" shapeId="0" xr:uid="{00000000-0006-0000-05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20" authorId="0" shapeId="0" xr:uid="{00000000-0006-0000-05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20" authorId="0" shapeId="0" xr:uid="{00000000-0006-0000-05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20" authorId="0" shapeId="0" xr:uid="{00000000-0006-0000-05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20" authorId="0" shapeId="0" xr:uid="{00000000-0006-0000-05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20" authorId="0" shapeId="0" xr:uid="{00000000-0006-0000-05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0" authorId="0" shapeId="0" xr:uid="{00000000-0006-0000-05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6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600-00000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1" authorId="0" shapeId="0" xr:uid="{00000000-0006-0000-0600-00000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1" authorId="0" shapeId="0" xr:uid="{00000000-0006-0000-0600-00000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1" authorId="0" shapeId="0" xr:uid="{00000000-0006-0000-0600-00000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1" authorId="0" shapeId="0" xr:uid="{00000000-0006-0000-0600-00000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1" authorId="0" shapeId="0" xr:uid="{00000000-0006-0000-0600-00000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1" authorId="0" shapeId="0" xr:uid="{00000000-0006-0000-0600-00000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1" authorId="0" shapeId="0" xr:uid="{00000000-0006-0000-0600-00000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1" authorId="0" shapeId="0" xr:uid="{00000000-0006-0000-0600-00000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1" authorId="0" shapeId="0" xr:uid="{00000000-0006-0000-0600-00000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1" authorId="0" shapeId="0" xr:uid="{00000000-0006-0000-0600-00000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1" authorId="0" shapeId="0" xr:uid="{00000000-0006-0000-0600-00000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1" authorId="0" shapeId="0" xr:uid="{00000000-0006-0000-0600-00000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1" authorId="0" shapeId="0" xr:uid="{00000000-0006-0000-0600-00000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1" authorId="0" shapeId="0" xr:uid="{00000000-0006-0000-0600-00001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1" authorId="0" shapeId="0" xr:uid="{00000000-0006-0000-0600-00001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1" authorId="0" shapeId="0" xr:uid="{00000000-0006-0000-0600-00001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1" authorId="0" shapeId="0" xr:uid="{00000000-0006-0000-0600-00001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1" authorId="0" shapeId="0" xr:uid="{00000000-0006-0000-0600-00001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1" authorId="0" shapeId="0" xr:uid="{00000000-0006-0000-0600-00001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1" authorId="0" shapeId="0" xr:uid="{00000000-0006-0000-06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1" authorId="0" shapeId="0" xr:uid="{00000000-0006-0000-06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1" authorId="0" shapeId="0" xr:uid="{00000000-0006-0000-06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1" authorId="0" shapeId="0" xr:uid="{00000000-0006-0000-06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1" authorId="0" shapeId="0" xr:uid="{00000000-0006-0000-06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1" authorId="0" shapeId="0" xr:uid="{00000000-0006-0000-06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1" authorId="0" shapeId="0" xr:uid="{00000000-0006-0000-06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1" authorId="0" shapeId="0" xr:uid="{00000000-0006-0000-06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1" authorId="0" shapeId="0" xr:uid="{00000000-0006-0000-06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1" authorId="0" shapeId="0" xr:uid="{00000000-0006-0000-06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1" authorId="0" shapeId="0" xr:uid="{00000000-0006-0000-06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1" authorId="0" shapeId="0" xr:uid="{00000000-0006-0000-06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1" authorId="0" shapeId="0" xr:uid="{00000000-0006-0000-06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1" authorId="0" shapeId="0" xr:uid="{00000000-0006-0000-06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1" authorId="0" shapeId="0" xr:uid="{00000000-0006-0000-06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1" authorId="0" shapeId="0" xr:uid="{00000000-0006-0000-06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1" authorId="0" shapeId="0" xr:uid="{00000000-0006-0000-06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1" authorId="0" shapeId="0" xr:uid="{00000000-0006-0000-06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1" authorId="0" shapeId="0" xr:uid="{00000000-0006-0000-06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1" authorId="0" shapeId="0" xr:uid="{00000000-0006-0000-06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1" authorId="0" shapeId="0" xr:uid="{00000000-0006-0000-06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1" authorId="0" shapeId="0" xr:uid="{00000000-0006-0000-06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1" authorId="0" shapeId="0" xr:uid="{00000000-0006-0000-06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1" authorId="0" shapeId="0" xr:uid="{00000000-0006-0000-06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1" authorId="0" shapeId="0" xr:uid="{00000000-0006-0000-06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1" authorId="0" shapeId="0" xr:uid="{00000000-0006-0000-06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1" authorId="0" shapeId="0" xr:uid="{00000000-0006-0000-06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1" authorId="0" shapeId="0" xr:uid="{00000000-0006-0000-06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1" authorId="0" shapeId="0" xr:uid="{00000000-0006-0000-06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1" authorId="0" shapeId="0" xr:uid="{00000000-0006-0000-06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1" authorId="0" shapeId="0" xr:uid="{00000000-0006-0000-06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1" authorId="0" shapeId="0" xr:uid="{00000000-0006-0000-06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1" authorId="0" shapeId="0" xr:uid="{00000000-0006-0000-06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1" authorId="0" shapeId="0" xr:uid="{00000000-0006-0000-06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1" authorId="0" shapeId="0" xr:uid="{00000000-0006-0000-06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1" authorId="0" shapeId="0" xr:uid="{00000000-0006-0000-06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1" authorId="0" shapeId="0" xr:uid="{00000000-0006-0000-06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1" authorId="0" shapeId="0" xr:uid="{00000000-0006-0000-06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1" authorId="0" shapeId="0" xr:uid="{00000000-0006-0000-06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6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6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06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6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6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6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6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6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06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6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6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6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6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6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6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6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6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6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6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6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6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6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6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6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6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6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6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6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6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6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6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6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6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6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6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6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6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6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6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6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6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6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6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6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6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6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6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6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6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6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6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6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6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6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6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6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6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6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6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6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6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6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6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6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6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6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6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6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6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6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6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6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6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6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600-00008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2" authorId="0" shapeId="0" xr:uid="{00000000-0006-0000-0600-00008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2" authorId="0" shapeId="0" xr:uid="{00000000-0006-0000-0600-00008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2" authorId="0" shapeId="0" xr:uid="{00000000-0006-0000-0600-00008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2" authorId="0" shapeId="0" xr:uid="{00000000-0006-0000-0600-00008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2" authorId="0" shapeId="0" xr:uid="{00000000-0006-0000-0600-00008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2" authorId="0" shapeId="0" xr:uid="{00000000-0006-0000-0600-00008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2" authorId="0" shapeId="0" xr:uid="{00000000-0006-0000-0600-00008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2" authorId="0" shapeId="0" xr:uid="{00000000-0006-0000-0600-00008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2" authorId="0" shapeId="0" xr:uid="{00000000-0006-0000-0600-00009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2" authorId="0" shapeId="0" xr:uid="{00000000-0006-0000-0600-00009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2" authorId="0" shapeId="0" xr:uid="{00000000-0006-0000-0600-00009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2" authorId="0" shapeId="0" xr:uid="{00000000-0006-0000-0600-00009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2" authorId="0" shapeId="0" xr:uid="{00000000-0006-0000-06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2" authorId="0" shapeId="0" xr:uid="{00000000-0006-0000-06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2" authorId="0" shapeId="0" xr:uid="{00000000-0006-0000-06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2" authorId="0" shapeId="0" xr:uid="{00000000-0006-0000-06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2" authorId="0" shapeId="0" xr:uid="{00000000-0006-0000-06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2" authorId="0" shapeId="0" xr:uid="{00000000-0006-0000-06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2" authorId="0" shapeId="0" xr:uid="{00000000-0006-0000-06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2" authorId="0" shapeId="0" xr:uid="{00000000-0006-0000-06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2" authorId="0" shapeId="0" xr:uid="{00000000-0006-0000-06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2" authorId="0" shapeId="0" xr:uid="{00000000-0006-0000-06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2" authorId="0" shapeId="0" xr:uid="{00000000-0006-0000-06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2" authorId="0" shapeId="0" xr:uid="{00000000-0006-0000-06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2" authorId="0" shapeId="0" xr:uid="{00000000-0006-0000-06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2" authorId="0" shapeId="0" xr:uid="{00000000-0006-0000-06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2" authorId="0" shapeId="0" xr:uid="{00000000-0006-0000-0600-0000A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2" authorId="0" shapeId="0" xr:uid="{00000000-0006-0000-0600-0000A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2" authorId="0" shapeId="0" xr:uid="{00000000-0006-0000-0600-0000A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2" authorId="0" shapeId="0" xr:uid="{00000000-0006-0000-0600-0000A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2" authorId="0" shapeId="0" xr:uid="{00000000-0006-0000-0600-0000A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2" authorId="0" shapeId="0" xr:uid="{00000000-0006-0000-06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2" authorId="0" shapeId="0" xr:uid="{00000000-0006-0000-0600-0000A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2" authorId="0" shapeId="0" xr:uid="{00000000-0006-0000-0600-0000A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2" authorId="0" shapeId="0" xr:uid="{00000000-0006-0000-0600-0000A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2" authorId="0" shapeId="0" xr:uid="{00000000-0006-0000-0600-0000A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2" authorId="0" shapeId="0" xr:uid="{00000000-0006-0000-06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2" authorId="0" shapeId="0" xr:uid="{00000000-0006-0000-06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2" authorId="0" shapeId="0" xr:uid="{00000000-0006-0000-06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2" authorId="0" shapeId="0" xr:uid="{00000000-0006-0000-06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2" authorId="0" shapeId="0" xr:uid="{00000000-0006-0000-06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2" authorId="0" shapeId="0" xr:uid="{00000000-0006-0000-06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2" authorId="0" shapeId="0" xr:uid="{00000000-0006-0000-06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2" authorId="0" shapeId="0" xr:uid="{00000000-0006-0000-06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2" authorId="0" shapeId="0" xr:uid="{00000000-0006-0000-06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2" authorId="0" shapeId="0" xr:uid="{00000000-0006-0000-0600-0000B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2" authorId="0" shapeId="0" xr:uid="{00000000-0006-0000-0600-0000B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2" authorId="0" shapeId="0" xr:uid="{00000000-0006-0000-06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2" authorId="0" shapeId="0" xr:uid="{00000000-0006-0000-06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2" authorId="0" shapeId="0" xr:uid="{00000000-0006-0000-06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2" authorId="0" shapeId="0" xr:uid="{00000000-0006-0000-0600-0000B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2" authorId="0" shapeId="0" xr:uid="{00000000-0006-0000-06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2" authorId="0" shapeId="0" xr:uid="{00000000-0006-0000-06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2" authorId="0" shapeId="0" xr:uid="{00000000-0006-0000-06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2" authorId="0" shapeId="0" xr:uid="{00000000-0006-0000-06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2" authorId="0" shapeId="0" xr:uid="{00000000-0006-0000-06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2" authorId="0" shapeId="0" xr:uid="{00000000-0006-0000-06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2" authorId="0" shapeId="0" xr:uid="{00000000-0006-0000-06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6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6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6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6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6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6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6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6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6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6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6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6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6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6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6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6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6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6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6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6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6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6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6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6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6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6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6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6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6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6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6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6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6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6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6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6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6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6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6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6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6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6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6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6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6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6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6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6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6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6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6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6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6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6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6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6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6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6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6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6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6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6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6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6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6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6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600-00000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3" authorId="0" shapeId="0" xr:uid="{00000000-0006-0000-0600-00000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3" authorId="0" shapeId="0" xr:uid="{00000000-0006-0000-0600-00000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3" authorId="0" shapeId="0" xr:uid="{00000000-0006-0000-0600-00000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3" authorId="0" shapeId="0" xr:uid="{00000000-0006-0000-0600-00000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3" authorId="0" shapeId="0" xr:uid="{00000000-0006-0000-0600-00000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3" authorId="0" shapeId="0" xr:uid="{00000000-0006-0000-0600-00000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3" authorId="0" shapeId="0" xr:uid="{00000000-0006-0000-0600-00000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3" authorId="0" shapeId="0" xr:uid="{00000000-0006-0000-0600-00000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3" authorId="0" shapeId="0" xr:uid="{00000000-0006-0000-0600-00000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3" authorId="0" shapeId="0" xr:uid="{00000000-0006-0000-06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3" authorId="0" shapeId="0" xr:uid="{00000000-0006-0000-06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3" authorId="0" shapeId="0" xr:uid="{00000000-0006-0000-06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3" authorId="0" shapeId="0" xr:uid="{00000000-0006-0000-06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3" authorId="0" shapeId="0" xr:uid="{00000000-0006-0000-0600-00001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3" authorId="0" shapeId="0" xr:uid="{00000000-0006-0000-0600-00001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3" authorId="0" shapeId="0" xr:uid="{00000000-0006-0000-0600-00001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3" authorId="0" shapeId="0" xr:uid="{00000000-0006-0000-0600-00001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3" authorId="0" shapeId="0" xr:uid="{00000000-0006-0000-0600-00001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3" authorId="0" shapeId="0" xr:uid="{00000000-0006-0000-0600-00001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3" authorId="0" shapeId="0" xr:uid="{00000000-0006-0000-0600-00001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3" authorId="0" shapeId="0" xr:uid="{00000000-0006-0000-0600-00001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3" authorId="0" shapeId="0" xr:uid="{00000000-0006-0000-0600-00001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3" authorId="0" shapeId="0" xr:uid="{00000000-0006-0000-0600-00001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3" authorId="0" shapeId="0" xr:uid="{00000000-0006-0000-0600-00001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3" authorId="0" shapeId="0" xr:uid="{00000000-0006-0000-06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3" authorId="0" shapeId="0" xr:uid="{00000000-0006-0000-06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3" authorId="0" shapeId="0" xr:uid="{00000000-0006-0000-06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3" authorId="0" shapeId="0" xr:uid="{00000000-0006-0000-06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3" authorId="0" shapeId="0" xr:uid="{00000000-0006-0000-06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3" authorId="0" shapeId="0" xr:uid="{00000000-0006-0000-06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3" authorId="0" shapeId="0" xr:uid="{00000000-0006-0000-06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3" authorId="0" shapeId="0" xr:uid="{00000000-0006-0000-06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3" authorId="0" shapeId="0" xr:uid="{00000000-0006-0000-06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3" authorId="0" shapeId="0" xr:uid="{00000000-0006-0000-06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3" authorId="0" shapeId="0" xr:uid="{00000000-0006-0000-06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3" authorId="0" shapeId="0" xr:uid="{00000000-0006-0000-06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3" authorId="0" shapeId="0" xr:uid="{00000000-0006-0000-06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3" authorId="0" shapeId="0" xr:uid="{00000000-0006-0000-06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3" authorId="0" shapeId="0" xr:uid="{00000000-0006-0000-06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3" authorId="0" shapeId="0" xr:uid="{00000000-0006-0000-06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3" authorId="0" shapeId="0" xr:uid="{00000000-0006-0000-06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3" authorId="0" shapeId="0" xr:uid="{00000000-0006-0000-06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3" authorId="0" shapeId="0" xr:uid="{00000000-0006-0000-06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3" authorId="0" shapeId="0" xr:uid="{00000000-0006-0000-06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3" authorId="0" shapeId="0" xr:uid="{00000000-0006-0000-06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3" authorId="0" shapeId="0" xr:uid="{00000000-0006-0000-0600-00003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3" authorId="0" shapeId="0" xr:uid="{00000000-0006-0000-0600-00003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3" authorId="0" shapeId="0" xr:uid="{00000000-0006-0000-0600-00003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3" authorId="0" shapeId="0" xr:uid="{00000000-0006-0000-0600-00003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3" authorId="0" shapeId="0" xr:uid="{00000000-0006-0000-0600-00003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3" authorId="0" shapeId="0" xr:uid="{00000000-0006-0000-0600-00003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3" authorId="0" shapeId="0" xr:uid="{00000000-0006-0000-0600-00003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3" authorId="0" shapeId="0" xr:uid="{00000000-0006-0000-0600-00003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3" authorId="0" shapeId="0" xr:uid="{00000000-0006-0000-0600-00003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3" authorId="0" shapeId="0" xr:uid="{00000000-0006-0000-06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6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6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6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6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6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6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6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6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6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6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6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6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6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6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6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6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6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6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6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6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6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6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6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6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6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6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6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6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6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6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6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6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6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6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6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6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6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6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6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6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6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6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6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6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6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6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6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6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6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6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6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6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6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6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6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6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6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6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6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6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6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6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6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6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6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6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6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6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6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600-00008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4" authorId="0" shapeId="0" xr:uid="{00000000-0006-0000-0600-00008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4" authorId="0" shapeId="0" xr:uid="{00000000-0006-0000-0600-00008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4" authorId="0" shapeId="0" xr:uid="{00000000-0006-0000-0600-00008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4" authorId="0" shapeId="0" xr:uid="{00000000-0006-0000-0600-00008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4" authorId="0" shapeId="0" xr:uid="{00000000-0006-0000-0600-00008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4" authorId="0" shapeId="0" xr:uid="{00000000-0006-0000-0600-00008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4" authorId="0" shapeId="0" xr:uid="{00000000-0006-0000-0600-00008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4" authorId="0" shapeId="0" xr:uid="{00000000-0006-0000-0600-00008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4" authorId="0" shapeId="0" xr:uid="{00000000-0006-0000-0600-00008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4" authorId="0" shapeId="0" xr:uid="{00000000-0006-0000-0600-00008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4" authorId="0" shapeId="0" xr:uid="{00000000-0006-0000-0600-00008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4" authorId="0" shapeId="0" xr:uid="{00000000-0006-0000-0600-00008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4" authorId="0" shapeId="0" xr:uid="{00000000-0006-0000-0600-00008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4" authorId="0" shapeId="0" xr:uid="{00000000-0006-0000-0600-00008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4" authorId="0" shapeId="0" xr:uid="{00000000-0006-0000-0600-00009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4" authorId="0" shapeId="0" xr:uid="{00000000-0006-0000-0600-00009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4" authorId="0" shapeId="0" xr:uid="{00000000-0006-0000-0600-00009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4" authorId="0" shapeId="0" xr:uid="{00000000-0006-0000-0600-00009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4" authorId="0" shapeId="0" xr:uid="{00000000-0006-0000-0600-00009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4" authorId="0" shapeId="0" xr:uid="{00000000-0006-0000-0600-00009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4" authorId="0" shapeId="0" xr:uid="{00000000-0006-0000-0600-00009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4" authorId="0" shapeId="0" xr:uid="{00000000-0006-0000-0600-00009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4" authorId="0" shapeId="0" xr:uid="{00000000-0006-0000-0600-00009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4" authorId="0" shapeId="0" xr:uid="{00000000-0006-0000-0600-00009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4" authorId="0" shapeId="0" xr:uid="{00000000-0006-0000-0600-00009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4" authorId="0" shapeId="0" xr:uid="{00000000-0006-0000-0600-00009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4" authorId="0" shapeId="0" xr:uid="{00000000-0006-0000-0600-00009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4" authorId="0" shapeId="0" xr:uid="{00000000-0006-0000-0600-00009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4" authorId="0" shapeId="0" xr:uid="{00000000-0006-0000-0600-00009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4" authorId="0" shapeId="0" xr:uid="{00000000-0006-0000-0600-00009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4" authorId="0" shapeId="0" xr:uid="{00000000-0006-0000-0600-0000A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4" authorId="0" shapeId="0" xr:uid="{00000000-0006-0000-0600-0000A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4" authorId="0" shapeId="0" xr:uid="{00000000-0006-0000-0600-0000A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4" authorId="0" shapeId="0" xr:uid="{00000000-0006-0000-0600-0000A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4" authorId="0" shapeId="0" xr:uid="{00000000-0006-0000-0600-0000A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4" authorId="0" shapeId="0" xr:uid="{00000000-0006-0000-0600-0000A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4" authorId="0" shapeId="0" xr:uid="{00000000-0006-0000-0600-0000A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4" authorId="0" shapeId="0" xr:uid="{00000000-0006-0000-0600-0000A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4" authorId="0" shapeId="0" xr:uid="{00000000-0006-0000-0600-0000A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4" authorId="0" shapeId="0" xr:uid="{00000000-0006-0000-0600-0000A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4" authorId="0" shapeId="0" xr:uid="{00000000-0006-0000-0600-0000A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4" authorId="0" shapeId="0" xr:uid="{00000000-0006-0000-0600-0000A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4" authorId="0" shapeId="0" xr:uid="{00000000-0006-0000-0600-0000A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4" authorId="0" shapeId="0" xr:uid="{00000000-0006-0000-0600-0000A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4" authorId="0" shapeId="0" xr:uid="{00000000-0006-0000-0600-0000A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4" authorId="0" shapeId="0" xr:uid="{00000000-0006-0000-0600-0000A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4" authorId="0" shapeId="0" xr:uid="{00000000-0006-0000-0600-0000B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4" authorId="0" shapeId="0" xr:uid="{00000000-0006-0000-0600-0000B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4" authorId="0" shapeId="0" xr:uid="{00000000-0006-0000-0600-0000B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4" authorId="0" shapeId="0" xr:uid="{00000000-0006-0000-0600-0000B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4" authorId="0" shapeId="0" xr:uid="{00000000-0006-0000-0600-0000B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4" authorId="0" shapeId="0" xr:uid="{00000000-0006-0000-0600-0000B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4" authorId="0" shapeId="0" xr:uid="{00000000-0006-0000-0600-0000B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4" authorId="0" shapeId="0" xr:uid="{00000000-0006-0000-0600-0000B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4" authorId="0" shapeId="0" xr:uid="{00000000-0006-0000-0600-0000B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4" authorId="0" shapeId="0" xr:uid="{00000000-0006-0000-0600-0000B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4" authorId="0" shapeId="0" xr:uid="{00000000-0006-0000-06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6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6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6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6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6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6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6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6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6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6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6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6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6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6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6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6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6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6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6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6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6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6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6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6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6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6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6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6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6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6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6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6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6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6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6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6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6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6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6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6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6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6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6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6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6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6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6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6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6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6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6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6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6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6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6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6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6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6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6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6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6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6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6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6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6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6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6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6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6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6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6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6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6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6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6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6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6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6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6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6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6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6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6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6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6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6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6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6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6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6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6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6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6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6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6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6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6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6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6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6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6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6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6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6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6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6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6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6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6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6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6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6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6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6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6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6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6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6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6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6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6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6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6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6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6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6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6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6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6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6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6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6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6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6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6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6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6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6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6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6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6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6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6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6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6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6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6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6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6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6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6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6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6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6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6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6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6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6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6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6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6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6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6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6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6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6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6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6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6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6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6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6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6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6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6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6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6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6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6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6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6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6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6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6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6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6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6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6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6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6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6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6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6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6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6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6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6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6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6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6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6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6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6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6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6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6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6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6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6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6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6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6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6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6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6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6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6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6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6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6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6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6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6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6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6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6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6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6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6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6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6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6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6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6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6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6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6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6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6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6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6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6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6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6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6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6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6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6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6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6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6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6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6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6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6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6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6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6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6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6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6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6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6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6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6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6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6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6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6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6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6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6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6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6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6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6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6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6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6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6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6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6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6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6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6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6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6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6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6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6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6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6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6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6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6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6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6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6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6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6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6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6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6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6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6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6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6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6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6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6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6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6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6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6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6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6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6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6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6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6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6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6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6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6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6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6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6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6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6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6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6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6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6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6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6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6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6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6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6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6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6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6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6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6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6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6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6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6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6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6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06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6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6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6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06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06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06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6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6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06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6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6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06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06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06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6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6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6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06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6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6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6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06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6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06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6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06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6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06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6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6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6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6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6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6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6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6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6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6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6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6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6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6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6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6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6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6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6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6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6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6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6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6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6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6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6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6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6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06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6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06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6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6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6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6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6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6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6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6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6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6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06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6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6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6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6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6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6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6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6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6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06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6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6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6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6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6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6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6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6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6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6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6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6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9" authorId="0" shapeId="0" xr:uid="{00000000-0006-0000-06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9" authorId="0" shapeId="0" xr:uid="{00000000-0006-0000-06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9" authorId="0" shapeId="0" xr:uid="{00000000-0006-0000-06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9" authorId="0" shapeId="0" xr:uid="{00000000-0006-0000-06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9" authorId="0" shapeId="0" xr:uid="{00000000-0006-0000-06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9" authorId="0" shapeId="0" xr:uid="{00000000-0006-0000-06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9" authorId="0" shapeId="0" xr:uid="{00000000-0006-0000-06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9" authorId="0" shapeId="0" xr:uid="{00000000-0006-0000-06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9" authorId="0" shapeId="0" xr:uid="{00000000-0006-0000-06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9" authorId="0" shapeId="0" xr:uid="{00000000-0006-0000-06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9" authorId="0" shapeId="0" xr:uid="{00000000-0006-0000-06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9" authorId="0" shapeId="0" xr:uid="{00000000-0006-0000-06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9" authorId="0" shapeId="0" xr:uid="{00000000-0006-0000-06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9" authorId="0" shapeId="0" xr:uid="{00000000-0006-0000-06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9" authorId="0" shapeId="0" xr:uid="{00000000-0006-0000-06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9" authorId="0" shapeId="0" xr:uid="{00000000-0006-0000-06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9" authorId="0" shapeId="0" xr:uid="{00000000-0006-0000-06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9" authorId="0" shapeId="0" xr:uid="{00000000-0006-0000-06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9" authorId="0" shapeId="0" xr:uid="{00000000-0006-0000-06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9" authorId="0" shapeId="0" xr:uid="{00000000-0006-0000-06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9" authorId="0" shapeId="0" xr:uid="{00000000-0006-0000-06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9" authorId="0" shapeId="0" xr:uid="{00000000-0006-0000-06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9" authorId="0" shapeId="0" xr:uid="{00000000-0006-0000-06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9" authorId="0" shapeId="0" xr:uid="{00000000-0006-0000-06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9" authorId="0" shapeId="0" xr:uid="{00000000-0006-0000-06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9" authorId="0" shapeId="0" xr:uid="{00000000-0006-0000-06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9" authorId="0" shapeId="0" xr:uid="{00000000-0006-0000-06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9" authorId="0" shapeId="0" xr:uid="{00000000-0006-0000-06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9" authorId="0" shapeId="0" xr:uid="{00000000-0006-0000-06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9" authorId="0" shapeId="0" xr:uid="{00000000-0006-0000-06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9" authorId="0" shapeId="0" xr:uid="{00000000-0006-0000-06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9" authorId="0" shapeId="0" xr:uid="{00000000-0006-0000-06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9" authorId="0" shapeId="0" xr:uid="{00000000-0006-0000-06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9" authorId="0" shapeId="0" xr:uid="{00000000-0006-0000-06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9" authorId="0" shapeId="0" xr:uid="{00000000-0006-0000-06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9" authorId="0" shapeId="0" xr:uid="{00000000-0006-0000-06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9" authorId="0" shapeId="0" xr:uid="{00000000-0006-0000-06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9" authorId="0" shapeId="0" xr:uid="{00000000-0006-0000-06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9" authorId="0" shapeId="0" xr:uid="{00000000-0006-0000-06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9" authorId="0" shapeId="0" xr:uid="{00000000-0006-0000-06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9" authorId="0" shapeId="0" xr:uid="{00000000-0006-0000-06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9" authorId="0" shapeId="0" xr:uid="{00000000-0006-0000-06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9" authorId="0" shapeId="0" xr:uid="{00000000-0006-0000-06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9" authorId="0" shapeId="0" xr:uid="{00000000-0006-0000-06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9" authorId="0" shapeId="0" xr:uid="{00000000-0006-0000-06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9" authorId="0" shapeId="0" xr:uid="{00000000-0006-0000-06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9" authorId="0" shapeId="0" xr:uid="{00000000-0006-0000-06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9" authorId="0" shapeId="0" xr:uid="{00000000-0006-0000-06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9" authorId="0" shapeId="0" xr:uid="{00000000-0006-0000-06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9" authorId="0" shapeId="0" xr:uid="{00000000-0006-0000-06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9" authorId="0" shapeId="0" xr:uid="{00000000-0006-0000-06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9" authorId="0" shapeId="0" xr:uid="{00000000-0006-0000-06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9" authorId="0" shapeId="0" xr:uid="{00000000-0006-0000-06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9" authorId="0" shapeId="0" xr:uid="{00000000-0006-0000-06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9" authorId="0" shapeId="0" xr:uid="{00000000-0006-0000-06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9" authorId="0" shapeId="0" xr:uid="{00000000-0006-0000-06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9" authorId="0" shapeId="0" xr:uid="{00000000-0006-0000-06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9" authorId="0" shapeId="0" xr:uid="{00000000-0006-0000-06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9" authorId="0" shapeId="0" xr:uid="{00000000-0006-0000-06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9" authorId="0" shapeId="0" xr:uid="{00000000-0006-0000-06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9" authorId="0" shapeId="0" xr:uid="{00000000-0006-0000-06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9" authorId="0" shapeId="0" xr:uid="{00000000-0006-0000-06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9" authorId="0" shapeId="0" xr:uid="{00000000-0006-0000-06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9" authorId="0" shapeId="0" xr:uid="{00000000-0006-0000-06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9" authorId="0" shapeId="0" xr:uid="{00000000-0006-0000-06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9" authorId="0" shapeId="0" xr:uid="{00000000-0006-0000-06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9" authorId="0" shapeId="0" xr:uid="{00000000-0006-0000-06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9" authorId="0" shapeId="0" xr:uid="{00000000-0006-0000-06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9" authorId="0" shapeId="0" xr:uid="{00000000-0006-0000-06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9" authorId="0" shapeId="0" xr:uid="{00000000-0006-0000-06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9" authorId="0" shapeId="0" xr:uid="{00000000-0006-0000-06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9" authorId="0" shapeId="0" xr:uid="{00000000-0006-0000-06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9" authorId="0" shapeId="0" xr:uid="{00000000-0006-0000-06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9" authorId="0" shapeId="0" xr:uid="{00000000-0006-0000-06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9" authorId="0" shapeId="0" xr:uid="{00000000-0006-0000-06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9" authorId="0" shapeId="0" xr:uid="{00000000-0006-0000-06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9" authorId="0" shapeId="0" xr:uid="{00000000-0006-0000-06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9" authorId="0" shapeId="0" xr:uid="{00000000-0006-0000-06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9" authorId="0" shapeId="0" xr:uid="{00000000-0006-0000-06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9" authorId="0" shapeId="0" xr:uid="{00000000-0006-0000-06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9" authorId="0" shapeId="0" xr:uid="{00000000-0006-0000-06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9" authorId="0" shapeId="0" xr:uid="{00000000-0006-0000-06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9" authorId="0" shapeId="0" xr:uid="{00000000-0006-0000-06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9" authorId="0" shapeId="0" xr:uid="{00000000-0006-0000-06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9" authorId="0" shapeId="0" xr:uid="{00000000-0006-0000-06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9" authorId="0" shapeId="0" xr:uid="{00000000-0006-0000-06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9" authorId="0" shapeId="0" xr:uid="{00000000-0006-0000-06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9" authorId="0" shapeId="0" xr:uid="{00000000-0006-0000-06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9" authorId="0" shapeId="0" xr:uid="{00000000-0006-0000-06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9" authorId="0" shapeId="0" xr:uid="{00000000-0006-0000-06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9" authorId="0" shapeId="0" xr:uid="{00000000-0006-0000-06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9" authorId="0" shapeId="0" xr:uid="{00000000-0006-0000-06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9" authorId="0" shapeId="0" xr:uid="{00000000-0006-0000-06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9" authorId="0" shapeId="0" xr:uid="{00000000-0006-0000-06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9" authorId="0" shapeId="0" xr:uid="{00000000-0006-0000-06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9" authorId="0" shapeId="0" xr:uid="{00000000-0006-0000-06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9" authorId="0" shapeId="0" xr:uid="{00000000-0006-0000-06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9" authorId="0" shapeId="0" xr:uid="{00000000-0006-0000-06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9" authorId="0" shapeId="0" xr:uid="{00000000-0006-0000-06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9" authorId="0" shapeId="0" xr:uid="{00000000-0006-0000-06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20" authorId="0" shapeId="0" xr:uid="{00000000-0006-0000-06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0" authorId="0" shapeId="0" xr:uid="{00000000-0006-0000-06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20" authorId="0" shapeId="0" xr:uid="{00000000-0006-0000-06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0" authorId="0" shapeId="0" xr:uid="{00000000-0006-0000-06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0" authorId="0" shapeId="0" xr:uid="{00000000-0006-0000-06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20" authorId="0" shapeId="0" xr:uid="{00000000-0006-0000-06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20" authorId="0" shapeId="0" xr:uid="{00000000-0006-0000-06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20" authorId="0" shapeId="0" xr:uid="{00000000-0006-0000-06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0" authorId="0" shapeId="0" xr:uid="{00000000-0006-0000-06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20" authorId="0" shapeId="0" xr:uid="{00000000-0006-0000-06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20" authorId="0" shapeId="0" xr:uid="{00000000-0006-0000-0600-0000E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20" authorId="0" shapeId="0" xr:uid="{00000000-0006-0000-06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0" authorId="0" shapeId="0" xr:uid="{00000000-0006-0000-06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20" authorId="0" shapeId="0" xr:uid="{00000000-0006-0000-06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20" authorId="0" shapeId="0" xr:uid="{00000000-0006-0000-06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20" authorId="0" shapeId="0" xr:uid="{00000000-0006-0000-06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20" authorId="0" shapeId="0" xr:uid="{00000000-0006-0000-06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0" authorId="0" shapeId="0" xr:uid="{00000000-0006-0000-06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0" authorId="0" shapeId="0" xr:uid="{00000000-0006-0000-06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0" authorId="0" shapeId="0" xr:uid="{00000000-0006-0000-06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20" authorId="0" shapeId="0" xr:uid="{00000000-0006-0000-06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20" authorId="0" shapeId="0" xr:uid="{00000000-0006-0000-06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0" authorId="0" shapeId="0" xr:uid="{00000000-0006-0000-0600-0000F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20" authorId="0" shapeId="0" xr:uid="{00000000-0006-0000-0600-0000F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20" authorId="0" shapeId="0" xr:uid="{00000000-0006-0000-06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20" authorId="0" shapeId="0" xr:uid="{00000000-0006-0000-06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0" authorId="0" shapeId="0" xr:uid="{00000000-0006-0000-06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0" authorId="0" shapeId="0" xr:uid="{00000000-0006-0000-06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0" authorId="0" shapeId="0" xr:uid="{00000000-0006-0000-06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20" authorId="0" shapeId="0" xr:uid="{00000000-0006-0000-06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20" authorId="0" shapeId="0" xr:uid="{00000000-0006-0000-06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20" authorId="0" shapeId="0" xr:uid="{00000000-0006-0000-0600-0000F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20" authorId="0" shapeId="0" xr:uid="{00000000-0006-0000-06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20" authorId="0" shapeId="0" xr:uid="{00000000-0006-0000-06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20" authorId="0" shapeId="0" xr:uid="{00000000-0006-0000-06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20" authorId="0" shapeId="0" xr:uid="{00000000-0006-0000-06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20" authorId="0" shapeId="0" xr:uid="{00000000-0006-0000-06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0" authorId="0" shapeId="0" xr:uid="{00000000-0006-0000-0600-00000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20" authorId="0" shapeId="0" xr:uid="{00000000-0006-0000-06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20" authorId="0" shapeId="0" xr:uid="{00000000-0006-0000-06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20" authorId="0" shapeId="0" xr:uid="{00000000-0006-0000-06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20" authorId="0" shapeId="0" xr:uid="{00000000-0006-0000-0600-00000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20" authorId="0" shapeId="0" xr:uid="{00000000-0006-0000-06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20" authorId="0" shapeId="0" xr:uid="{00000000-0006-0000-06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20" authorId="0" shapeId="0" xr:uid="{00000000-0006-0000-06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20" authorId="0" shapeId="0" xr:uid="{00000000-0006-0000-0600-00000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20" authorId="0" shapeId="0" xr:uid="{00000000-0006-0000-0600-00000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20" authorId="0" shapeId="0" xr:uid="{00000000-0006-0000-06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20" authorId="0" shapeId="0" xr:uid="{00000000-0006-0000-06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20" authorId="0" shapeId="0" xr:uid="{00000000-0006-0000-06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0" authorId="0" shapeId="0" xr:uid="{00000000-0006-0000-06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0" authorId="0" shapeId="0" xr:uid="{00000000-0006-0000-06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20" authorId="0" shapeId="0" xr:uid="{00000000-0006-0000-06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20" authorId="0" shapeId="0" xr:uid="{00000000-0006-0000-06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0" authorId="0" shapeId="0" xr:uid="{00000000-0006-0000-0600-00001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20" authorId="0" shapeId="0" xr:uid="{00000000-0006-0000-06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20" authorId="0" shapeId="0" xr:uid="{00000000-0006-0000-0600-00001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20" authorId="0" shapeId="0" xr:uid="{00000000-0006-0000-0600-00001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20" authorId="0" shapeId="0" xr:uid="{00000000-0006-0000-0600-00001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0" authorId="0" shapeId="0" xr:uid="{00000000-0006-0000-06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0" authorId="0" shapeId="0" xr:uid="{00000000-0006-0000-0600-00001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0" authorId="0" shapeId="0" xr:uid="{00000000-0006-0000-06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20" authorId="0" shapeId="0" xr:uid="{00000000-0006-0000-06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20" authorId="0" shapeId="0" xr:uid="{00000000-0006-0000-06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20" authorId="0" shapeId="0" xr:uid="{00000000-0006-0000-0600-00001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20" authorId="0" shapeId="0" xr:uid="{00000000-0006-0000-0600-00001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20" authorId="0" shapeId="0" xr:uid="{00000000-0006-0000-06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20" authorId="0" shapeId="0" xr:uid="{00000000-0006-0000-0600-00001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20" authorId="0" shapeId="0" xr:uid="{00000000-0006-0000-0600-00001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20" authorId="0" shapeId="0" xr:uid="{00000000-0006-0000-0600-00002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20" authorId="0" shapeId="0" xr:uid="{00000000-0006-0000-06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20" authorId="0" shapeId="0" xr:uid="{00000000-0006-0000-06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20" authorId="0" shapeId="0" xr:uid="{00000000-0006-0000-06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20" authorId="0" shapeId="0" xr:uid="{00000000-0006-0000-0600-00002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20" authorId="0" shapeId="0" xr:uid="{00000000-0006-0000-0600-00002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20" authorId="0" shapeId="0" xr:uid="{00000000-0006-0000-06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20" authorId="0" shapeId="0" xr:uid="{00000000-0006-0000-06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0" authorId="0" shapeId="0" xr:uid="{00000000-0006-0000-0600-00002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0" authorId="0" shapeId="0" xr:uid="{00000000-0006-0000-0600-00002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20" authorId="0" shapeId="0" xr:uid="{00000000-0006-0000-0600-00002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20" authorId="0" shapeId="0" xr:uid="{00000000-0006-0000-0600-00002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20" authorId="0" shapeId="0" xr:uid="{00000000-0006-0000-0600-00002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20" authorId="0" shapeId="0" xr:uid="{00000000-0006-0000-0600-00002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20" authorId="0" shapeId="0" xr:uid="{00000000-0006-0000-0600-00002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20" authorId="0" shapeId="0" xr:uid="{00000000-0006-0000-0600-00002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20" authorId="0" shapeId="0" xr:uid="{00000000-0006-0000-0600-00003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20" authorId="0" shapeId="0" xr:uid="{00000000-0006-0000-0600-00003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20" authorId="0" shapeId="0" xr:uid="{00000000-0006-0000-0600-00003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20" authorId="0" shapeId="0" xr:uid="{00000000-0006-0000-0600-00003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20" authorId="0" shapeId="0" xr:uid="{00000000-0006-0000-0600-00003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20" authorId="0" shapeId="0" xr:uid="{00000000-0006-0000-06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0" authorId="0" shapeId="0" xr:uid="{00000000-0006-0000-0600-00003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20" authorId="0" shapeId="0" xr:uid="{00000000-0006-0000-0600-00003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20" authorId="0" shapeId="0" xr:uid="{00000000-0006-0000-0600-00003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7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U11" authorId="0" shapeId="0" xr:uid="{00000000-0006-0000-07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7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7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7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7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7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7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700-00000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1" authorId="0" shapeId="0" xr:uid="{00000000-0006-0000-0700-00000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1" authorId="0" shapeId="0" xr:uid="{00000000-0006-0000-0700-00000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1" authorId="0" shapeId="0" xr:uid="{00000000-0006-0000-0700-00000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1" authorId="0" shapeId="0" xr:uid="{00000000-0006-0000-0700-00000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1" authorId="0" shapeId="0" xr:uid="{00000000-0006-0000-0700-00000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1" authorId="0" shapeId="0" xr:uid="{00000000-0006-0000-0700-00000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1" authorId="0" shapeId="0" xr:uid="{00000000-0006-0000-0700-00001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1" authorId="0" shapeId="0" xr:uid="{00000000-0006-0000-0700-00001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1" authorId="0" shapeId="0" xr:uid="{00000000-0006-0000-0700-00001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1" authorId="0" shapeId="0" xr:uid="{00000000-0006-0000-0700-00001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1" authorId="0" shapeId="0" xr:uid="{00000000-0006-0000-0700-00001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1" authorId="0" shapeId="0" xr:uid="{00000000-0006-0000-0700-00001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1" authorId="0" shapeId="0" xr:uid="{00000000-0006-0000-07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1" authorId="0" shapeId="0" xr:uid="{00000000-0006-0000-07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1" authorId="0" shapeId="0" xr:uid="{00000000-0006-0000-07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1" authorId="0" shapeId="0" xr:uid="{00000000-0006-0000-07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1" authorId="0" shapeId="0" xr:uid="{00000000-0006-0000-07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1" authorId="0" shapeId="0" xr:uid="{00000000-0006-0000-07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1" authorId="0" shapeId="0" xr:uid="{00000000-0006-0000-07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1" authorId="0" shapeId="0" xr:uid="{00000000-0006-0000-07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1" authorId="0" shapeId="0" xr:uid="{00000000-0006-0000-07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1" authorId="0" shapeId="0" xr:uid="{00000000-0006-0000-07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1" authorId="0" shapeId="0" xr:uid="{00000000-0006-0000-07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1" authorId="0" shapeId="0" xr:uid="{00000000-0006-0000-07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1" authorId="0" shapeId="0" xr:uid="{00000000-0006-0000-07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1" authorId="0" shapeId="0" xr:uid="{00000000-0006-0000-07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1" authorId="0" shapeId="0" xr:uid="{00000000-0006-0000-07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1" authorId="0" shapeId="0" xr:uid="{00000000-0006-0000-07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1" authorId="0" shapeId="0" xr:uid="{00000000-0006-0000-07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1" authorId="0" shapeId="0" xr:uid="{00000000-0006-0000-07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1" authorId="0" shapeId="0" xr:uid="{00000000-0006-0000-07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1" authorId="0" shapeId="0" xr:uid="{00000000-0006-0000-07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1" authorId="0" shapeId="0" xr:uid="{00000000-0006-0000-07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1" authorId="0" shapeId="0" xr:uid="{00000000-0006-0000-07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1" authorId="0" shapeId="0" xr:uid="{00000000-0006-0000-07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1" authorId="0" shapeId="0" xr:uid="{00000000-0006-0000-07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1" authorId="0" shapeId="0" xr:uid="{00000000-0006-0000-07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1" authorId="0" shapeId="0" xr:uid="{00000000-0006-0000-07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1" authorId="0" shapeId="0" xr:uid="{00000000-0006-0000-07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1" authorId="0" shapeId="0" xr:uid="{00000000-0006-0000-07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1" authorId="0" shapeId="0" xr:uid="{00000000-0006-0000-07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1" authorId="0" shapeId="0" xr:uid="{00000000-0006-0000-07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1" authorId="0" shapeId="0" xr:uid="{00000000-0006-0000-07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1" authorId="0" shapeId="0" xr:uid="{00000000-0006-0000-07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1" authorId="0" shapeId="0" xr:uid="{00000000-0006-0000-07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1" authorId="0" shapeId="0" xr:uid="{00000000-0006-0000-07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1" authorId="0" shapeId="0" xr:uid="{00000000-0006-0000-07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1" authorId="0" shapeId="0" xr:uid="{00000000-0006-0000-07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1" authorId="0" shapeId="0" xr:uid="{00000000-0006-0000-07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1" authorId="0" shapeId="0" xr:uid="{00000000-0006-0000-07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1" authorId="0" shapeId="0" xr:uid="{00000000-0006-0000-07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1" authorId="0" shapeId="0" xr:uid="{00000000-0006-0000-07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1" authorId="0" shapeId="0" xr:uid="{00000000-0006-0000-07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1" authorId="0" shapeId="0" xr:uid="{00000000-0006-0000-07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1" authorId="0" shapeId="0" xr:uid="{00000000-0006-0000-07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1" authorId="0" shapeId="0" xr:uid="{00000000-0006-0000-07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1" authorId="0" shapeId="0" xr:uid="{00000000-0006-0000-07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1" authorId="0" shapeId="0" xr:uid="{00000000-0006-0000-07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1" authorId="0" shapeId="0" xr:uid="{00000000-0006-0000-07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1" authorId="0" shapeId="0" xr:uid="{00000000-0006-0000-07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1" authorId="0" shapeId="0" xr:uid="{00000000-0006-0000-07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1" authorId="0" shapeId="0" xr:uid="{00000000-0006-0000-07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1" authorId="0" shapeId="0" xr:uid="{00000000-0006-0000-07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1" authorId="0" shapeId="0" xr:uid="{00000000-0006-0000-07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1" authorId="0" shapeId="0" xr:uid="{00000000-0006-0000-07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1" authorId="0" shapeId="0" xr:uid="{00000000-0006-0000-07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1" authorId="0" shapeId="0" xr:uid="{00000000-0006-0000-07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1" authorId="0" shapeId="0" xr:uid="{00000000-0006-0000-07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1" authorId="0" shapeId="0" xr:uid="{00000000-0006-0000-07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1" authorId="0" shapeId="0" xr:uid="{00000000-0006-0000-07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1" authorId="0" shapeId="0" xr:uid="{00000000-0006-0000-07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1" authorId="0" shapeId="0" xr:uid="{00000000-0006-0000-07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7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7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7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7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7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7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7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7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7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7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7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7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7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7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7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7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7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7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7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7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7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7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7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7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7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7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7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7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7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7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7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7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7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7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7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7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7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7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7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7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7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7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7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7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7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7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7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7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7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7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7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7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7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7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7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7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7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7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7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7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7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7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7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700-00009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2" authorId="0" shapeId="0" xr:uid="{00000000-0006-0000-0700-00009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2" authorId="0" shapeId="0" xr:uid="{00000000-0006-0000-0700-00009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2" authorId="0" shapeId="0" xr:uid="{00000000-0006-0000-07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2" authorId="0" shapeId="0" xr:uid="{00000000-0006-0000-07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2" authorId="0" shapeId="0" xr:uid="{00000000-0006-0000-07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2" authorId="0" shapeId="0" xr:uid="{00000000-0006-0000-07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2" authorId="0" shapeId="0" xr:uid="{00000000-0006-0000-07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2" authorId="0" shapeId="0" xr:uid="{00000000-0006-0000-07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2" authorId="0" shapeId="0" xr:uid="{00000000-0006-0000-07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2" authorId="0" shapeId="0" xr:uid="{00000000-0006-0000-07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2" authorId="0" shapeId="0" xr:uid="{00000000-0006-0000-07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2" authorId="0" shapeId="0" xr:uid="{00000000-0006-0000-07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2" authorId="0" shapeId="0" xr:uid="{00000000-0006-0000-07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2" authorId="0" shapeId="0" xr:uid="{00000000-0006-0000-07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2" authorId="0" shapeId="0" xr:uid="{00000000-0006-0000-07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2" authorId="0" shapeId="0" xr:uid="{00000000-0006-0000-07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2" authorId="0" shapeId="0" xr:uid="{00000000-0006-0000-0700-0000A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2" authorId="0" shapeId="0" xr:uid="{00000000-0006-0000-0700-0000A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2" authorId="0" shapeId="0" xr:uid="{00000000-0006-0000-0700-0000A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2" authorId="0" shapeId="0" xr:uid="{00000000-0006-0000-0700-0000A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2" authorId="0" shapeId="0" xr:uid="{00000000-0006-0000-0700-0000A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2" authorId="0" shapeId="0" xr:uid="{00000000-0006-0000-07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2" authorId="0" shapeId="0" xr:uid="{00000000-0006-0000-0700-0000A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2" authorId="0" shapeId="0" xr:uid="{00000000-0006-0000-0700-0000A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2" authorId="0" shapeId="0" xr:uid="{00000000-0006-0000-0700-0000A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2" authorId="0" shapeId="0" xr:uid="{00000000-0006-0000-0700-0000A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2" authorId="0" shapeId="0" xr:uid="{00000000-0006-0000-07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2" authorId="0" shapeId="0" xr:uid="{00000000-0006-0000-07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2" authorId="0" shapeId="0" xr:uid="{00000000-0006-0000-07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2" authorId="0" shapeId="0" xr:uid="{00000000-0006-0000-07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2" authorId="0" shapeId="0" xr:uid="{00000000-0006-0000-07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2" authorId="0" shapeId="0" xr:uid="{00000000-0006-0000-07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2" authorId="0" shapeId="0" xr:uid="{00000000-0006-0000-07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2" authorId="0" shapeId="0" xr:uid="{00000000-0006-0000-07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2" authorId="0" shapeId="0" xr:uid="{00000000-0006-0000-07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2" authorId="0" shapeId="0" xr:uid="{00000000-0006-0000-0700-0000B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2" authorId="0" shapeId="0" xr:uid="{00000000-0006-0000-0700-0000B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2" authorId="0" shapeId="0" xr:uid="{00000000-0006-0000-07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2" authorId="0" shapeId="0" xr:uid="{00000000-0006-0000-07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2" authorId="0" shapeId="0" xr:uid="{00000000-0006-0000-07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2" authorId="0" shapeId="0" xr:uid="{00000000-0006-0000-0700-0000B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2" authorId="0" shapeId="0" xr:uid="{00000000-0006-0000-07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2" authorId="0" shapeId="0" xr:uid="{00000000-0006-0000-07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2" authorId="0" shapeId="0" xr:uid="{00000000-0006-0000-07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2" authorId="0" shapeId="0" xr:uid="{00000000-0006-0000-07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2" authorId="0" shapeId="0" xr:uid="{00000000-0006-0000-07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2" authorId="0" shapeId="0" xr:uid="{00000000-0006-0000-07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2" authorId="0" shapeId="0" xr:uid="{00000000-0006-0000-07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2" authorId="0" shapeId="0" xr:uid="{00000000-0006-0000-07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2" authorId="0" shapeId="0" xr:uid="{00000000-0006-0000-07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2" authorId="0" shapeId="0" xr:uid="{00000000-0006-0000-07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2" authorId="0" shapeId="0" xr:uid="{00000000-0006-0000-07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2" authorId="0" shapeId="0" xr:uid="{00000000-0006-0000-07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2" authorId="0" shapeId="0" xr:uid="{00000000-0006-0000-07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2" authorId="0" shapeId="0" xr:uid="{00000000-0006-0000-07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2" authorId="0" shapeId="0" xr:uid="{00000000-0006-0000-07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2" authorId="0" shapeId="0" xr:uid="{00000000-0006-0000-07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2" authorId="0" shapeId="0" xr:uid="{00000000-0006-0000-07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2" authorId="0" shapeId="0" xr:uid="{00000000-0006-0000-0700-0000C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2" authorId="0" shapeId="0" xr:uid="{00000000-0006-0000-0700-0000C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2" authorId="0" shapeId="0" xr:uid="{00000000-0006-0000-0700-0000C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2" authorId="0" shapeId="0" xr:uid="{00000000-0006-0000-0700-0000C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2" authorId="0" shapeId="0" xr:uid="{00000000-0006-0000-0700-0000D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2" authorId="0" shapeId="0" xr:uid="{00000000-0006-0000-0700-0000D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2" authorId="0" shapeId="0" xr:uid="{00000000-0006-0000-0700-0000D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2" authorId="0" shapeId="0" xr:uid="{00000000-0006-0000-0700-0000D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2" authorId="0" shapeId="0" xr:uid="{00000000-0006-0000-0700-0000D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2" authorId="0" shapeId="0" xr:uid="{00000000-0006-0000-0700-0000D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2" authorId="0" shapeId="0" xr:uid="{00000000-0006-0000-0700-0000D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2" authorId="0" shapeId="0" xr:uid="{00000000-0006-0000-0700-0000D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2" authorId="0" shapeId="0" xr:uid="{00000000-0006-0000-07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7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7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7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7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7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7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7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7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7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7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7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7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7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7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7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7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7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7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7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7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7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7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7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7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7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7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7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7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7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7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7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7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7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7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7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7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7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7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7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7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7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7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7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7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7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7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7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7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7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7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7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7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7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7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7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7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7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7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7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7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7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7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7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7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7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7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7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7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7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3" authorId="0" shapeId="0" xr:uid="{00000000-0006-0000-07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3" authorId="0" shapeId="0" xr:uid="{00000000-0006-0000-07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3" authorId="0" shapeId="0" xr:uid="{00000000-0006-0000-07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3" authorId="0" shapeId="0" xr:uid="{00000000-0006-0000-07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3" authorId="0" shapeId="0" xr:uid="{00000000-0006-0000-07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3" authorId="0" shapeId="0" xr:uid="{00000000-0006-0000-07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3" authorId="0" shapeId="0" xr:uid="{00000000-0006-0000-07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3" authorId="0" shapeId="0" xr:uid="{00000000-0006-0000-07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3" authorId="0" shapeId="0" xr:uid="{00000000-0006-0000-07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3" authorId="0" shapeId="0" xr:uid="{00000000-0006-0000-07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3" authorId="0" shapeId="0" xr:uid="{00000000-0006-0000-07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3" authorId="0" shapeId="0" xr:uid="{00000000-0006-0000-07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3" authorId="0" shapeId="0" xr:uid="{00000000-0006-0000-07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3" authorId="0" shapeId="0" xr:uid="{00000000-0006-0000-07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3" authorId="0" shapeId="0" xr:uid="{00000000-0006-0000-07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3" authorId="0" shapeId="0" xr:uid="{00000000-0006-0000-07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3" authorId="0" shapeId="0" xr:uid="{00000000-0006-0000-07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3" authorId="0" shapeId="0" xr:uid="{00000000-0006-0000-07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3" authorId="0" shapeId="0" xr:uid="{00000000-0006-0000-07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3" authorId="0" shapeId="0" xr:uid="{00000000-0006-0000-07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3" authorId="0" shapeId="0" xr:uid="{00000000-0006-0000-0700-00003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3" authorId="0" shapeId="0" xr:uid="{00000000-0006-0000-0700-00003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3" authorId="0" shapeId="0" xr:uid="{00000000-0006-0000-0700-00003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3" authorId="0" shapeId="0" xr:uid="{00000000-0006-0000-0700-00003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3" authorId="0" shapeId="0" xr:uid="{00000000-0006-0000-0700-00003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3" authorId="0" shapeId="0" xr:uid="{00000000-0006-0000-0700-00003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3" authorId="0" shapeId="0" xr:uid="{00000000-0006-0000-0700-00003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3" authorId="0" shapeId="0" xr:uid="{00000000-0006-0000-0700-00003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3" authorId="0" shapeId="0" xr:uid="{00000000-0006-0000-0700-00003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3" authorId="0" shapeId="0" xr:uid="{00000000-0006-0000-0700-00003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3" authorId="0" shapeId="0" xr:uid="{00000000-0006-0000-0700-00003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3" authorId="0" shapeId="0" xr:uid="{00000000-0006-0000-0700-00003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3" authorId="0" shapeId="0" xr:uid="{00000000-0006-0000-0700-00003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3" authorId="0" shapeId="0" xr:uid="{00000000-0006-0000-0700-00003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3" authorId="0" shapeId="0" xr:uid="{00000000-0006-0000-0700-00004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3" authorId="0" shapeId="0" xr:uid="{00000000-0006-0000-0700-00004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3" authorId="0" shapeId="0" xr:uid="{00000000-0006-0000-0700-00004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3" authorId="0" shapeId="0" xr:uid="{00000000-0006-0000-0700-00004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3" authorId="0" shapeId="0" xr:uid="{00000000-0006-0000-0700-00004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3" authorId="0" shapeId="0" xr:uid="{00000000-0006-0000-0700-00004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3" authorId="0" shapeId="0" xr:uid="{00000000-0006-0000-0700-00004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3" authorId="0" shapeId="0" xr:uid="{00000000-0006-0000-0700-00004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3" authorId="0" shapeId="0" xr:uid="{00000000-0006-0000-0700-00004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3" authorId="0" shapeId="0" xr:uid="{00000000-0006-0000-0700-00004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3" authorId="0" shapeId="0" xr:uid="{00000000-0006-0000-0700-00004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3" authorId="0" shapeId="0" xr:uid="{00000000-0006-0000-0700-00004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3" authorId="0" shapeId="0" xr:uid="{00000000-0006-0000-0700-00004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3" authorId="0" shapeId="0" xr:uid="{00000000-0006-0000-0700-00004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3" authorId="0" shapeId="0" xr:uid="{00000000-0006-0000-0700-00004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3" authorId="0" shapeId="0" xr:uid="{00000000-0006-0000-0700-00004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3" authorId="0" shapeId="0" xr:uid="{00000000-0006-0000-0700-00005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3" authorId="0" shapeId="0" xr:uid="{00000000-0006-0000-0700-00005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3" authorId="0" shapeId="0" xr:uid="{00000000-0006-0000-0700-00005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3" authorId="0" shapeId="0" xr:uid="{00000000-0006-0000-0700-00005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3" authorId="0" shapeId="0" xr:uid="{00000000-0006-0000-0700-00005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3" authorId="0" shapeId="0" xr:uid="{00000000-0006-0000-0700-00005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3" authorId="0" shapeId="0" xr:uid="{00000000-0006-0000-0700-00005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3" authorId="0" shapeId="0" xr:uid="{00000000-0006-0000-0700-00005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3" authorId="0" shapeId="0" xr:uid="{00000000-0006-0000-0700-00005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3" authorId="0" shapeId="0" xr:uid="{00000000-0006-0000-0700-00005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3" authorId="0" shapeId="0" xr:uid="{00000000-0006-0000-0700-00005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3" authorId="0" shapeId="0" xr:uid="{00000000-0006-0000-0700-00005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3" authorId="0" shapeId="0" xr:uid="{00000000-0006-0000-0700-00005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3" authorId="0" shapeId="0" xr:uid="{00000000-0006-0000-0700-00005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3" authorId="0" shapeId="0" xr:uid="{00000000-0006-0000-0700-00005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3" authorId="0" shapeId="0" xr:uid="{00000000-0006-0000-0700-00005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3" authorId="0" shapeId="0" xr:uid="{00000000-0006-0000-0700-00006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3" authorId="0" shapeId="0" xr:uid="{00000000-0006-0000-0700-00006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3" authorId="0" shapeId="0" xr:uid="{00000000-0006-0000-0700-00006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3" authorId="0" shapeId="0" xr:uid="{00000000-0006-0000-0700-00006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3" authorId="0" shapeId="0" xr:uid="{00000000-0006-0000-07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7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7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7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7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7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7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7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7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7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7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7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7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7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7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7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7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7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7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7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7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7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7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7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7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7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7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7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7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7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7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7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7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7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7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7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7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7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7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7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7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7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7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7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7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7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7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7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7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7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7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7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7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7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7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7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7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7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7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7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7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7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7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7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7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7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7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7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7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7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7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700-0000A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4" authorId="0" shapeId="0" xr:uid="{00000000-0006-0000-0700-0000A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4" authorId="0" shapeId="0" xr:uid="{00000000-0006-0000-0700-0000A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4" authorId="0" shapeId="0" xr:uid="{00000000-0006-0000-0700-0000A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4" authorId="0" shapeId="0" xr:uid="{00000000-0006-0000-0700-0000A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4" authorId="0" shapeId="0" xr:uid="{00000000-0006-0000-0700-0000B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4" authorId="0" shapeId="0" xr:uid="{00000000-0006-0000-0700-0000B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4" authorId="0" shapeId="0" xr:uid="{00000000-0006-0000-0700-0000B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4" authorId="0" shapeId="0" xr:uid="{00000000-0006-0000-0700-0000B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4" authorId="0" shapeId="0" xr:uid="{00000000-0006-0000-0700-0000B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4" authorId="0" shapeId="0" xr:uid="{00000000-0006-0000-0700-0000B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4" authorId="0" shapeId="0" xr:uid="{00000000-0006-0000-0700-0000B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4" authorId="0" shapeId="0" xr:uid="{00000000-0006-0000-0700-0000B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4" authorId="0" shapeId="0" xr:uid="{00000000-0006-0000-0700-0000B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4" authorId="0" shapeId="0" xr:uid="{00000000-0006-0000-0700-0000B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4" authorId="0" shapeId="0" xr:uid="{00000000-0006-0000-0700-0000B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4" authorId="0" shapeId="0" xr:uid="{00000000-0006-0000-0700-0000B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4" authorId="0" shapeId="0" xr:uid="{00000000-0006-0000-0700-0000B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4" authorId="0" shapeId="0" xr:uid="{00000000-0006-0000-0700-0000B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4" authorId="0" shapeId="0" xr:uid="{00000000-0006-0000-0700-0000B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4" authorId="0" shapeId="0" xr:uid="{00000000-0006-0000-0700-0000B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4" authorId="0" shapeId="0" xr:uid="{00000000-0006-0000-0700-0000C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4" authorId="0" shapeId="0" xr:uid="{00000000-0006-0000-0700-0000C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4" authorId="0" shapeId="0" xr:uid="{00000000-0006-0000-0700-0000C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4" authorId="0" shapeId="0" xr:uid="{00000000-0006-0000-0700-0000C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4" authorId="0" shapeId="0" xr:uid="{00000000-0006-0000-0700-0000C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4" authorId="0" shapeId="0" xr:uid="{00000000-0006-0000-0700-0000C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4" authorId="0" shapeId="0" xr:uid="{00000000-0006-0000-0700-0000C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4" authorId="0" shapeId="0" xr:uid="{00000000-0006-0000-0700-0000C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4" authorId="0" shapeId="0" xr:uid="{00000000-0006-0000-0700-0000C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4" authorId="0" shapeId="0" xr:uid="{00000000-0006-0000-0700-0000C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4" authorId="0" shapeId="0" xr:uid="{00000000-0006-0000-0700-0000C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4" authorId="0" shapeId="0" xr:uid="{00000000-0006-0000-0700-0000C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4" authorId="0" shapeId="0" xr:uid="{00000000-0006-0000-0700-0000C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4" authorId="0" shapeId="0" xr:uid="{00000000-0006-0000-0700-0000C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4" authorId="0" shapeId="0" xr:uid="{00000000-0006-0000-0700-0000C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4" authorId="0" shapeId="0" xr:uid="{00000000-0006-0000-0700-0000C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4" authorId="0" shapeId="0" xr:uid="{00000000-0006-0000-0700-0000D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4" authorId="0" shapeId="0" xr:uid="{00000000-0006-0000-0700-0000D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4" authorId="0" shapeId="0" xr:uid="{00000000-0006-0000-0700-0000D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4" authorId="0" shapeId="0" xr:uid="{00000000-0006-0000-0700-0000D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4" authorId="0" shapeId="0" xr:uid="{00000000-0006-0000-0700-0000D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4" authorId="0" shapeId="0" xr:uid="{00000000-0006-0000-0700-0000D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4" authorId="0" shapeId="0" xr:uid="{00000000-0006-0000-0700-0000D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4" authorId="0" shapeId="0" xr:uid="{00000000-0006-0000-0700-0000D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4" authorId="0" shapeId="0" xr:uid="{00000000-0006-0000-0700-0000D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4" authorId="0" shapeId="0" xr:uid="{00000000-0006-0000-0700-0000D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4" authorId="0" shapeId="0" xr:uid="{00000000-0006-0000-0700-0000D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4" authorId="0" shapeId="0" xr:uid="{00000000-0006-0000-0700-0000D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4" authorId="0" shapeId="0" xr:uid="{00000000-0006-0000-0700-0000D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4" authorId="0" shapeId="0" xr:uid="{00000000-0006-0000-0700-0000D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4" authorId="0" shapeId="0" xr:uid="{00000000-0006-0000-0700-0000D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4" authorId="0" shapeId="0" xr:uid="{00000000-0006-0000-0700-0000D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4" authorId="0" shapeId="0" xr:uid="{00000000-0006-0000-0700-0000E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4" authorId="0" shapeId="0" xr:uid="{00000000-0006-0000-0700-0000E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4" authorId="0" shapeId="0" xr:uid="{00000000-0006-0000-0700-0000E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4" authorId="0" shapeId="0" xr:uid="{00000000-0006-0000-0700-0000E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4" authorId="0" shapeId="0" xr:uid="{00000000-0006-0000-0700-0000E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4" authorId="0" shapeId="0" xr:uid="{00000000-0006-0000-0700-0000E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4" authorId="0" shapeId="0" xr:uid="{00000000-0006-0000-0700-0000E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4" authorId="0" shapeId="0" xr:uid="{00000000-0006-0000-0700-0000E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4" authorId="0" shapeId="0" xr:uid="{00000000-0006-0000-0700-0000E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4" authorId="0" shapeId="0" xr:uid="{00000000-0006-0000-0700-0000E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4" authorId="0" shapeId="0" xr:uid="{00000000-0006-0000-0700-0000E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4" authorId="0" shapeId="0" xr:uid="{00000000-0006-0000-0700-0000E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4" authorId="0" shapeId="0" xr:uid="{00000000-0006-0000-0700-0000E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4" authorId="0" shapeId="0" xr:uid="{00000000-0006-0000-0700-0000E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4" authorId="0" shapeId="0" xr:uid="{00000000-0006-0000-0700-0000E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4" authorId="0" shapeId="0" xr:uid="{00000000-0006-0000-07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7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7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7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7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7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7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7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7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7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7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7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7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7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7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7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7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7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7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7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7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7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7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7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7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7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7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7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7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7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7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7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7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07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7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7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7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7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7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7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7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07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7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7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7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7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7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7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7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7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7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7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7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7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7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7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7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7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7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7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7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7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7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7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7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7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7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7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7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7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7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7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7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7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7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7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7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7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7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7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7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7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7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7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7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7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7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7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7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7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7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7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7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7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7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7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7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7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7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7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7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7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7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7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7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7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7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7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7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7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7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7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7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7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7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7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7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7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7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7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7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7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7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7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7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7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7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7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7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7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7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7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7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7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7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7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7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7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7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7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7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7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7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7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7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7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7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7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7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7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7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7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7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7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7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7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7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7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7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7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7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7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7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7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7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7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7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7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7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7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7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7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7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7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7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7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7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7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7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7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7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7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7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7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7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7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7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7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7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7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7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7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7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7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7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7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7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7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7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7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7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7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7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7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7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7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7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7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7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7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7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7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7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7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7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7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7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7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7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7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7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7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7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7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7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7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7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7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7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7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7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7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7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7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7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7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7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7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7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7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7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7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7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7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7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7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7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7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7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7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7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7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7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7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7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7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7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7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7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7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7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7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7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7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7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7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7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7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7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7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7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7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7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7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7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7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7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7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7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7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7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7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7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7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7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7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7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7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7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7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7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7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7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7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7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7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7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7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7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7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7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7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7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7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7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7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7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7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7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7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7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7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7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7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7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7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7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7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7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7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7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7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7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7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7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7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7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7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7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7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7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7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7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7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7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7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7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7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7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7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7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7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7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7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07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7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07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7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7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7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7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7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7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7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7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7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7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7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7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7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7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7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7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7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7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7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07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7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7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7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7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7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7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7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7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7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7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7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7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7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07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07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7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07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7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7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7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7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7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7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7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7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7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07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7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7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7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7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7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07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7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7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7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7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7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7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7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7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7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7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7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7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7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7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7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7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7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7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7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7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07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7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7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7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7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07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7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07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7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7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7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7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7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7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7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7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7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7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7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7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7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7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7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7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7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9" authorId="0" shapeId="0" xr:uid="{00000000-0006-0000-07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9" authorId="0" shapeId="0" xr:uid="{00000000-0006-0000-07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9" authorId="0" shapeId="0" xr:uid="{00000000-0006-0000-07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9" authorId="0" shapeId="0" xr:uid="{00000000-0006-0000-07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9" authorId="0" shapeId="0" xr:uid="{00000000-0006-0000-07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9" authorId="0" shapeId="0" xr:uid="{00000000-0006-0000-07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9" authorId="0" shapeId="0" xr:uid="{00000000-0006-0000-07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9" authorId="0" shapeId="0" xr:uid="{00000000-0006-0000-07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9" authorId="0" shapeId="0" xr:uid="{00000000-0006-0000-07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9" authorId="0" shapeId="0" xr:uid="{00000000-0006-0000-07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9" authorId="0" shapeId="0" xr:uid="{00000000-0006-0000-07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9" authorId="0" shapeId="0" xr:uid="{00000000-0006-0000-07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9" authorId="0" shapeId="0" xr:uid="{00000000-0006-0000-07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9" authorId="0" shapeId="0" xr:uid="{00000000-0006-0000-07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9" authorId="0" shapeId="0" xr:uid="{00000000-0006-0000-07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9" authorId="0" shapeId="0" xr:uid="{00000000-0006-0000-07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9" authorId="0" shapeId="0" xr:uid="{00000000-0006-0000-07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9" authorId="0" shapeId="0" xr:uid="{00000000-0006-0000-07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9" authorId="0" shapeId="0" xr:uid="{00000000-0006-0000-07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9" authorId="0" shapeId="0" xr:uid="{00000000-0006-0000-07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9" authorId="0" shapeId="0" xr:uid="{00000000-0006-0000-07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9" authorId="0" shapeId="0" xr:uid="{00000000-0006-0000-07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9" authorId="0" shapeId="0" xr:uid="{00000000-0006-0000-07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9" authorId="0" shapeId="0" xr:uid="{00000000-0006-0000-07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9" authorId="0" shapeId="0" xr:uid="{00000000-0006-0000-07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9" authorId="0" shapeId="0" xr:uid="{00000000-0006-0000-07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9" authorId="0" shapeId="0" xr:uid="{00000000-0006-0000-07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9" authorId="0" shapeId="0" xr:uid="{00000000-0006-0000-07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9" authorId="0" shapeId="0" xr:uid="{00000000-0006-0000-07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9" authorId="0" shapeId="0" xr:uid="{00000000-0006-0000-07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9" authorId="0" shapeId="0" xr:uid="{00000000-0006-0000-07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9" authorId="0" shapeId="0" xr:uid="{00000000-0006-0000-07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9" authorId="0" shapeId="0" xr:uid="{00000000-0006-0000-07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9" authorId="0" shapeId="0" xr:uid="{00000000-0006-0000-07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9" authorId="0" shapeId="0" xr:uid="{00000000-0006-0000-07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9" authorId="0" shapeId="0" xr:uid="{00000000-0006-0000-07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9" authorId="0" shapeId="0" xr:uid="{00000000-0006-0000-07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9" authorId="0" shapeId="0" xr:uid="{00000000-0006-0000-07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9" authorId="0" shapeId="0" xr:uid="{00000000-0006-0000-07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9" authorId="0" shapeId="0" xr:uid="{00000000-0006-0000-07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9" authorId="0" shapeId="0" xr:uid="{00000000-0006-0000-07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9" authorId="0" shapeId="0" xr:uid="{00000000-0006-0000-07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9" authorId="0" shapeId="0" xr:uid="{00000000-0006-0000-07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9" authorId="0" shapeId="0" xr:uid="{00000000-0006-0000-07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9" authorId="0" shapeId="0" xr:uid="{00000000-0006-0000-07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9" authorId="0" shapeId="0" xr:uid="{00000000-0006-0000-07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9" authorId="0" shapeId="0" xr:uid="{00000000-0006-0000-07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9" authorId="0" shapeId="0" xr:uid="{00000000-0006-0000-07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9" authorId="0" shapeId="0" xr:uid="{00000000-0006-0000-07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9" authorId="0" shapeId="0" xr:uid="{00000000-0006-0000-07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9" authorId="0" shapeId="0" xr:uid="{00000000-0006-0000-07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9" authorId="0" shapeId="0" xr:uid="{00000000-0006-0000-07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9" authorId="0" shapeId="0" xr:uid="{00000000-0006-0000-07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9" authorId="0" shapeId="0" xr:uid="{00000000-0006-0000-07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9" authorId="0" shapeId="0" xr:uid="{00000000-0006-0000-07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9" authorId="0" shapeId="0" xr:uid="{00000000-0006-0000-07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9" authorId="0" shapeId="0" xr:uid="{00000000-0006-0000-07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9" authorId="0" shapeId="0" xr:uid="{00000000-0006-0000-07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9" authorId="0" shapeId="0" xr:uid="{00000000-0006-0000-07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9" authorId="0" shapeId="0" xr:uid="{00000000-0006-0000-07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9" authorId="0" shapeId="0" xr:uid="{00000000-0006-0000-07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9" authorId="0" shapeId="0" xr:uid="{00000000-0006-0000-07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9" authorId="0" shapeId="0" xr:uid="{00000000-0006-0000-07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9" authorId="0" shapeId="0" xr:uid="{00000000-0006-0000-07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9" authorId="0" shapeId="0" xr:uid="{00000000-0006-0000-07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9" authorId="0" shapeId="0" xr:uid="{00000000-0006-0000-07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9" authorId="0" shapeId="0" xr:uid="{00000000-0006-0000-07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9" authorId="0" shapeId="0" xr:uid="{00000000-0006-0000-07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9" authorId="0" shapeId="0" xr:uid="{00000000-0006-0000-07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9" authorId="0" shapeId="0" xr:uid="{00000000-0006-0000-07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9" authorId="0" shapeId="0" xr:uid="{00000000-0006-0000-07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9" authorId="0" shapeId="0" xr:uid="{00000000-0006-0000-07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9" authorId="0" shapeId="0" xr:uid="{00000000-0006-0000-07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9" authorId="0" shapeId="0" xr:uid="{00000000-0006-0000-07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9" authorId="0" shapeId="0" xr:uid="{00000000-0006-0000-07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9" authorId="0" shapeId="0" xr:uid="{00000000-0006-0000-07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9" authorId="0" shapeId="0" xr:uid="{00000000-0006-0000-07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9" authorId="0" shapeId="0" xr:uid="{00000000-0006-0000-07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9" authorId="0" shapeId="0" xr:uid="{00000000-0006-0000-0700-0000F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9" authorId="0" shapeId="0" xr:uid="{00000000-0006-0000-07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9" authorId="0" shapeId="0" xr:uid="{00000000-0006-0000-07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9" authorId="0" shapeId="0" xr:uid="{00000000-0006-0000-07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9" authorId="0" shapeId="0" xr:uid="{00000000-0006-0000-0700-0000F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9" authorId="0" shapeId="0" xr:uid="{00000000-0006-0000-0700-0000F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9" authorId="0" shapeId="0" xr:uid="{00000000-0006-0000-0700-00000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9" authorId="0" shapeId="0" xr:uid="{00000000-0006-0000-07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9" authorId="0" shapeId="0" xr:uid="{00000000-0006-0000-07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9" authorId="0" shapeId="0" xr:uid="{00000000-0006-0000-07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9" authorId="0" shapeId="0" xr:uid="{00000000-0006-0000-07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9" authorId="0" shapeId="0" xr:uid="{00000000-0006-0000-07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9" authorId="0" shapeId="0" xr:uid="{00000000-0006-0000-07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9" authorId="0" shapeId="0" xr:uid="{00000000-0006-0000-07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9" authorId="0" shapeId="0" xr:uid="{00000000-0006-0000-0700-00000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9" authorId="0" shapeId="0" xr:uid="{00000000-0006-0000-07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9" authorId="0" shapeId="0" xr:uid="{00000000-0006-0000-0700-00000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9" authorId="0" shapeId="0" xr:uid="{00000000-0006-0000-0700-00000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9" authorId="0" shapeId="0" xr:uid="{00000000-0006-0000-07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9" authorId="0" shapeId="0" xr:uid="{00000000-0006-0000-07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9" authorId="0" shapeId="0" xr:uid="{00000000-0006-0000-0700-00000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9" authorId="0" shapeId="0" xr:uid="{00000000-0006-0000-0700-00000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9" authorId="0" shapeId="0" xr:uid="{00000000-0006-0000-07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9" authorId="0" shapeId="0" xr:uid="{00000000-0006-0000-0700-00001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9" authorId="0" shapeId="0" xr:uid="{00000000-0006-0000-0700-00001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9" authorId="0" shapeId="0" xr:uid="{00000000-0006-0000-0700-00001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9" authorId="0" shapeId="0" xr:uid="{00000000-0006-0000-0700-00001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20" authorId="0" shapeId="0" xr:uid="{00000000-0006-0000-0700-00001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20" authorId="0" shapeId="0" xr:uid="{00000000-0006-0000-07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20" authorId="0" shapeId="0" xr:uid="{00000000-0006-0000-0700-00001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0" authorId="0" shapeId="0" xr:uid="{00000000-0006-0000-07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0" authorId="0" shapeId="0" xr:uid="{00000000-0006-0000-07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20" authorId="0" shapeId="0" xr:uid="{00000000-0006-0000-0700-00001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20" authorId="0" shapeId="0" xr:uid="{00000000-0006-0000-0700-00001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20" authorId="0" shapeId="0" xr:uid="{00000000-0006-0000-0700-00001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20" authorId="0" shapeId="0" xr:uid="{00000000-0006-0000-07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20" authorId="0" shapeId="0" xr:uid="{00000000-0006-0000-0700-00001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20" authorId="0" shapeId="0" xr:uid="{00000000-0006-0000-0700-00001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20" authorId="0" shapeId="0" xr:uid="{00000000-0006-0000-0700-00002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20" authorId="0" shapeId="0" xr:uid="{00000000-0006-0000-07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20" authorId="0" shapeId="0" xr:uid="{00000000-0006-0000-07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20" authorId="0" shapeId="0" xr:uid="{00000000-0006-0000-07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0" authorId="0" shapeId="0" xr:uid="{00000000-0006-0000-07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20" authorId="0" shapeId="0" xr:uid="{00000000-0006-0000-0700-00002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0" authorId="0" shapeId="0" xr:uid="{00000000-0006-0000-07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20" authorId="0" shapeId="0" xr:uid="{00000000-0006-0000-07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0" authorId="0" shapeId="0" xr:uid="{00000000-0006-0000-0700-00002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20" authorId="0" shapeId="0" xr:uid="{00000000-0006-0000-0700-00002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0" authorId="0" shapeId="0" xr:uid="{00000000-0006-0000-0700-00002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0" authorId="0" shapeId="0" xr:uid="{00000000-0006-0000-0700-00002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0" authorId="0" shapeId="0" xr:uid="{00000000-0006-0000-0700-00002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0" authorId="0" shapeId="0" xr:uid="{00000000-0006-0000-0700-00002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0" authorId="0" shapeId="0" xr:uid="{00000000-0006-0000-0700-00002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0" authorId="0" shapeId="0" xr:uid="{00000000-0006-0000-0700-00002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0" authorId="0" shapeId="0" xr:uid="{00000000-0006-0000-0700-00003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20" authorId="0" shapeId="0" xr:uid="{00000000-0006-0000-0700-00003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20" authorId="0" shapeId="0" xr:uid="{00000000-0006-0000-0700-00003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20" authorId="0" shapeId="0" xr:uid="{00000000-0006-0000-0700-00003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0" authorId="0" shapeId="0" xr:uid="{00000000-0006-0000-0700-00003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0" authorId="0" shapeId="0" xr:uid="{00000000-0006-0000-07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0" authorId="0" shapeId="0" xr:uid="{00000000-0006-0000-0700-00003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20" authorId="0" shapeId="0" xr:uid="{00000000-0006-0000-0700-00003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20" authorId="0" shapeId="0" xr:uid="{00000000-0006-0000-0700-00003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20" authorId="0" shapeId="0" xr:uid="{00000000-0006-0000-0700-00003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20" authorId="0" shapeId="0" xr:uid="{00000000-0006-0000-0700-00003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20" authorId="0" shapeId="0" xr:uid="{00000000-0006-0000-0700-00003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20" authorId="0" shapeId="0" xr:uid="{00000000-0006-0000-0700-00003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20" authorId="0" shapeId="0" xr:uid="{00000000-0006-0000-0700-00003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20" authorId="0" shapeId="0" xr:uid="{00000000-0006-0000-0700-00003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20" authorId="0" shapeId="0" xr:uid="{00000000-0006-0000-0700-00003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20" authorId="0" shapeId="0" xr:uid="{00000000-0006-0000-0700-00004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20" authorId="0" shapeId="0" xr:uid="{00000000-0006-0000-0700-00004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20" authorId="0" shapeId="0" xr:uid="{00000000-0006-0000-0700-00004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20" authorId="0" shapeId="0" xr:uid="{00000000-0006-0000-0700-00004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20" authorId="0" shapeId="0" xr:uid="{00000000-0006-0000-0700-00004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20" authorId="0" shapeId="0" xr:uid="{00000000-0006-0000-0700-00004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20" authorId="0" shapeId="0" xr:uid="{00000000-0006-0000-0700-00004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20" authorId="0" shapeId="0" xr:uid="{00000000-0006-0000-0700-00004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0" authorId="0" shapeId="0" xr:uid="{00000000-0006-0000-0700-00004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0" authorId="0" shapeId="0" xr:uid="{00000000-0006-0000-0700-00004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20" authorId="0" shapeId="0" xr:uid="{00000000-0006-0000-0700-00004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0" authorId="0" shapeId="0" xr:uid="{00000000-0006-0000-0700-00004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20" authorId="0" shapeId="0" xr:uid="{00000000-0006-0000-0700-00004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20" authorId="0" shapeId="0" xr:uid="{00000000-0006-0000-0700-00004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20" authorId="0" shapeId="0" xr:uid="{00000000-0006-0000-0700-00004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20" authorId="0" shapeId="0" xr:uid="{00000000-0006-0000-0700-00004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20" authorId="0" shapeId="0" xr:uid="{00000000-0006-0000-0700-00005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0" authorId="0" shapeId="0" xr:uid="{00000000-0006-0000-0700-00005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0" authorId="0" shapeId="0" xr:uid="{00000000-0006-0000-0700-00005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20" authorId="0" shapeId="0" xr:uid="{00000000-0006-0000-0700-00005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20" authorId="0" shapeId="0" xr:uid="{00000000-0006-0000-0700-00005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20" authorId="0" shapeId="0" xr:uid="{00000000-0006-0000-0700-00005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20" authorId="0" shapeId="0" xr:uid="{00000000-0006-0000-0700-00005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20" authorId="0" shapeId="0" xr:uid="{00000000-0006-0000-0700-00005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20" authorId="0" shapeId="0" xr:uid="{00000000-0006-0000-0700-00005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20" authorId="0" shapeId="0" xr:uid="{00000000-0006-0000-0700-00005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20" authorId="0" shapeId="0" xr:uid="{00000000-0006-0000-0700-00005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0" authorId="0" shapeId="0" xr:uid="{00000000-0006-0000-0700-00005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20" authorId="0" shapeId="0" xr:uid="{00000000-0006-0000-0700-00005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20" authorId="0" shapeId="0" xr:uid="{00000000-0006-0000-0700-00005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20" authorId="0" shapeId="0" xr:uid="{00000000-0006-0000-0700-00005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20" authorId="0" shapeId="0" xr:uid="{00000000-0006-0000-0700-00005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0" authorId="0" shapeId="0" xr:uid="{00000000-0006-0000-0700-00006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20" authorId="0" shapeId="0" xr:uid="{00000000-0006-0000-0700-00006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20" authorId="0" shapeId="0" xr:uid="{00000000-0006-0000-0700-00006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20" authorId="0" shapeId="0" xr:uid="{00000000-0006-0000-0700-00006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20" authorId="0" shapeId="0" xr:uid="{00000000-0006-0000-0700-00006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20" authorId="0" shapeId="0" xr:uid="{00000000-0006-0000-0700-00006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20" authorId="0" shapeId="0" xr:uid="{00000000-0006-0000-0700-00006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20" authorId="0" shapeId="0" xr:uid="{00000000-0006-0000-0700-00006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20" authorId="0" shapeId="0" xr:uid="{00000000-0006-0000-0700-00006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20" authorId="0" shapeId="0" xr:uid="{00000000-0006-0000-0700-00006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0" authorId="0" shapeId="0" xr:uid="{00000000-0006-0000-0700-00006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20" authorId="0" shapeId="0" xr:uid="{00000000-0006-0000-0700-00006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20" authorId="0" shapeId="0" xr:uid="{00000000-0006-0000-0700-00006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20" authorId="0" shapeId="0" xr:uid="{00000000-0006-0000-0700-00006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20" authorId="0" shapeId="0" xr:uid="{00000000-0006-0000-0700-00006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0" authorId="0" shapeId="0" xr:uid="{00000000-0006-0000-0700-00006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0" authorId="0" shapeId="0" xr:uid="{00000000-0006-0000-0700-00007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20" authorId="0" shapeId="0" xr:uid="{00000000-0006-0000-0700-00007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20" authorId="0" shapeId="0" xr:uid="{00000000-0006-0000-0700-00007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20" authorId="0" shapeId="0" xr:uid="{00000000-0006-0000-0700-00007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20" authorId="0" shapeId="0" xr:uid="{00000000-0006-0000-0700-00007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20" authorId="0" shapeId="0" xr:uid="{00000000-0006-0000-0700-00007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20" authorId="0" shapeId="0" xr:uid="{00000000-0006-0000-0700-00007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20" authorId="0" shapeId="0" xr:uid="{00000000-0006-0000-0700-00007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20" authorId="0" shapeId="0" xr:uid="{00000000-0006-0000-0700-00007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20" authorId="0" shapeId="0" xr:uid="{00000000-0006-0000-0700-00007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20" authorId="0" shapeId="0" xr:uid="{00000000-0006-0000-0700-00007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20" authorId="0" shapeId="0" xr:uid="{00000000-0006-0000-0700-00007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0" authorId="0" shapeId="0" xr:uid="{00000000-0006-0000-0700-00007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20" authorId="0" shapeId="0" xr:uid="{00000000-0006-0000-0700-00007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20" authorId="0" shapeId="0" xr:uid="{00000000-0006-0000-0700-00007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0" authorId="0" shapeId="0" xr:uid="{00000000-0006-0000-0700-00007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0" authorId="0" shapeId="0" xr:uid="{00000000-0006-0000-0700-00008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0" authorId="0" shapeId="0" xr:uid="{00000000-0006-0000-0700-00008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20" authorId="0" shapeId="0" xr:uid="{00000000-0006-0000-0700-00008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20" authorId="0" shapeId="0" xr:uid="{00000000-0006-0000-0700-00008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20" authorId="0" shapeId="0" xr:uid="{00000000-0006-0000-0700-00008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20" authorId="0" shapeId="0" xr:uid="{00000000-0006-0000-0700-00008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20" authorId="0" shapeId="0" xr:uid="{00000000-0006-0000-0700-00008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20" authorId="0" shapeId="0" xr:uid="{00000000-0006-0000-0700-00008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20" authorId="0" shapeId="0" xr:uid="{00000000-0006-0000-0700-00008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20" authorId="0" shapeId="0" xr:uid="{00000000-0006-0000-0700-00008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0" authorId="0" shapeId="0" xr:uid="{00000000-0006-0000-0700-00008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8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8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08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8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8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8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8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8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8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8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8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8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8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8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8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8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8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8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8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8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8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8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08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8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08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1" authorId="0" shapeId="0" xr:uid="{00000000-0006-0000-08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1" authorId="0" shapeId="0" xr:uid="{00000000-0006-0000-08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1" authorId="0" shapeId="0" xr:uid="{00000000-0006-0000-08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1" authorId="0" shapeId="0" xr:uid="{00000000-0006-0000-08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1" authorId="0" shapeId="0" xr:uid="{00000000-0006-0000-08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1" authorId="0" shapeId="0" xr:uid="{00000000-0006-0000-08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1" authorId="0" shapeId="0" xr:uid="{00000000-0006-0000-08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1" authorId="0" shapeId="0" xr:uid="{00000000-0006-0000-08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1" authorId="0" shapeId="0" xr:uid="{00000000-0006-0000-08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1" authorId="0" shapeId="0" xr:uid="{00000000-0006-0000-08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1" authorId="0" shapeId="0" xr:uid="{00000000-0006-0000-08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1" authorId="0" shapeId="0" xr:uid="{00000000-0006-0000-08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1" authorId="0" shapeId="0" xr:uid="{00000000-0006-0000-08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1" authorId="0" shapeId="0" xr:uid="{00000000-0006-0000-08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1" authorId="0" shapeId="0" xr:uid="{00000000-0006-0000-08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1" authorId="0" shapeId="0" xr:uid="{00000000-0006-0000-08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1" authorId="0" shapeId="0" xr:uid="{00000000-0006-0000-08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1" authorId="0" shapeId="0" xr:uid="{00000000-0006-0000-08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1" authorId="0" shapeId="0" xr:uid="{00000000-0006-0000-08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1" authorId="0" shapeId="0" xr:uid="{00000000-0006-0000-08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1" authorId="0" shapeId="0" xr:uid="{00000000-0006-0000-08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1" authorId="0" shapeId="0" xr:uid="{00000000-0006-0000-08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1" authorId="0" shapeId="0" xr:uid="{00000000-0006-0000-08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1" authorId="0" shapeId="0" xr:uid="{00000000-0006-0000-08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1" authorId="0" shapeId="0" xr:uid="{00000000-0006-0000-08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1" authorId="0" shapeId="0" xr:uid="{00000000-0006-0000-08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1" authorId="0" shapeId="0" xr:uid="{00000000-0006-0000-08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1" authorId="0" shapeId="0" xr:uid="{00000000-0006-0000-08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1" authorId="0" shapeId="0" xr:uid="{00000000-0006-0000-08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1" authorId="0" shapeId="0" xr:uid="{00000000-0006-0000-08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1" authorId="0" shapeId="0" xr:uid="{00000000-0006-0000-08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1" authorId="0" shapeId="0" xr:uid="{00000000-0006-0000-08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1" authorId="0" shapeId="0" xr:uid="{00000000-0006-0000-08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1" authorId="0" shapeId="0" xr:uid="{00000000-0006-0000-08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1" authorId="0" shapeId="0" xr:uid="{00000000-0006-0000-08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1" authorId="0" shapeId="0" xr:uid="{00000000-0006-0000-08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1" authorId="0" shapeId="0" xr:uid="{00000000-0006-0000-08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1" authorId="0" shapeId="0" xr:uid="{00000000-0006-0000-08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1" authorId="0" shapeId="0" xr:uid="{00000000-0006-0000-08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1" authorId="0" shapeId="0" xr:uid="{00000000-0006-0000-08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1" authorId="0" shapeId="0" xr:uid="{00000000-0006-0000-08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1" authorId="0" shapeId="0" xr:uid="{00000000-0006-0000-08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1" authorId="0" shapeId="0" xr:uid="{00000000-0006-0000-08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1" authorId="0" shapeId="0" xr:uid="{00000000-0006-0000-08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1" authorId="0" shapeId="0" xr:uid="{00000000-0006-0000-08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1" authorId="0" shapeId="0" xr:uid="{00000000-0006-0000-08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1" authorId="0" shapeId="0" xr:uid="{00000000-0006-0000-08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1" authorId="0" shapeId="0" xr:uid="{00000000-0006-0000-08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1" authorId="0" shapeId="0" xr:uid="{00000000-0006-0000-08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1" authorId="0" shapeId="0" xr:uid="{00000000-0006-0000-08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1" authorId="0" shapeId="0" xr:uid="{00000000-0006-0000-08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1" authorId="0" shapeId="0" xr:uid="{00000000-0006-0000-08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1" authorId="0" shapeId="0" xr:uid="{00000000-0006-0000-08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1" authorId="0" shapeId="0" xr:uid="{00000000-0006-0000-08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1" authorId="0" shapeId="0" xr:uid="{00000000-0006-0000-08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1" authorId="0" shapeId="0" xr:uid="{00000000-0006-0000-08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1" authorId="0" shapeId="0" xr:uid="{00000000-0006-0000-0800-00005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1" authorId="0" shapeId="0" xr:uid="{00000000-0006-0000-0800-00005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1" authorId="0" shapeId="0" xr:uid="{00000000-0006-0000-08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1" authorId="0" shapeId="0" xr:uid="{00000000-0006-0000-08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1" authorId="0" shapeId="0" xr:uid="{00000000-0006-0000-08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1" authorId="0" shapeId="0" xr:uid="{00000000-0006-0000-08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1" authorId="0" shapeId="0" xr:uid="{00000000-0006-0000-08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1" authorId="0" shapeId="0" xr:uid="{00000000-0006-0000-0800-00005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1" authorId="0" shapeId="0" xr:uid="{00000000-0006-0000-0800-00005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1" authorId="0" shapeId="0" xr:uid="{00000000-0006-0000-0800-00005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1" authorId="0" shapeId="0" xr:uid="{00000000-0006-0000-0800-00005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1" authorId="0" shapeId="0" xr:uid="{00000000-0006-0000-0800-00005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1" authorId="0" shapeId="0" xr:uid="{00000000-0006-0000-0800-00005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1" authorId="0" shapeId="0" xr:uid="{00000000-0006-0000-0800-00005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1" authorId="0" shapeId="0" xr:uid="{00000000-0006-0000-08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1" authorId="0" shapeId="0" xr:uid="{00000000-0006-0000-08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8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8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8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8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8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8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8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8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8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8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8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8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8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8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8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8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8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8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8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8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8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8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8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8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8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8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8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8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8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8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8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8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8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8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8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8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8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8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8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8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8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8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8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8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8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8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8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8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8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8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8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8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8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8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8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8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8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8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8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8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8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8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8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8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8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8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8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8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8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8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8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8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8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8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8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8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8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8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8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2" authorId="0" shapeId="0" xr:uid="{00000000-0006-0000-08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2" authorId="0" shapeId="0" xr:uid="{00000000-0006-0000-08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2" authorId="0" shapeId="0" xr:uid="{00000000-0006-0000-08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2" authorId="0" shapeId="0" xr:uid="{00000000-0006-0000-08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2" authorId="0" shapeId="0" xr:uid="{00000000-0006-0000-0800-0000B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2" authorId="0" shapeId="0" xr:uid="{00000000-0006-0000-0800-0000B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2" authorId="0" shapeId="0" xr:uid="{00000000-0006-0000-08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2" authorId="0" shapeId="0" xr:uid="{00000000-0006-0000-08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2" authorId="0" shapeId="0" xr:uid="{00000000-0006-0000-08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2" authorId="0" shapeId="0" xr:uid="{00000000-0006-0000-0800-0000B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2" authorId="0" shapeId="0" xr:uid="{00000000-0006-0000-08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2" authorId="0" shapeId="0" xr:uid="{00000000-0006-0000-08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2" authorId="0" shapeId="0" xr:uid="{00000000-0006-0000-08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2" authorId="0" shapeId="0" xr:uid="{00000000-0006-0000-08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2" authorId="0" shapeId="0" xr:uid="{00000000-0006-0000-08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2" authorId="0" shapeId="0" xr:uid="{00000000-0006-0000-08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2" authorId="0" shapeId="0" xr:uid="{00000000-0006-0000-08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2" authorId="0" shapeId="0" xr:uid="{00000000-0006-0000-08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2" authorId="0" shapeId="0" xr:uid="{00000000-0006-0000-08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2" authorId="0" shapeId="0" xr:uid="{00000000-0006-0000-08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2" authorId="0" shapeId="0" xr:uid="{00000000-0006-0000-08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2" authorId="0" shapeId="0" xr:uid="{00000000-0006-0000-08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2" authorId="0" shapeId="0" xr:uid="{00000000-0006-0000-08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2" authorId="0" shapeId="0" xr:uid="{00000000-0006-0000-08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2" authorId="0" shapeId="0" xr:uid="{00000000-0006-0000-08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2" authorId="0" shapeId="0" xr:uid="{00000000-0006-0000-08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2" authorId="0" shapeId="0" xr:uid="{00000000-0006-0000-08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2" authorId="0" shapeId="0" xr:uid="{00000000-0006-0000-0800-0000C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2" authorId="0" shapeId="0" xr:uid="{00000000-0006-0000-0800-0000C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2" authorId="0" shapeId="0" xr:uid="{00000000-0006-0000-0800-0000C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2" authorId="0" shapeId="0" xr:uid="{00000000-0006-0000-0800-0000C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2" authorId="0" shapeId="0" xr:uid="{00000000-0006-0000-0800-0000D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2" authorId="0" shapeId="0" xr:uid="{00000000-0006-0000-0800-0000D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2" authorId="0" shapeId="0" xr:uid="{00000000-0006-0000-0800-0000D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2" authorId="0" shapeId="0" xr:uid="{00000000-0006-0000-0800-0000D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2" authorId="0" shapeId="0" xr:uid="{00000000-0006-0000-0800-0000D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2" authorId="0" shapeId="0" xr:uid="{00000000-0006-0000-0800-0000D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2" authorId="0" shapeId="0" xr:uid="{00000000-0006-0000-0800-0000D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2" authorId="0" shapeId="0" xr:uid="{00000000-0006-0000-0800-0000D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2" authorId="0" shapeId="0" xr:uid="{00000000-0006-0000-0800-0000D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2" authorId="0" shapeId="0" xr:uid="{00000000-0006-0000-0800-0000D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2" authorId="0" shapeId="0" xr:uid="{00000000-0006-0000-0800-0000D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2" authorId="0" shapeId="0" xr:uid="{00000000-0006-0000-0800-0000D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2" authorId="0" shapeId="0" xr:uid="{00000000-0006-0000-0800-0000D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2" authorId="0" shapeId="0" xr:uid="{00000000-0006-0000-0800-0000D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2" authorId="0" shapeId="0" xr:uid="{00000000-0006-0000-0800-0000D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2" authorId="0" shapeId="0" xr:uid="{00000000-0006-0000-0800-0000D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2" authorId="0" shapeId="0" xr:uid="{00000000-0006-0000-0800-0000E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2" authorId="0" shapeId="0" xr:uid="{00000000-0006-0000-0800-0000E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2" authorId="0" shapeId="0" xr:uid="{00000000-0006-0000-0800-0000E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2" authorId="0" shapeId="0" xr:uid="{00000000-0006-0000-0800-0000E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2" authorId="0" shapeId="0" xr:uid="{00000000-0006-0000-0800-0000E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2" authorId="0" shapeId="0" xr:uid="{00000000-0006-0000-0800-0000E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2" authorId="0" shapeId="0" xr:uid="{00000000-0006-0000-0800-0000E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2" authorId="0" shapeId="0" xr:uid="{00000000-0006-0000-0800-0000E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2" authorId="0" shapeId="0" xr:uid="{00000000-0006-0000-0800-0000E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2" authorId="0" shapeId="0" xr:uid="{00000000-0006-0000-0800-0000E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2" authorId="0" shapeId="0" xr:uid="{00000000-0006-0000-0800-0000E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2" authorId="0" shapeId="0" xr:uid="{00000000-0006-0000-0800-0000E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2" authorId="0" shapeId="0" xr:uid="{00000000-0006-0000-0800-0000E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2" authorId="0" shapeId="0" xr:uid="{00000000-0006-0000-0800-0000E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2" authorId="0" shapeId="0" xr:uid="{00000000-0006-0000-0800-0000E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2" authorId="0" shapeId="0" xr:uid="{00000000-0006-0000-0800-0000E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2" authorId="0" shapeId="0" xr:uid="{00000000-0006-0000-0800-0000F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2" authorId="0" shapeId="0" xr:uid="{00000000-0006-0000-0800-0000F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2" authorId="0" shapeId="0" xr:uid="{00000000-0006-0000-0800-0000F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2" authorId="0" shapeId="0" xr:uid="{00000000-0006-0000-0800-0000F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2" authorId="0" shapeId="0" xr:uid="{00000000-0006-0000-0800-0000F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2" authorId="0" shapeId="0" xr:uid="{00000000-0006-0000-0800-0000F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2" authorId="0" shapeId="0" xr:uid="{00000000-0006-0000-0800-0000F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2" authorId="0" shapeId="0" xr:uid="{00000000-0006-0000-08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8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8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8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8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8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8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8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8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8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8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8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8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8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8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8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8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8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8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8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8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8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8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8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8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8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8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8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8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8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8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8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8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8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8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8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8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8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8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8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8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8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8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8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8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8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8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8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8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8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8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8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8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8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8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8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8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8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8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8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8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8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8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8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8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8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8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8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8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8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8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8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8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8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8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8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8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8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8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8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8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800-00004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3" authorId="0" shapeId="0" xr:uid="{00000000-0006-0000-0800-00004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3" authorId="0" shapeId="0" xr:uid="{00000000-0006-0000-0800-00004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3" authorId="0" shapeId="0" xr:uid="{00000000-0006-0000-0800-00004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3" authorId="0" shapeId="0" xr:uid="{00000000-0006-0000-0800-00004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3" authorId="0" shapeId="0" xr:uid="{00000000-0006-0000-0800-00004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3" authorId="0" shapeId="0" xr:uid="{00000000-0006-0000-0800-00004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3" authorId="0" shapeId="0" xr:uid="{00000000-0006-0000-0800-00004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3" authorId="0" shapeId="0" xr:uid="{00000000-0006-0000-0800-00005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3" authorId="0" shapeId="0" xr:uid="{00000000-0006-0000-0800-00005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3" authorId="0" shapeId="0" xr:uid="{00000000-0006-0000-0800-00005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3" authorId="0" shapeId="0" xr:uid="{00000000-0006-0000-0800-00005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3" authorId="0" shapeId="0" xr:uid="{00000000-0006-0000-0800-00005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3" authorId="0" shapeId="0" xr:uid="{00000000-0006-0000-0800-00005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3" authorId="0" shapeId="0" xr:uid="{00000000-0006-0000-0800-00005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3" authorId="0" shapeId="0" xr:uid="{00000000-0006-0000-0800-00005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3" authorId="0" shapeId="0" xr:uid="{00000000-0006-0000-0800-00005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3" authorId="0" shapeId="0" xr:uid="{00000000-0006-0000-0800-00005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3" authorId="0" shapeId="0" xr:uid="{00000000-0006-0000-0800-00005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3" authorId="0" shapeId="0" xr:uid="{00000000-0006-0000-0800-00005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3" authorId="0" shapeId="0" xr:uid="{00000000-0006-0000-0800-00005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3" authorId="0" shapeId="0" xr:uid="{00000000-0006-0000-0800-00005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3" authorId="0" shapeId="0" xr:uid="{00000000-0006-0000-0800-00005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3" authorId="0" shapeId="0" xr:uid="{00000000-0006-0000-0800-00005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3" authorId="0" shapeId="0" xr:uid="{00000000-0006-0000-0800-00006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3" authorId="0" shapeId="0" xr:uid="{00000000-0006-0000-0800-00006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3" authorId="0" shapeId="0" xr:uid="{00000000-0006-0000-0800-00006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3" authorId="0" shapeId="0" xr:uid="{00000000-0006-0000-0800-00006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3" authorId="0" shapeId="0" xr:uid="{00000000-0006-0000-0800-00006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3" authorId="0" shapeId="0" xr:uid="{00000000-0006-0000-0800-00006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3" authorId="0" shapeId="0" xr:uid="{00000000-0006-0000-0800-00006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3" authorId="0" shapeId="0" xr:uid="{00000000-0006-0000-0800-00006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3" authorId="0" shapeId="0" xr:uid="{00000000-0006-0000-0800-00006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3" authorId="0" shapeId="0" xr:uid="{00000000-0006-0000-0800-00006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3" authorId="0" shapeId="0" xr:uid="{00000000-0006-0000-0800-00006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3" authorId="0" shapeId="0" xr:uid="{00000000-0006-0000-0800-00006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3" authorId="0" shapeId="0" xr:uid="{00000000-0006-0000-0800-00006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3" authorId="0" shapeId="0" xr:uid="{00000000-0006-0000-0800-00006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3" authorId="0" shapeId="0" xr:uid="{00000000-0006-0000-0800-00006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3" authorId="0" shapeId="0" xr:uid="{00000000-0006-0000-0800-00006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3" authorId="0" shapeId="0" xr:uid="{00000000-0006-0000-0800-00007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3" authorId="0" shapeId="0" xr:uid="{00000000-0006-0000-0800-00007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3" authorId="0" shapeId="0" xr:uid="{00000000-0006-0000-0800-00007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3" authorId="0" shapeId="0" xr:uid="{00000000-0006-0000-0800-00007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3" authorId="0" shapeId="0" xr:uid="{00000000-0006-0000-0800-00007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3" authorId="0" shapeId="0" xr:uid="{00000000-0006-0000-0800-00007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3" authorId="0" shapeId="0" xr:uid="{00000000-0006-0000-0800-00007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3" authorId="0" shapeId="0" xr:uid="{00000000-0006-0000-0800-00007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3" authorId="0" shapeId="0" xr:uid="{00000000-0006-0000-0800-00007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3" authorId="0" shapeId="0" xr:uid="{00000000-0006-0000-0800-00007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3" authorId="0" shapeId="0" xr:uid="{00000000-0006-0000-0800-00007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3" authorId="0" shapeId="0" xr:uid="{00000000-0006-0000-0800-00007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3" authorId="0" shapeId="0" xr:uid="{00000000-0006-0000-0800-00007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3" authorId="0" shapeId="0" xr:uid="{00000000-0006-0000-0800-00007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3" authorId="0" shapeId="0" xr:uid="{00000000-0006-0000-0800-00007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3" authorId="0" shapeId="0" xr:uid="{00000000-0006-0000-0800-00007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3" authorId="0" shapeId="0" xr:uid="{00000000-0006-0000-0800-00008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3" authorId="0" shapeId="0" xr:uid="{00000000-0006-0000-0800-00008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3" authorId="0" shapeId="0" xr:uid="{00000000-0006-0000-0800-00008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3" authorId="0" shapeId="0" xr:uid="{00000000-0006-0000-0800-00008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3" authorId="0" shapeId="0" xr:uid="{00000000-0006-0000-0800-00008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3" authorId="0" shapeId="0" xr:uid="{00000000-0006-0000-0800-00008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3" authorId="0" shapeId="0" xr:uid="{00000000-0006-0000-0800-00008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3" authorId="0" shapeId="0" xr:uid="{00000000-0006-0000-0800-00008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3" authorId="0" shapeId="0" xr:uid="{00000000-0006-0000-0800-00008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3" authorId="0" shapeId="0" xr:uid="{00000000-0006-0000-0800-00008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3" authorId="0" shapeId="0" xr:uid="{00000000-0006-0000-0800-00008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3" authorId="0" shapeId="0" xr:uid="{00000000-0006-0000-08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8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8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8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8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8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8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8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8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8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8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8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8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8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8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8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8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8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8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8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8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8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8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8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8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8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8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8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8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8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8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8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8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8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8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8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8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8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8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8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8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8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8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8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8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8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8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8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8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8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8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8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8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8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8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8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8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8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08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8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8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08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8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8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8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8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8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8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8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8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8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8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8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8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8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8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8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8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8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800-0000D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4" authorId="0" shapeId="0" xr:uid="{00000000-0006-0000-0800-0000D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4" authorId="0" shapeId="0" xr:uid="{00000000-0006-0000-0800-0000D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4" authorId="0" shapeId="0" xr:uid="{00000000-0006-0000-0800-0000D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4" authorId="0" shapeId="0" xr:uid="{00000000-0006-0000-0800-0000D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4" authorId="0" shapeId="0" xr:uid="{00000000-0006-0000-0800-0000D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4" authorId="0" shapeId="0" xr:uid="{00000000-0006-0000-0800-0000E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4" authorId="0" shapeId="0" xr:uid="{00000000-0006-0000-0800-0000E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4" authorId="0" shapeId="0" xr:uid="{00000000-0006-0000-0800-0000E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4" authorId="0" shapeId="0" xr:uid="{00000000-0006-0000-0800-0000E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4" authorId="0" shapeId="0" xr:uid="{00000000-0006-0000-0800-0000E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4" authorId="0" shapeId="0" xr:uid="{00000000-0006-0000-0800-0000E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4" authorId="0" shapeId="0" xr:uid="{00000000-0006-0000-0800-0000E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4" authorId="0" shapeId="0" xr:uid="{00000000-0006-0000-0800-0000E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4" authorId="0" shapeId="0" xr:uid="{00000000-0006-0000-0800-0000E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4" authorId="0" shapeId="0" xr:uid="{00000000-0006-0000-0800-0000E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4" authorId="0" shapeId="0" xr:uid="{00000000-0006-0000-0800-0000E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4" authorId="0" shapeId="0" xr:uid="{00000000-0006-0000-0800-0000E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4" authorId="0" shapeId="0" xr:uid="{00000000-0006-0000-0800-0000E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4" authorId="0" shapeId="0" xr:uid="{00000000-0006-0000-0800-0000E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4" authorId="0" shapeId="0" xr:uid="{00000000-0006-0000-0800-0000E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4" authorId="0" shapeId="0" xr:uid="{00000000-0006-0000-0800-0000E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4" authorId="0" shapeId="0" xr:uid="{00000000-0006-0000-0800-0000F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4" authorId="0" shapeId="0" xr:uid="{00000000-0006-0000-0800-0000F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4" authorId="0" shapeId="0" xr:uid="{00000000-0006-0000-0800-0000F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4" authorId="0" shapeId="0" xr:uid="{00000000-0006-0000-0800-0000F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4" authorId="0" shapeId="0" xr:uid="{00000000-0006-0000-0800-0000F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4" authorId="0" shapeId="0" xr:uid="{00000000-0006-0000-0800-0000F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4" authorId="0" shapeId="0" xr:uid="{00000000-0006-0000-0800-0000F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4" authorId="0" shapeId="0" xr:uid="{00000000-0006-0000-0800-0000F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4" authorId="0" shapeId="0" xr:uid="{00000000-0006-0000-0800-0000F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4" authorId="0" shapeId="0" xr:uid="{00000000-0006-0000-0800-0000F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4" authorId="0" shapeId="0" xr:uid="{00000000-0006-0000-0800-0000F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4" authorId="0" shapeId="0" xr:uid="{00000000-0006-0000-0800-0000F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4" authorId="0" shapeId="0" xr:uid="{00000000-0006-0000-0800-0000F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4" authorId="0" shapeId="0" xr:uid="{00000000-0006-0000-0800-0000F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4" authorId="0" shapeId="0" xr:uid="{00000000-0006-0000-0800-0000F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4" authorId="0" shapeId="0" xr:uid="{00000000-0006-0000-0800-0000F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4" authorId="0" shapeId="0" xr:uid="{00000000-0006-0000-0800-00000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4" authorId="0" shapeId="0" xr:uid="{00000000-0006-0000-0800-00000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4" authorId="0" shapeId="0" xr:uid="{00000000-0006-0000-0800-00000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4" authorId="0" shapeId="0" xr:uid="{00000000-0006-0000-0800-00000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4" authorId="0" shapeId="0" xr:uid="{00000000-0006-0000-0800-00000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4" authorId="0" shapeId="0" xr:uid="{00000000-0006-0000-0800-00000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4" authorId="0" shapeId="0" xr:uid="{00000000-0006-0000-0800-00000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4" authorId="0" shapeId="0" xr:uid="{00000000-0006-0000-0800-00000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4" authorId="0" shapeId="0" xr:uid="{00000000-0006-0000-0800-00000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4" authorId="0" shapeId="0" xr:uid="{00000000-0006-0000-0800-00000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4" authorId="0" shapeId="0" xr:uid="{00000000-0006-0000-0800-00000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4" authorId="0" shapeId="0" xr:uid="{00000000-0006-0000-0800-00000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4" authorId="0" shapeId="0" xr:uid="{00000000-0006-0000-0800-00000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4" authorId="0" shapeId="0" xr:uid="{00000000-0006-0000-0800-00000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4" authorId="0" shapeId="0" xr:uid="{00000000-0006-0000-0800-00000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4" authorId="0" shapeId="0" xr:uid="{00000000-0006-0000-0800-00000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4" authorId="0" shapeId="0" xr:uid="{00000000-0006-0000-0800-00001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4" authorId="0" shapeId="0" xr:uid="{00000000-0006-0000-0800-00001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4" authorId="0" shapeId="0" xr:uid="{00000000-0006-0000-0800-00001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4" authorId="0" shapeId="0" xr:uid="{00000000-0006-0000-0800-00001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4" authorId="0" shapeId="0" xr:uid="{00000000-0006-0000-0800-00001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4" authorId="0" shapeId="0" xr:uid="{00000000-0006-0000-0800-00001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4" authorId="0" shapeId="0" xr:uid="{00000000-0006-0000-0800-00001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4" authorId="0" shapeId="0" xr:uid="{00000000-0006-0000-0800-00001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4" authorId="0" shapeId="0" xr:uid="{00000000-0006-0000-0800-00001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4" authorId="0" shapeId="0" xr:uid="{00000000-0006-0000-0800-00001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4" authorId="0" shapeId="0" xr:uid="{00000000-0006-0000-0800-00001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4" authorId="0" shapeId="0" xr:uid="{00000000-0006-0000-0800-00001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4" authorId="0" shapeId="0" xr:uid="{00000000-0006-0000-0800-00001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4" authorId="0" shapeId="0" xr:uid="{00000000-0006-0000-0800-00001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4" authorId="0" shapeId="0" xr:uid="{00000000-0006-0000-0800-00001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4" authorId="0" shapeId="0" xr:uid="{00000000-0006-0000-0800-00001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4" authorId="0" shapeId="0" xr:uid="{00000000-0006-0000-08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8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8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8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8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8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8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8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8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8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8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8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8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8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8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8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8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8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8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8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8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8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8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8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8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8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8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8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8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8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8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8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8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8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8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8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8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8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8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8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8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8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8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8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8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8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8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8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8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8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8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8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8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8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8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8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8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8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8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8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8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8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8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8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8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8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8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8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8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8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8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8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8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8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8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8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8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8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8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8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8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8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8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8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8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8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8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8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8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8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8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8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8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8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8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8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8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8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8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8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8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8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8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8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8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8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8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8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8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8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8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8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8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8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8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8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8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8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8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8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8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8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8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8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8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8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8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8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8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8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8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8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8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8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8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8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8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8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8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8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8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8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8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8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8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8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8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8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8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8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8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8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8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8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8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8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8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8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8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8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8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8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8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8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8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8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8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8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8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8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8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8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8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8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8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8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8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8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8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8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8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8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8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8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8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8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8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8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8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8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8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8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8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8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8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8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8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8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8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8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8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8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8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8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8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8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8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8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8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8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8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8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8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8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8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8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8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8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8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8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8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8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8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8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8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8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8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8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8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8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8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8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8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8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8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8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8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8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8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8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8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8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8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8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8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8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8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8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8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8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8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8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8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8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8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8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8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8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8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8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8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8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8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8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8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8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8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8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8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8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8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8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8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8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8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8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8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8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8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8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8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8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8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8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8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8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8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8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8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8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8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8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8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8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8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8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8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8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8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8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8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8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8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8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8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8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8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8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8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8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8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8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8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8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8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8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8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8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8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8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8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8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8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8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8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8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8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8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8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8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8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8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8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8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8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8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8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8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8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8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8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8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8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8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8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8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8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8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8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8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8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8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08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8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8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8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08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08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8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8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8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8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8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8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8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8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8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8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8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8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8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8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8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8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8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8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8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8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8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08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08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8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8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8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8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08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8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8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8" authorId="0" shapeId="0" xr:uid="{00000000-0006-0000-08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8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8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8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8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8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8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8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8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8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8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8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8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8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8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8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8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8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8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8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8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8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08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08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8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8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8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8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8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8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08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8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8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8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08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8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08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8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08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08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8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08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8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8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8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8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8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08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8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8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8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8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8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8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8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8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8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8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08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8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8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8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8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8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8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8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8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8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8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8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8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8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8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8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8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8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0800-0000F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9" authorId="0" shapeId="0" xr:uid="{00000000-0006-0000-0800-0000F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9" authorId="0" shapeId="0" xr:uid="{00000000-0006-0000-0800-0000F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9" authorId="0" shapeId="0" xr:uid="{00000000-0006-0000-08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9" authorId="0" shapeId="0" xr:uid="{00000000-0006-0000-08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9" authorId="0" shapeId="0" xr:uid="{00000000-0006-0000-08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9" authorId="0" shapeId="0" xr:uid="{00000000-0006-0000-08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9" authorId="0" shapeId="0" xr:uid="{00000000-0006-0000-08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9" authorId="0" shapeId="0" xr:uid="{00000000-0006-0000-08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9" authorId="0" shapeId="0" xr:uid="{00000000-0006-0000-08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9" authorId="0" shapeId="0" xr:uid="{00000000-0006-0000-08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9" authorId="0" shapeId="0" xr:uid="{00000000-0006-0000-08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9" authorId="0" shapeId="0" xr:uid="{00000000-0006-0000-08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08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9" authorId="0" shapeId="0" xr:uid="{00000000-0006-0000-08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9" authorId="0" shapeId="0" xr:uid="{00000000-0006-0000-08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9" authorId="0" shapeId="0" xr:uid="{00000000-0006-0000-08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9" authorId="0" shapeId="0" xr:uid="{00000000-0006-0000-08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9" authorId="0" shapeId="0" xr:uid="{00000000-0006-0000-08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9" authorId="0" shapeId="0" xr:uid="{00000000-0006-0000-08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9" authorId="0" shapeId="0" xr:uid="{00000000-0006-0000-0800-00000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9" authorId="0" shapeId="0" xr:uid="{00000000-0006-0000-08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9" authorId="0" shapeId="0" xr:uid="{00000000-0006-0000-08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9" authorId="0" shapeId="0" xr:uid="{00000000-0006-0000-0800-00000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9" authorId="0" shapeId="0" xr:uid="{00000000-0006-0000-0800-00000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9" authorId="0" shapeId="0" xr:uid="{00000000-0006-0000-08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9" authorId="0" shapeId="0" xr:uid="{00000000-0006-0000-0800-00000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9" authorId="0" shapeId="0" xr:uid="{00000000-0006-0000-08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9" authorId="0" shapeId="0" xr:uid="{00000000-0006-0000-08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9" authorId="0" shapeId="0" xr:uid="{00000000-0006-0000-08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9" authorId="0" shapeId="0" xr:uid="{00000000-0006-0000-08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9" authorId="0" shapeId="0" xr:uid="{00000000-0006-0000-08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08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9" authorId="0" shapeId="0" xr:uid="{00000000-0006-0000-0800-00001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9" authorId="0" shapeId="0" xr:uid="{00000000-0006-0000-08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9" authorId="0" shapeId="0" xr:uid="{00000000-0006-0000-0800-00001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9" authorId="0" shapeId="0" xr:uid="{00000000-0006-0000-0800-00001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9" authorId="0" shapeId="0" xr:uid="{00000000-0006-0000-0800-00001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9" authorId="0" shapeId="0" xr:uid="{00000000-0006-0000-08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9" authorId="0" shapeId="0" xr:uid="{00000000-0006-0000-0800-00001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9" authorId="0" shapeId="0" xr:uid="{00000000-0006-0000-08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9" authorId="0" shapeId="0" xr:uid="{00000000-0006-0000-0800-00001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9" authorId="0" shapeId="0" xr:uid="{00000000-0006-0000-08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9" authorId="0" shapeId="0" xr:uid="{00000000-0006-0000-0800-00001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9" authorId="0" shapeId="0" xr:uid="{00000000-0006-0000-0800-00001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9" authorId="0" shapeId="0" xr:uid="{00000000-0006-0000-08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9" authorId="0" shapeId="0" xr:uid="{00000000-0006-0000-0800-00001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9" authorId="0" shapeId="0" xr:uid="{00000000-0006-0000-0800-00001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9" authorId="0" shapeId="0" xr:uid="{00000000-0006-0000-0800-00002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9" authorId="0" shapeId="0" xr:uid="{00000000-0006-0000-08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9" authorId="0" shapeId="0" xr:uid="{00000000-0006-0000-08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9" authorId="0" shapeId="0" xr:uid="{00000000-0006-0000-08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9" authorId="0" shapeId="0" xr:uid="{00000000-0006-0000-08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9" authorId="0" shapeId="0" xr:uid="{00000000-0006-0000-0800-00002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9" authorId="0" shapeId="0" xr:uid="{00000000-0006-0000-08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9" authorId="0" shapeId="0" xr:uid="{00000000-0006-0000-0800-00002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9" authorId="0" shapeId="0" xr:uid="{00000000-0006-0000-0800-00002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9" authorId="0" shapeId="0" xr:uid="{00000000-0006-0000-0800-00002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9" authorId="0" shapeId="0" xr:uid="{00000000-0006-0000-0800-00002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9" authorId="0" shapeId="0" xr:uid="{00000000-0006-0000-0800-00002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9" authorId="0" shapeId="0" xr:uid="{00000000-0006-0000-0800-00002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9" authorId="0" shapeId="0" xr:uid="{00000000-0006-0000-0800-00002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9" authorId="0" shapeId="0" xr:uid="{00000000-0006-0000-0800-00002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9" authorId="0" shapeId="0" xr:uid="{00000000-0006-0000-0800-00002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9" authorId="0" shapeId="0" xr:uid="{00000000-0006-0000-0800-00003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9" authorId="0" shapeId="0" xr:uid="{00000000-0006-0000-0800-00003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9" authorId="0" shapeId="0" xr:uid="{00000000-0006-0000-0800-00003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9" authorId="0" shapeId="0" xr:uid="{00000000-0006-0000-0800-00003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9" authorId="0" shapeId="0" xr:uid="{00000000-0006-0000-0800-00003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9" authorId="0" shapeId="0" xr:uid="{00000000-0006-0000-0800-00003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9" authorId="0" shapeId="0" xr:uid="{00000000-0006-0000-0800-00003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9" authorId="0" shapeId="0" xr:uid="{00000000-0006-0000-0800-00003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9" authorId="0" shapeId="0" xr:uid="{00000000-0006-0000-0800-00003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9" authorId="0" shapeId="0" xr:uid="{00000000-0006-0000-0800-00003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9" authorId="0" shapeId="0" xr:uid="{00000000-0006-0000-0800-00003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9" authorId="0" shapeId="0" xr:uid="{00000000-0006-0000-0800-00003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9" authorId="0" shapeId="0" xr:uid="{00000000-0006-0000-0800-00003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9" authorId="0" shapeId="0" xr:uid="{00000000-0006-0000-0800-00003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9" authorId="0" shapeId="0" xr:uid="{00000000-0006-0000-0800-00003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9" authorId="0" shapeId="0" xr:uid="{00000000-0006-0000-0800-00003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9" authorId="0" shapeId="0" xr:uid="{00000000-0006-0000-0800-00004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9" authorId="0" shapeId="0" xr:uid="{00000000-0006-0000-0800-00004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9" authorId="0" shapeId="0" xr:uid="{00000000-0006-0000-0800-00004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9" authorId="0" shapeId="0" xr:uid="{00000000-0006-0000-0800-00004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9" authorId="0" shapeId="0" xr:uid="{00000000-0006-0000-0800-00004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9" authorId="0" shapeId="0" xr:uid="{00000000-0006-0000-0800-00004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9" authorId="0" shapeId="0" xr:uid="{00000000-0006-0000-0800-00004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9" authorId="0" shapeId="0" xr:uid="{00000000-0006-0000-0800-00004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9" authorId="0" shapeId="0" xr:uid="{00000000-0006-0000-0800-00004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9" authorId="0" shapeId="0" xr:uid="{00000000-0006-0000-0800-00004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9" authorId="0" shapeId="0" xr:uid="{00000000-0006-0000-0800-00004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9" authorId="0" shapeId="0" xr:uid="{00000000-0006-0000-0800-00004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9" authorId="0" shapeId="0" xr:uid="{00000000-0006-0000-0800-00004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9" authorId="0" shapeId="0" xr:uid="{00000000-0006-0000-0800-00004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9" authorId="0" shapeId="0" xr:uid="{00000000-0006-0000-0800-00004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9" authorId="0" shapeId="0" xr:uid="{00000000-0006-0000-0800-00004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9" authorId="0" shapeId="0" xr:uid="{00000000-0006-0000-0800-00005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9" authorId="0" shapeId="0" xr:uid="{00000000-0006-0000-0800-00005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9" authorId="0" shapeId="0" xr:uid="{00000000-0006-0000-0800-00005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9" authorId="0" shapeId="0" xr:uid="{00000000-0006-0000-0800-00005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9" authorId="0" shapeId="0" xr:uid="{00000000-0006-0000-0800-00005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9" authorId="0" shapeId="0" xr:uid="{00000000-0006-0000-0800-00005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9" authorId="0" shapeId="0" xr:uid="{00000000-0006-0000-0800-00005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9" authorId="0" shapeId="0" xr:uid="{00000000-0006-0000-0800-00005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9" authorId="0" shapeId="0" xr:uid="{00000000-0006-0000-0800-00005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9" authorId="0" shapeId="0" xr:uid="{00000000-0006-0000-0800-00005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9" authorId="0" shapeId="0" xr:uid="{00000000-0006-0000-0800-00005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9" authorId="0" shapeId="0" xr:uid="{00000000-0006-0000-0800-00005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9" authorId="0" shapeId="0" xr:uid="{00000000-0006-0000-0800-00005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9" authorId="0" shapeId="0" xr:uid="{00000000-0006-0000-0800-00005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9" authorId="0" shapeId="0" xr:uid="{00000000-0006-0000-0800-00005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9" authorId="0" shapeId="0" xr:uid="{00000000-0006-0000-0800-00005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9" authorId="0" shapeId="0" xr:uid="{00000000-0006-0000-0800-00006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9" authorId="0" shapeId="0" xr:uid="{00000000-0006-0000-0800-00006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9" authorId="0" shapeId="0" xr:uid="{00000000-0006-0000-0800-00006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9" authorId="0" shapeId="0" xr:uid="{00000000-0006-0000-0800-00006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9" authorId="0" shapeId="0" xr:uid="{00000000-0006-0000-0800-00006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9" authorId="0" shapeId="0" xr:uid="{00000000-0006-0000-0800-00006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9" authorId="0" shapeId="0" xr:uid="{00000000-0006-0000-0800-00006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20" authorId="0" shapeId="0" xr:uid="{00000000-0006-0000-0800-00006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20" authorId="0" shapeId="0" xr:uid="{00000000-0006-0000-0800-00006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20" authorId="0" shapeId="0" xr:uid="{00000000-0006-0000-0800-00006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20" authorId="0" shapeId="0" xr:uid="{00000000-0006-0000-0800-00006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20" authorId="0" shapeId="0" xr:uid="{00000000-0006-0000-0800-00006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20" authorId="0" shapeId="0" xr:uid="{00000000-0006-0000-0800-00006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20" authorId="0" shapeId="0" xr:uid="{00000000-0006-0000-0800-00006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20" authorId="0" shapeId="0" xr:uid="{00000000-0006-0000-0800-00006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20" authorId="0" shapeId="0" xr:uid="{00000000-0006-0000-0800-00006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0" authorId="0" shapeId="0" xr:uid="{00000000-0006-0000-0800-00007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0" authorId="0" shapeId="0" xr:uid="{00000000-0006-0000-0800-00007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0" authorId="0" shapeId="0" xr:uid="{00000000-0006-0000-0800-00007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0" authorId="0" shapeId="0" xr:uid="{00000000-0006-0000-0800-00007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0" authorId="0" shapeId="0" xr:uid="{00000000-0006-0000-0800-00007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0" authorId="0" shapeId="0" xr:uid="{00000000-0006-0000-0800-00007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0" authorId="0" shapeId="0" xr:uid="{00000000-0006-0000-0800-00007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20" authorId="0" shapeId="0" xr:uid="{00000000-0006-0000-0800-00007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20" authorId="0" shapeId="0" xr:uid="{00000000-0006-0000-0800-00007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0" authorId="0" shapeId="0" xr:uid="{00000000-0006-0000-0800-00007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0" authorId="0" shapeId="0" xr:uid="{00000000-0006-0000-0800-00007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0" authorId="0" shapeId="0" xr:uid="{00000000-0006-0000-0800-00007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20" authorId="0" shapeId="0" xr:uid="{00000000-0006-0000-0800-00007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0" authorId="0" shapeId="0" xr:uid="{00000000-0006-0000-0800-00007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20" authorId="0" shapeId="0" xr:uid="{00000000-0006-0000-0800-00007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20" authorId="0" shapeId="0" xr:uid="{00000000-0006-0000-0800-00007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20" authorId="0" shapeId="0" xr:uid="{00000000-0006-0000-0800-00008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20" authorId="0" shapeId="0" xr:uid="{00000000-0006-0000-0800-00008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20" authorId="0" shapeId="0" xr:uid="{00000000-0006-0000-0800-00008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20" authorId="0" shapeId="0" xr:uid="{00000000-0006-0000-0800-00008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0" authorId="0" shapeId="0" xr:uid="{00000000-0006-0000-0800-00008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20" authorId="0" shapeId="0" xr:uid="{00000000-0006-0000-0800-00008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20" authorId="0" shapeId="0" xr:uid="{00000000-0006-0000-0800-00008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20" authorId="0" shapeId="0" xr:uid="{00000000-0006-0000-0800-00008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20" authorId="0" shapeId="0" xr:uid="{00000000-0006-0000-0800-00008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20" authorId="0" shapeId="0" xr:uid="{00000000-0006-0000-0800-00008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20" authorId="0" shapeId="0" xr:uid="{00000000-0006-0000-0800-00008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20" authorId="0" shapeId="0" xr:uid="{00000000-0006-0000-0800-00008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20" authorId="0" shapeId="0" xr:uid="{00000000-0006-0000-0800-00008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0" authorId="0" shapeId="0" xr:uid="{00000000-0006-0000-0800-00008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20" authorId="0" shapeId="0" xr:uid="{00000000-0006-0000-0800-00008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20" authorId="0" shapeId="0" xr:uid="{00000000-0006-0000-0800-00008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20" authorId="0" shapeId="0" xr:uid="{00000000-0006-0000-0800-00009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20" authorId="0" shapeId="0" xr:uid="{00000000-0006-0000-0800-00009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20" authorId="0" shapeId="0" xr:uid="{00000000-0006-0000-0800-00009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20" authorId="0" shapeId="0" xr:uid="{00000000-0006-0000-0800-00009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20" authorId="0" shapeId="0" xr:uid="{00000000-0006-0000-0800-00009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20" authorId="0" shapeId="0" xr:uid="{00000000-0006-0000-0800-00009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20" authorId="0" shapeId="0" xr:uid="{00000000-0006-0000-0800-00009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20" authorId="0" shapeId="0" xr:uid="{00000000-0006-0000-0800-00009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20" authorId="0" shapeId="0" xr:uid="{00000000-0006-0000-0800-00009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20" authorId="0" shapeId="0" xr:uid="{00000000-0006-0000-0800-00009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0" authorId="0" shapeId="0" xr:uid="{00000000-0006-0000-0800-00009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20" authorId="0" shapeId="0" xr:uid="{00000000-0006-0000-0800-00009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20" authorId="0" shapeId="0" xr:uid="{00000000-0006-0000-0800-00009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20" authorId="0" shapeId="0" xr:uid="{00000000-0006-0000-0800-00009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20" authorId="0" shapeId="0" xr:uid="{00000000-0006-0000-0800-00009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20" authorId="0" shapeId="0" xr:uid="{00000000-0006-0000-0800-00009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20" authorId="0" shapeId="0" xr:uid="{00000000-0006-0000-0800-0000A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20" authorId="0" shapeId="0" xr:uid="{00000000-0006-0000-0800-0000A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20" authorId="0" shapeId="0" xr:uid="{00000000-0006-0000-0800-0000A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20" authorId="0" shapeId="0" xr:uid="{00000000-0006-0000-0800-0000A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0" authorId="0" shapeId="0" xr:uid="{00000000-0006-0000-0800-0000A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0" authorId="0" shapeId="0" xr:uid="{00000000-0006-0000-0800-0000A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20" authorId="0" shapeId="0" xr:uid="{00000000-0006-0000-0800-0000A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20" authorId="0" shapeId="0" xr:uid="{00000000-0006-0000-0800-0000A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0" authorId="0" shapeId="0" xr:uid="{00000000-0006-0000-0800-0000A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20" authorId="0" shapeId="0" xr:uid="{00000000-0006-0000-0800-0000A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20" authorId="0" shapeId="0" xr:uid="{00000000-0006-0000-0800-0000A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20" authorId="0" shapeId="0" xr:uid="{00000000-0006-0000-0800-0000A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20" authorId="0" shapeId="0" xr:uid="{00000000-0006-0000-0800-0000A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20" authorId="0" shapeId="0" xr:uid="{00000000-0006-0000-0800-0000A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20" authorId="0" shapeId="0" xr:uid="{00000000-0006-0000-0800-0000A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20" authorId="0" shapeId="0" xr:uid="{00000000-0006-0000-0800-0000A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20" authorId="0" shapeId="0" xr:uid="{00000000-0006-0000-0800-0000B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20" authorId="0" shapeId="0" xr:uid="{00000000-0006-0000-0800-0000B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20" authorId="0" shapeId="0" xr:uid="{00000000-0006-0000-0800-0000B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20" authorId="0" shapeId="0" xr:uid="{00000000-0006-0000-0800-0000B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20" authorId="0" shapeId="0" xr:uid="{00000000-0006-0000-0800-0000B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20" authorId="0" shapeId="0" xr:uid="{00000000-0006-0000-0800-0000B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20" authorId="0" shapeId="0" xr:uid="{00000000-0006-0000-0800-0000B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20" authorId="0" shapeId="0" xr:uid="{00000000-0006-0000-0800-0000B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20" authorId="0" shapeId="0" xr:uid="{00000000-0006-0000-0800-0000B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0" authorId="0" shapeId="0" xr:uid="{00000000-0006-0000-0800-0000B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20" authorId="0" shapeId="0" xr:uid="{00000000-0006-0000-0800-0000B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20" authorId="0" shapeId="0" xr:uid="{00000000-0006-0000-0800-0000B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20" authorId="0" shapeId="0" xr:uid="{00000000-0006-0000-0800-0000B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20" authorId="0" shapeId="0" xr:uid="{00000000-0006-0000-0800-0000B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20" authorId="0" shapeId="0" xr:uid="{00000000-0006-0000-0800-0000B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20" authorId="0" shapeId="0" xr:uid="{00000000-0006-0000-0800-0000B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0" authorId="0" shapeId="0" xr:uid="{00000000-0006-0000-0800-0000C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20" authorId="0" shapeId="0" xr:uid="{00000000-0006-0000-0800-0000C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0" authorId="0" shapeId="0" xr:uid="{00000000-0006-0000-0800-0000C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20" authorId="0" shapeId="0" xr:uid="{00000000-0006-0000-0800-0000C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20" authorId="0" shapeId="0" xr:uid="{00000000-0006-0000-0800-0000C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0" authorId="0" shapeId="0" xr:uid="{00000000-0006-0000-0800-0000C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20" authorId="0" shapeId="0" xr:uid="{00000000-0006-0000-0800-0000C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0" authorId="0" shapeId="0" xr:uid="{00000000-0006-0000-0800-0000C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0" authorId="0" shapeId="0" xr:uid="{00000000-0006-0000-0800-0000C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20" authorId="0" shapeId="0" xr:uid="{00000000-0006-0000-0800-0000C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20" authorId="0" shapeId="0" xr:uid="{00000000-0006-0000-0800-0000C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20" authorId="0" shapeId="0" xr:uid="{00000000-0006-0000-0800-0000C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20" authorId="0" shapeId="0" xr:uid="{00000000-0006-0000-0800-0000C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0" authorId="0" shapeId="0" xr:uid="{00000000-0006-0000-0800-0000C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20" authorId="0" shapeId="0" xr:uid="{00000000-0006-0000-0800-0000C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20" authorId="0" shapeId="0" xr:uid="{00000000-0006-0000-0800-0000C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20" authorId="0" shapeId="0" xr:uid="{00000000-0006-0000-0800-0000D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20" authorId="0" shapeId="0" xr:uid="{00000000-0006-0000-0800-0000D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20" authorId="0" shapeId="0" xr:uid="{00000000-0006-0000-0800-0000D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20" authorId="0" shapeId="0" xr:uid="{00000000-0006-0000-0800-0000D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20" authorId="0" shapeId="0" xr:uid="{00000000-0006-0000-0800-0000D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0" authorId="0" shapeId="0" xr:uid="{00000000-0006-0000-0800-0000D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20" authorId="0" shapeId="0" xr:uid="{00000000-0006-0000-0800-0000D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20" authorId="0" shapeId="0" xr:uid="{00000000-0006-0000-0800-0000D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20" authorId="0" shapeId="0" xr:uid="{00000000-0006-0000-0800-0000D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20" authorId="0" shapeId="0" xr:uid="{00000000-0006-0000-0800-0000D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20" authorId="0" shapeId="0" xr:uid="{00000000-0006-0000-0800-0000D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0" authorId="0" shapeId="0" xr:uid="{00000000-0006-0000-0800-0000D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0" authorId="0" shapeId="0" xr:uid="{00000000-0006-0000-0800-0000D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20" authorId="0" shapeId="0" xr:uid="{00000000-0006-0000-0800-0000D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20" authorId="0" shapeId="0" xr:uid="{00000000-0006-0000-0800-0000D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20" authorId="0" shapeId="0" xr:uid="{00000000-0006-0000-0800-0000D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20" authorId="0" shapeId="0" xr:uid="{00000000-0006-0000-0800-0000E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20" authorId="0" shapeId="0" xr:uid="{00000000-0006-0000-0800-0000E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20" authorId="0" shapeId="0" xr:uid="{00000000-0006-0000-0800-0000E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20" authorId="0" shapeId="0" xr:uid="{00000000-0006-0000-0800-0000E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0" authorId="0" shapeId="0" xr:uid="{00000000-0006-0000-0800-0000E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20" authorId="0" shapeId="0" xr:uid="{00000000-0006-0000-0800-0000E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20" authorId="0" shapeId="0" xr:uid="{00000000-0006-0000-0800-0000E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20" authorId="0" shapeId="0" xr:uid="{00000000-0006-0000-0800-0000E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0" authorId="0" shapeId="0" xr:uid="{00000000-0006-0000-0800-0000E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20" authorId="0" shapeId="0" xr:uid="{00000000-0006-0000-0800-0000E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20" authorId="0" shapeId="0" xr:uid="{00000000-0006-0000-0800-0000E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20" authorId="0" shapeId="0" xr:uid="{00000000-0006-0000-0800-0000E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<sst xmlns="http://schemas.openxmlformats.org/spreadsheetml/2006/main" count="35130" uniqueCount="5409">
  <si>
    <t>Unemployed ;  Persons ;</t>
  </si>
  <si>
    <t>Unemployed ;  &gt; Males ;</t>
  </si>
  <si>
    <t>Unemployed ;  &gt; Females ;</t>
  </si>
  <si>
    <t>People who started current job in the last year ;  Persons ;</t>
  </si>
  <si>
    <t>People who started current job in the last year ;  &gt; Males ;</t>
  </si>
  <si>
    <t>People who started current job in the last year ;  &gt; Females ;</t>
  </si>
  <si>
    <t>15-64 years ;  Unemployed ;  Persons ;</t>
  </si>
  <si>
    <t>15-64 years ;  Unemployed ;  &gt; Males ;</t>
  </si>
  <si>
    <t>15-64 years ;  Unemployed ;  &gt; Females ;</t>
  </si>
  <si>
    <t>15-64 years ;  People who started current job in the last year ;  Persons ;</t>
  </si>
  <si>
    <t>15-64 years ;  People who started current job in the last year ;  &gt; Males ;</t>
  </si>
  <si>
    <t>15-64 years ;  People who started current job in the last year ;  &gt; Females ;</t>
  </si>
  <si>
    <t>&gt; 15-24 years ;  Unemployed ;  Persons ;</t>
  </si>
  <si>
    <t>&gt; 15-24 years ;  Unemployed ;  &gt; Males ;</t>
  </si>
  <si>
    <t>&gt; 15-24 years ;  Unemployed ;  &gt; Females ;</t>
  </si>
  <si>
    <t>&gt; 15-24 years ;  People who started current job in the last year ;  Persons ;</t>
  </si>
  <si>
    <t>&gt; 15-24 years ;  People who started current job in the last year ;  &gt; Males ;</t>
  </si>
  <si>
    <t>&gt; 15-24 years ;  People who started current job in the last year ;  &gt; Females ;</t>
  </si>
  <si>
    <t>&gt; 25-44 years ;  Unemployed ;  Persons ;</t>
  </si>
  <si>
    <t>&gt; 25-44 years ;  Unemployed ;  &gt; Males ;</t>
  </si>
  <si>
    <t>&gt; 25-44 years ;  Unemployed ;  &gt; Females ;</t>
  </si>
  <si>
    <t>&gt; 25-44 years ;  People who started current job in the last year ;  Persons ;</t>
  </si>
  <si>
    <t>&gt; 25-44 years ;  People who started current job in the last year ;  &gt; Males ;</t>
  </si>
  <si>
    <t>&gt; 25-44 years ;  People who started current job in the last year ;  &gt; Females ;</t>
  </si>
  <si>
    <t>&gt;&gt; 25-34 years ;  Unemployed ;  Persons ;</t>
  </si>
  <si>
    <t>&gt;&gt; 25-34 years ;  Unemployed ;  &gt; Males ;</t>
  </si>
  <si>
    <t>&gt;&gt; 25-34 years ;  Unemployed ;  &gt; Females ;</t>
  </si>
  <si>
    <t>&gt;&gt; 25-34 years ;  People who started current job in the last year ;  Persons ;</t>
  </si>
  <si>
    <t>&gt;&gt; 25-34 years ;  People who started current job in the last year ;  &gt; Males ;</t>
  </si>
  <si>
    <t>&gt;&gt; 25-34 years ;  People who started current job in the last year ;  &gt; Females ;</t>
  </si>
  <si>
    <t>&gt;&gt; 35-44 years ;  Unemployed ;  Persons ;</t>
  </si>
  <si>
    <t>&gt;&gt; 35-44 years ;  Unemployed ;  &gt; Males ;</t>
  </si>
  <si>
    <t>&gt;&gt; 35-44 years ;  Unemployed ;  &gt; Females ;</t>
  </si>
  <si>
    <t>&gt;&gt; 35-44 years ;  People who started current job in the last year ;  Persons ;</t>
  </si>
  <si>
    <t>&gt;&gt; 35-44 years ;  People who started current job in the last year ;  &gt; Males ;</t>
  </si>
  <si>
    <t>&gt;&gt; 35-44 years ;  People who started current job in the last year ;  &gt; Females ;</t>
  </si>
  <si>
    <t>&gt; 45-64 years ;  Unemployed ;  Persons ;</t>
  </si>
  <si>
    <t>&gt; 45-64 years ;  Unemployed ;  &gt; Males ;</t>
  </si>
  <si>
    <t>&gt; 45-64 years ;  Unemployed ;  &gt; Females ;</t>
  </si>
  <si>
    <t>&gt; 45-64 years ;  People who started current job in the last year ;  Persons ;</t>
  </si>
  <si>
    <t>&gt; 45-64 years ;  People who started current job in the last year ;  &gt; Males ;</t>
  </si>
  <si>
    <t>&gt; 45-64 years ;  People who started current job in the last year ;  &gt; Females ;</t>
  </si>
  <si>
    <t>&gt;&gt; 45-54 years ;  Unemployed ;  Persons ;</t>
  </si>
  <si>
    <t>&gt;&gt; 45-54 years ;  Unemployed ;  &gt; Males ;</t>
  </si>
  <si>
    <t>&gt;&gt; 45-54 years ;  Unemployed ;  &gt; Females ;</t>
  </si>
  <si>
    <t>&gt;&gt; 45-54 years ;  People who started current job in the last year ;  Persons ;</t>
  </si>
  <si>
    <t>&gt;&gt; 45-54 years ;  People who started current job in the last year ;  &gt; Males ;</t>
  </si>
  <si>
    <t>&gt;&gt; 45-54 years ;  People who started current job in the last year ;  &gt; Females ;</t>
  </si>
  <si>
    <t>&gt;&gt; 55-64 years ;  Unemployed ;  Persons ;</t>
  </si>
  <si>
    <t>&gt;&gt; 55-64 years ;  Unemployed ;  &gt; Males ;</t>
  </si>
  <si>
    <t>&gt;&gt; 55-64 years ;  Unemployed ;  &gt; Females ;</t>
  </si>
  <si>
    <t>&gt;&gt; 55-64 years ;  People who started current job in the last year ;  Persons ;</t>
  </si>
  <si>
    <t>&gt;&gt; 55-64 years ;  People who started current job in the last year ;  &gt; Males ;</t>
  </si>
  <si>
    <t>&gt;&gt; 55-64 years ;  People who started current job in the last year ;  &gt; Females ;</t>
  </si>
  <si>
    <t>65 years and over ;  Unemployed ;  Persons ;</t>
  </si>
  <si>
    <t>65 years and over ;  Unemployed ;  &gt; Males ;</t>
  </si>
  <si>
    <t>65 years and over ;  Unemployed ;  &gt; Females ;</t>
  </si>
  <si>
    <t>65 years and over ;  People who started current job in the last year ;  Persons ;</t>
  </si>
  <si>
    <t>65 years and over ;  People who started current job in the last year ;  &gt; Males ;</t>
  </si>
  <si>
    <t>65 years and over ;  People who started current job in the last year ;  &gt; Females ;</t>
  </si>
  <si>
    <t>Family member ;  Unemployed ;  Persons ;</t>
  </si>
  <si>
    <t>Family member ;  Unemployed ;  &gt; Males ;</t>
  </si>
  <si>
    <t>Family member ;  Unemployed ;  &gt; Females ;</t>
  </si>
  <si>
    <t>Family member ;  People who started current job in the last year ;  Persons ;</t>
  </si>
  <si>
    <t>Family member ;  People who started current job in the last year ;  &gt; Males ;</t>
  </si>
  <si>
    <t>Family member ;  People who started current job in the last year ;  &gt; Females ;</t>
  </si>
  <si>
    <t>&gt; Husband, wife or partner ;  Unemployed ;  Persons ;</t>
  </si>
  <si>
    <t>&gt; Husband, wife or partner ;  Unemployed ;  &gt; Males ;</t>
  </si>
  <si>
    <t>&gt; Husband, wife or partner ;  Unemployed ;  &gt; Females ;</t>
  </si>
  <si>
    <t>&gt; Husband, wife or partner ;  People who started current job in the last year ;  Persons ;</t>
  </si>
  <si>
    <t>&gt; Husband, wife or partner ;  People who started current job in the last year ;  &gt; Males ;</t>
  </si>
  <si>
    <t>&gt; Husband, wife or partner ;  People who started current job in the last year ;  &gt; Females ;</t>
  </si>
  <si>
    <t>&gt;&gt; Husband, wife or partner with dependants ;  Unemployed ;  Persons ;</t>
  </si>
  <si>
    <t>&gt;&gt; Husband, wife or partner with dependants ;  Unemployed ;  &gt; Males ;</t>
  </si>
  <si>
    <t>&gt;&gt; Husband, wife or partner with dependants ;  Unemployed ;  &gt; Females ;</t>
  </si>
  <si>
    <t>&gt;&gt; Husband, wife or partner with dependants ;  People who started current job in the last year ;  Persons ;</t>
  </si>
  <si>
    <t>&gt;&gt; Husband, wife or partner with dependants ;  People who started current job in the last year ;  &gt; Males ;</t>
  </si>
  <si>
    <t>&gt;&gt; Husband, wife or partner with dependants ;  People who started current job in the last year ;  &gt; Females ;</t>
  </si>
  <si>
    <t>&gt;&gt; Husband, wife or partner without dependants ;  Unemployed ;  Persons ;</t>
  </si>
  <si>
    <t>&gt;&gt; Husband, wife or partner without dependants ;  Unemployed ;  &gt; Males ;</t>
  </si>
  <si>
    <t>&gt;&gt; Husband, wife or partner without dependants ;  Unemployed ;  &gt; Females ;</t>
  </si>
  <si>
    <t>&gt;&gt; Husband, wife or partner without dependants ;  People who started current job in the last year ;  Persons ;</t>
  </si>
  <si>
    <t>&gt;&gt; Husband, wife or partner without dependants ;  People who started current job in the last year ;  &gt; Males ;</t>
  </si>
  <si>
    <t>&gt;&gt; Husband, wife or partner without dependants ;  People who started current job in the last year ;  &gt; Females ;</t>
  </si>
  <si>
    <t>&gt; Lone parent ;  Unemployed ;  Persons ;</t>
  </si>
  <si>
    <t>&gt; Lone parent ;  Unemployed ;  &gt; Males ;</t>
  </si>
  <si>
    <t>&gt; Lone parent ;  Unemployed ;  &gt; Females ;</t>
  </si>
  <si>
    <t>&gt; Lone parent ;  People who started current job in the last year ;  Persons ;</t>
  </si>
  <si>
    <t>&gt; Lone parent ;  People who started current job in the last year ;  &gt; Males ;</t>
  </si>
  <si>
    <t>&gt; Lone parent ;  People who started current job in the last year ;  &gt; Females ;</t>
  </si>
  <si>
    <t>&gt; Dependent student ;  Unemployed ;  Persons ;</t>
  </si>
  <si>
    <t>&gt; Dependent student ;  Unemployed ;  &gt; Males ;</t>
  </si>
  <si>
    <t>&gt; Dependent student ;  Unemployed ;  &gt; Females ;</t>
  </si>
  <si>
    <t>&gt; Dependent student ;  People who started current job in the last year ;  Persons ;</t>
  </si>
  <si>
    <t>&gt; Dependent student ;  People who started current job in the last year ;  &gt; Males ;</t>
  </si>
  <si>
    <t>&gt; Dependent student ;  People who started current job in the last year ;  &gt; Females ;</t>
  </si>
  <si>
    <t>&gt; Non-dependent child ;  Unemployed ;  Persons ;</t>
  </si>
  <si>
    <t>&gt; Non-dependent child ;  Unemployed ;  &gt; Males ;</t>
  </si>
  <si>
    <t>&gt; Non-dependent child ;  Unemployed ;  &gt; Females ;</t>
  </si>
  <si>
    <t>&gt; Non-dependent child ;  People who started current job in the last year ;  Persons ;</t>
  </si>
  <si>
    <t>&gt; Non-dependent child ;  People who started current job in the last year ;  &gt; Males ;</t>
  </si>
  <si>
    <t>&gt; Non-dependent child ;  People who started current job in the last year ;  &gt; Females ;</t>
  </si>
  <si>
    <t>&gt; Other relative ;  Unemployed ;  Persons ;</t>
  </si>
  <si>
    <t>&gt; Other relative ;  Unemployed ;  &gt; Males ;</t>
  </si>
  <si>
    <t>&gt; Other relative ;  Unemployed ;  &gt; Females ;</t>
  </si>
  <si>
    <t>&gt; Other relative ;  People who started current job in the last year ;  Persons ;</t>
  </si>
  <si>
    <t>&gt; Other relative ;  People who started current job in the last year ;  &gt; Males ;</t>
  </si>
  <si>
    <t>&gt; Other relative ;  People who started current job in the last year ;  &gt; Females ;</t>
  </si>
  <si>
    <t>Not in a family ;  Unemployed ;  Persons ;</t>
  </si>
  <si>
    <t>Not in a family ;  Unemployed ;  &gt; Males ;</t>
  </si>
  <si>
    <t>Not in a family ;  Unemployed ;  &gt; Females ;</t>
  </si>
  <si>
    <t>Not in a family ;  People who started current job in the last year ;  Persons ;</t>
  </si>
  <si>
    <t>Not in a family ;  People who started current job in the last year ;  &gt; Males ;</t>
  </si>
  <si>
    <t>Not in a family ;  People who started current job in the last year ;  &gt; Females ;</t>
  </si>
  <si>
    <t>&gt; Person living alone ;  Unemployed ;  Persons ;</t>
  </si>
  <si>
    <t>&gt; Person living alone ;  Unemployed ;  &gt; Males ;</t>
  </si>
  <si>
    <t>&gt; Person living alone ;  Unemployed ;  &gt; Females ;</t>
  </si>
  <si>
    <t>&gt; Person living alone ;  People who started current job in the last year ;  Persons ;</t>
  </si>
  <si>
    <t>&gt; Person living alone ;  People who started current job in the last year ;  &gt; Males ;</t>
  </si>
  <si>
    <t>&gt; Person living alone ;  People who started current job in the last year ;  &gt; Females ;</t>
  </si>
  <si>
    <t>&gt; Person living with non-relatives ;  Unemployed ;  Persons ;</t>
  </si>
  <si>
    <t>&gt; Person living with non-relatives ;  Unemployed ;  &gt; Males ;</t>
  </si>
  <si>
    <t>&gt; Person living with non-relatives ;  Unemployed ;  &gt; Females ;</t>
  </si>
  <si>
    <t>&gt; Person living with non-relatives ;  People who started current job in the last year ;  Persons ;</t>
  </si>
  <si>
    <t>&gt; Person living with non-relatives ;  People who started current job in the last year ;  &gt; Males ;</t>
  </si>
  <si>
    <t>&gt; Person living with non-relatives ;  People who started current job in the last year ;  &gt; Females ;</t>
  </si>
  <si>
    <t>Relationship not determined ;  Unemployed ;  Persons ;</t>
  </si>
  <si>
    <t>Relationship not determined ;  Unemployed ;  &gt; Males ;</t>
  </si>
  <si>
    <t>Relationship not determined ;  Unemployed ;  &gt; Females ;</t>
  </si>
  <si>
    <t>Relationship not determined ;  People who started current job in the last year ;  Persons ;</t>
  </si>
  <si>
    <t>Relationship not determined ;  People who started current job in the last year ;  &gt; Males ;</t>
  </si>
  <si>
    <t>Relationship not determined ;  People who started current job in the last year ;  &gt; Females ;</t>
  </si>
  <si>
    <t>No jobs in last 12 months ;  Unemployed ;  Persons ;</t>
  </si>
  <si>
    <t>No jobs in last 12 months ;  Unemployed ;  &gt; Males ;</t>
  </si>
  <si>
    <t>No jobs in last 12 months ;  Unemployed ;  &gt; Females ;</t>
  </si>
  <si>
    <t>One job in last 12 months ;  Unemployed ;  Persons ;</t>
  </si>
  <si>
    <t>One job in last 12 months ;  Unemployed ;  &gt; Males ;</t>
  </si>
  <si>
    <t>One job in last 12 months ;  Unemployed ;  &gt; Females ;</t>
  </si>
  <si>
    <t>One job in last 12 months ;  People who started current job in the last year ;  Persons ;</t>
  </si>
  <si>
    <t>One job in last 12 months ;  People who started current job in the last year ;  &gt; Males ;</t>
  </si>
  <si>
    <t>One job in last 12 months ;  People who started current job in the last year ;  &gt; Females ;</t>
  </si>
  <si>
    <t>Two jobs in last 12 months ;  Unemployed ;  Persons ;</t>
  </si>
  <si>
    <t>Two jobs in last 12 months ;  Unemployed ;  &gt; Males ;</t>
  </si>
  <si>
    <t>Two jobs in last 12 months ;  Unemployed ;  &gt; Females ;</t>
  </si>
  <si>
    <t>Two jobs in last 12 months ;  People who started current job in the last year ;  Persons ;</t>
  </si>
  <si>
    <t>Two jobs in last 12 months ;  People who started current job in the last year ;  &gt; Males ;</t>
  </si>
  <si>
    <t>Two jobs in last 12 months ;  People who started current job in the last year ;  &gt; Females ;</t>
  </si>
  <si>
    <t>Three jobs in last 12 months ;  Unemployed ;  Persons ;</t>
  </si>
  <si>
    <t>Three jobs in last 12 months ;  Unemployed ;  &gt; Males ;</t>
  </si>
  <si>
    <t>Three jobs in last 12 months ;  Unemployed ;  &gt; Females ;</t>
  </si>
  <si>
    <t>Three jobs in last 12 months ;  People who started current job in the last year ;  Persons ;</t>
  </si>
  <si>
    <t>Three jobs in last 12 months ;  People who started current job in the last year ;  &gt; Males ;</t>
  </si>
  <si>
    <t>Three jobs in last 12 months ;  People who started current job in the last year ;  &gt; Females ;</t>
  </si>
  <si>
    <t>Four or more jobs in last 12 months ;  Unemployed ;  Persons ;</t>
  </si>
  <si>
    <t>Four or more jobs in last 12 months ;  Unemployed ;  &gt; Males ;</t>
  </si>
  <si>
    <t>Four or more jobs in last 12 months ;  Unemployed ;  &gt; Females ;</t>
  </si>
  <si>
    <t>Four or more jobs in last 12 months ;  People who started current job in the last year ;  Persons ;</t>
  </si>
  <si>
    <t>Four or more jobs in last 12 months ;  People who started current job in the last year ;  &gt; Males ;</t>
  </si>
  <si>
    <t>Four or more jobs in last 12 months ;  People who started current job in the last year ;  &gt; Females ;</t>
  </si>
  <si>
    <t>Steps taken:  Asked current employer for more work ;  People who started current job in the last year ;  Persons ;</t>
  </si>
  <si>
    <t>Steps taken:  Asked current employer for more work ;  People who started current job in the last year ;  &gt; Males ;</t>
  </si>
  <si>
    <t>Steps taken:  Asked current employer for more work ;  People who started current job in the last year ;  &gt; Females ;</t>
  </si>
  <si>
    <t>Steps taken:  Wrote, phoned or applied in person to an employer ;  Unemployed ;  Persons ;</t>
  </si>
  <si>
    <t>Steps taken:  Wrote, phoned or applied in person to an employer ;  Unemployed ;  &gt; Males ;</t>
  </si>
  <si>
    <t>Steps taken:  Wrote, phoned or applied in person to an employer ;  Unemployed ;  &gt; Females ;</t>
  </si>
  <si>
    <t>Steps taken:  Wrote, phoned or applied in person to an employer ;  People who started current job in the last year ;  Persons ;</t>
  </si>
  <si>
    <t>Steps taken:  Wrote, phoned or applied in person to an employer ;  People who started current job in the last year ;  &gt; Males ;</t>
  </si>
  <si>
    <t>Steps taken:  Wrote, phoned or applied in person to an employer ;  People who started current job in the last year ;  &gt; Females ;</t>
  </si>
  <si>
    <t>Steps taken:  Answered an ad for a job on the Internet, newspaper, etc ;  Unemployed ;  Persons ;</t>
  </si>
  <si>
    <t>Steps taken:  Answered an ad for a job on the Internet, newspaper, etc ;  Unemployed ;  &gt; Males ;</t>
  </si>
  <si>
    <t>Steps taken:  Answered an ad for a job on the Internet, newspaper, etc ;  Unemployed ;  &gt; Females ;</t>
  </si>
  <si>
    <t>Steps taken:  Answered an ad for a job on the Internet, newspaper, etc ;  People who started current job in the last year ;  Persons ;</t>
  </si>
  <si>
    <t>Steps taken:  Answered an ad for a job on the Internet, newspaper, etc ;  People who started current job in the last year ;  &gt; Males ;</t>
  </si>
  <si>
    <t>Steps taken:  Answered an ad for a job on the Internet, newspaper, etc ;  People who started current job in the last year ;  &gt; Females ;</t>
  </si>
  <si>
    <t>Steps taken:  Had an interview with an employer ;  Unemployed ;  Persons ;</t>
  </si>
  <si>
    <t>Steps taken:  Had an interview with an employer ;  Unemployed ;  &gt; Males ;</t>
  </si>
  <si>
    <t>Steps taken:  Had an interview with an employer ;  Unemployed ;  &gt; Females ;</t>
  </si>
  <si>
    <t>Steps taken:  Had an interview with an employer ;  People who started current job in the last year ;  Persons ;</t>
  </si>
  <si>
    <t>Steps taken:  Had an interview with an employer ;  People who started current job in the last year ;  &gt; Males ;</t>
  </si>
  <si>
    <t>Steps taken:  Had an interview with an employer ;  People who started current job in the last year ;  &gt; Females ;</t>
  </si>
  <si>
    <t>Steps taken:  Contacted friends or relatives ;  Unemployed ;  Persons ;</t>
  </si>
  <si>
    <t>Steps taken:  Contacted friends or relatives ;  Unemployed ;  &gt; Males ;</t>
  </si>
  <si>
    <t>Steps taken:  Contacted friends or relatives ;  Unemployed ;  &gt; Females ;</t>
  </si>
  <si>
    <t>Steps taken:  Contacted friends or relatives ;  People who started current job in the last year ;  Persons ;</t>
  </si>
  <si>
    <t>Steps taken:  Contacted friends or relatives ;  People who started current job in the last year ;  &gt; Males ;</t>
  </si>
  <si>
    <t>Steps taken:  Contacted friends or relatives ;  People who started current job in the last year ;  &gt; Females ;</t>
  </si>
  <si>
    <t>Steps taken:  Took steps to purchase or start up own business ;  Unemployed ;  Persons ;</t>
  </si>
  <si>
    <t>Steps taken:  Took steps to purchase or start up own business ;  Unemployed ;  &gt; Males ;</t>
  </si>
  <si>
    <t>Steps taken:  Took steps to purchase or start up own business ;  Unemployed ;  &gt; Females ;</t>
  </si>
  <si>
    <t>Steps taken:  Took steps to purchase or start up own business ;  People who started current job in the last year ;  Persons ;</t>
  </si>
  <si>
    <t>Steps taken:  Took steps to purchase or start up own business ;  People who started current job in the last year ;  &gt; Males ;</t>
  </si>
  <si>
    <t>Steps taken:  Took steps to purchase or start up own business ;  People who started current job in the last year ;  &gt; Females ;</t>
  </si>
  <si>
    <t>Steps taken:  Advertised or tendered for work ;  Unemployed ;  Persons ;</t>
  </si>
  <si>
    <t>Steps taken:  Advertised or tendered for work ;  Unemployed ;  &gt; Males ;</t>
  </si>
  <si>
    <t>Steps taken:  Advertised or tendered for work ;  Unemployed ;  &gt; Females ;</t>
  </si>
  <si>
    <t>Steps taken:  Advertised or tendered for work ;  People who started current job in the last year ;  Persons ;</t>
  </si>
  <si>
    <t>Steps taken:  Advertised or tendered for work ;  People who started current job in the last year ;  &gt; Males ;</t>
  </si>
  <si>
    <t>Steps taken:  Advertised or tendered for work ;  People who started current job in the last year ;  &gt; Females ;</t>
  </si>
  <si>
    <t>Steps taken:  Checked or registered with other employment agency ;  Unemployed ;  Persons ;</t>
  </si>
  <si>
    <t>Steps taken:  Checked or registered with other employment agency ;  Unemployed ;  &gt; Males ;</t>
  </si>
  <si>
    <t>Steps taken:  Checked or registered with other employment agency ;  Unemployed ;  &gt; Females ;</t>
  </si>
  <si>
    <t>Steps taken:  Checked or registered with other employment agency ;  People who started current job in the last year ;  Persons ;</t>
  </si>
  <si>
    <t>Steps taken:  Checked or registered with other employment agency ;  People who started current job in the last year ;  &gt; Males ;</t>
  </si>
  <si>
    <t>Steps taken:  Checked or registered with other employment agency ;  People who started current job in the last year ;  &gt; Females ;</t>
  </si>
  <si>
    <t>Steps taken:  Looked at ads for jobs on the Internet, newspaper, etc ;  Unemployed ;  Persons ;</t>
  </si>
  <si>
    <t>Steps taken:  Looked at ads for jobs on the Internet, newspaper, etc ;  Unemployed ;  &gt; Males ;</t>
  </si>
  <si>
    <t>Steps taken:  Looked at ads for jobs on the Internet, newspaper, etc ;  Unemployed ;  &gt; Females ;</t>
  </si>
  <si>
    <t>Steps taken:  Looked at ads for jobs on the Internet, newspaper, etc ;  People who started current job in the last year ;  Persons ;</t>
  </si>
  <si>
    <t>Steps taken:  Looked at ads for jobs on the Internet, newspaper, etc ;  People who started current job in the last year ;  &gt; Males ;</t>
  </si>
  <si>
    <t>Steps taken:  Looked at ads for jobs on the Internet, newspaper, etc ;  People who started current job in the last year ;  &gt; Females ;</t>
  </si>
  <si>
    <t>Steps taken:  Registered with Centrelink as a job seeker ;  Unemployed ;  Persons ;</t>
  </si>
  <si>
    <t>Steps taken:  Registered with Centrelink as a job seeker ;  Unemployed ;  &gt; Males ;</t>
  </si>
  <si>
    <t>Steps taken:  Registered with Centrelink as a job seeker ;  Unemployed ;  &gt; Females ;</t>
  </si>
  <si>
    <t>Steps taken:  Registered with Centrelink as a job seeker ;  People who started current job in the last year ;  Persons ;</t>
  </si>
  <si>
    <t>Steps taken:  Registered with Centrelink as a job seeker ;  People who started current job in the last year ;  &gt; Males ;</t>
  </si>
  <si>
    <t>Steps taken:  Registered with Centrelink as a job seeker ;  People who started current job in the last year ;  &gt; Females ;</t>
  </si>
  <si>
    <t>Steps taken:  Other steps ;  Unemployed ;  Persons ;</t>
  </si>
  <si>
    <t>Steps taken:  Other steps ;  Unemployed ;  &gt; Males ;</t>
  </si>
  <si>
    <t>Steps taken:  Other steps ;  Unemployed ;  &gt; Females ;</t>
  </si>
  <si>
    <t>Steps taken:  Other steps ;  People who started current job in the last year ;  Persons ;</t>
  </si>
  <si>
    <t>Steps taken:  Other steps ;  People who started current job in the last year ;  &gt; Males ;</t>
  </si>
  <si>
    <t>Steps taken:  Other steps ;  People who started current job in the last year ;  &gt; Females ;</t>
  </si>
  <si>
    <t>Did not take steps to look for work or more hours ;  Unemployed ;  Persons ;</t>
  </si>
  <si>
    <t>Did not take steps to look for work or more hours ;  Unemployed ;  &gt; Males ;</t>
  </si>
  <si>
    <t>Did not take steps to look for work or more hours ;  Unemployed ;  &gt; Females ;</t>
  </si>
  <si>
    <t>Did not take steps to look for work or more hours ;  People who started current job in the last year ;  Persons ;</t>
  </si>
  <si>
    <t>Did not take steps to look for work or more hours ;  People who started current job in the last year ;  &gt; Males ;</t>
  </si>
  <si>
    <t>Did not take steps to look for work or more hours ;  People who started current job in the last year ;  &gt; Females ;</t>
  </si>
  <si>
    <t>With non-school qualification ;  Unemployed ;  Persons ;</t>
  </si>
  <si>
    <t>With non-school qualification ;  Unemployed ;  &gt; Males ;</t>
  </si>
  <si>
    <t>With non-school qualification ;  Unemployed ;  &gt; Females ;</t>
  </si>
  <si>
    <t>With non-school qualification ;  People who started current job in the last year ;  Persons ;</t>
  </si>
  <si>
    <t>With non-school qualification ;  People who started current job in the last year ;  &gt; Males ;</t>
  </si>
  <si>
    <t>With non-school qualification ;  People who started current job in the last year ;  &gt; Females ;</t>
  </si>
  <si>
    <t>&gt; Postgraduate Degree ;  Unemployed ;  Persons ;</t>
  </si>
  <si>
    <t>&gt; Postgraduate Degree ;  Unemployed ;  &gt; Males ;</t>
  </si>
  <si>
    <t>&gt; Postgraduate Degree ;  Unemployed ;  &gt; Females ;</t>
  </si>
  <si>
    <t>&gt; Postgraduate Degree ;  People who started current job in the last year ;  Persons ;</t>
  </si>
  <si>
    <t>&gt; Postgraduate Degree ;  People who started current job in the last year ;  &gt; Males ;</t>
  </si>
  <si>
    <t>&gt; Postgraduate Degree ;  People who started current job in the last year ;  &gt; Females ;</t>
  </si>
  <si>
    <t>&gt; Graduate Diploma or Certificate ;  Unemployed ;  Persons ;</t>
  </si>
  <si>
    <t>&gt; Graduate Diploma or Certificate ;  Unemployed ;  &gt; Males ;</t>
  </si>
  <si>
    <t>&gt; Graduate Diploma or Certificate ;  Unemployed ;  &gt; Females ;</t>
  </si>
  <si>
    <t>&gt; Graduate Diploma or Certificate ;  People who started current job in the last year ;  Persons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</si>
  <si>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</si>
  <si>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</si>
  <si>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</si>
  <si>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</si>
  <si>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</si>
  <si>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</si>
  <si>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</si>
  <si>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</si>
  <si>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</si>
  <si>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</si>
  <si>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</si>
  <si>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</si>
  <si>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A125996078J</t>
  </si>
  <si>
    <t>A125999678T</t>
  </si>
  <si>
    <t>A125997878X</t>
  </si>
  <si>
    <t>A125990678C</t>
  </si>
  <si>
    <t>A125994278R</t>
  </si>
  <si>
    <t>A125992478W</t>
  </si>
  <si>
    <t>A125996210F</t>
  </si>
  <si>
    <t>A125999810R</t>
  </si>
  <si>
    <t>A125998010X</t>
  </si>
  <si>
    <t>A125990810A</t>
  </si>
  <si>
    <t>A125994410L</t>
  </si>
  <si>
    <t>A125992610V</t>
  </si>
  <si>
    <t>A125996142R</t>
  </si>
  <si>
    <t>A125999742X</t>
  </si>
  <si>
    <t>A125997942F</t>
  </si>
  <si>
    <t>A125990742K</t>
  </si>
  <si>
    <t>A125994342W</t>
  </si>
  <si>
    <t>A125992542C</t>
  </si>
  <si>
    <t>A125996214R</t>
  </si>
  <si>
    <t>A125999814X</t>
  </si>
  <si>
    <t>A125998014J</t>
  </si>
  <si>
    <t>A125990814K</t>
  </si>
  <si>
    <t>A125994414W</t>
  </si>
  <si>
    <t>A125992614C</t>
  </si>
  <si>
    <t>A125996218X</t>
  </si>
  <si>
    <t>A125999818J</t>
  </si>
  <si>
    <t>A125998018T</t>
  </si>
  <si>
    <t>A125990818V</t>
  </si>
  <si>
    <t>A125994418F</t>
  </si>
  <si>
    <t>A125992618L</t>
  </si>
  <si>
    <t>A125996146X</t>
  </si>
  <si>
    <t>A125999746J</t>
  </si>
  <si>
    <t>A125997946R</t>
  </si>
  <si>
    <t>A125990746V</t>
  </si>
  <si>
    <t>A125994346F</t>
  </si>
  <si>
    <t>A125992546L</t>
  </si>
  <si>
    <t>A125996150R</t>
  </si>
  <si>
    <t>A125999750X</t>
  </si>
  <si>
    <t>A125997950F</t>
  </si>
  <si>
    <t>A125990750K</t>
  </si>
  <si>
    <t>A125994350W</t>
  </si>
  <si>
    <t>A125992550C</t>
  </si>
  <si>
    <t>A125996190J</t>
  </si>
  <si>
    <t>A125999790T</t>
  </si>
  <si>
    <t>A125997990X</t>
  </si>
  <si>
    <t>A125990790C</t>
  </si>
  <si>
    <t>A125994390R</t>
  </si>
  <si>
    <t>A125992590W</t>
  </si>
  <si>
    <t>A125996110W</t>
  </si>
  <si>
    <t>A125999710F</t>
  </si>
  <si>
    <t>A125997910L</t>
  </si>
  <si>
    <t>A125990710T</t>
  </si>
  <si>
    <t>A125994310C</t>
  </si>
  <si>
    <t>A125992510K</t>
  </si>
  <si>
    <t>A125996222R</t>
  </si>
  <si>
    <t>A125999822X</t>
  </si>
  <si>
    <t>A125998022J</t>
  </si>
  <si>
    <t>A125990822K</t>
  </si>
  <si>
    <t>A125994422W</t>
  </si>
  <si>
    <t>A125992622C</t>
  </si>
  <si>
    <t>A125996154X</t>
  </si>
  <si>
    <t>A125999754J</t>
  </si>
  <si>
    <t>A125997954R</t>
  </si>
  <si>
    <t>A125990754V</t>
  </si>
  <si>
    <t>A125994354F</t>
  </si>
  <si>
    <t>A125992554L</t>
  </si>
  <si>
    <t>A125996082X</t>
  </si>
  <si>
    <t>A125999682J</t>
  </si>
  <si>
    <t>A125997882R</t>
  </si>
  <si>
    <t>A125990682V</t>
  </si>
  <si>
    <t>A125994282F</t>
  </si>
  <si>
    <t>A125992482L</t>
  </si>
  <si>
    <t>A125996158J</t>
  </si>
  <si>
    <t>A125999758T</t>
  </si>
  <si>
    <t>A125997958X</t>
  </si>
  <si>
    <t>A125990758C</t>
  </si>
  <si>
    <t>A125994358R</t>
  </si>
  <si>
    <t>A125992558W</t>
  </si>
  <si>
    <t>A125996162X</t>
  </si>
  <si>
    <t>A125999762J</t>
  </si>
  <si>
    <t>A125997962R</t>
  </si>
  <si>
    <t>A125990762V</t>
  </si>
  <si>
    <t>A125994362F</t>
  </si>
  <si>
    <t>A125992562L</t>
  </si>
  <si>
    <t>A125996234X</t>
  </si>
  <si>
    <t>A125999834J</t>
  </si>
  <si>
    <t>A125998034T</t>
  </si>
  <si>
    <t>A125990834V</t>
  </si>
  <si>
    <t>A125994434F</t>
  </si>
  <si>
    <t>A125992634L</t>
  </si>
  <si>
    <t>A125996054R</t>
  </si>
  <si>
    <t>A125999654X</t>
  </si>
  <si>
    <t>A125997854F</t>
  </si>
  <si>
    <t>A125990654K</t>
  </si>
  <si>
    <t>A125994254W</t>
  </si>
  <si>
    <t>A125992454C</t>
  </si>
  <si>
    <t>A125996226X</t>
  </si>
  <si>
    <t>A125999826J</t>
  </si>
  <si>
    <t>A125998026T</t>
  </si>
  <si>
    <t>A125990826V</t>
  </si>
  <si>
    <t>A125994426F</t>
  </si>
  <si>
    <t>A125992626L</t>
  </si>
  <si>
    <t>A125996230R</t>
  </si>
  <si>
    <t>A125999830X</t>
  </si>
  <si>
    <t>A125998030J</t>
  </si>
  <si>
    <t>A125990830K</t>
  </si>
  <si>
    <t>A125994430W</t>
  </si>
  <si>
    <t>A125992630C</t>
  </si>
  <si>
    <t>A125996058X</t>
  </si>
  <si>
    <t>A125999658J</t>
  </si>
  <si>
    <t>A125997858R</t>
  </si>
  <si>
    <t>A125990658V</t>
  </si>
  <si>
    <t>A125994258F</t>
  </si>
  <si>
    <t>A125992458L</t>
  </si>
  <si>
    <t>A125996114F</t>
  </si>
  <si>
    <t>A125999714R</t>
  </si>
  <si>
    <t>A125997914W</t>
  </si>
  <si>
    <t>A125990714A</t>
  </si>
  <si>
    <t>A125994314L</t>
  </si>
  <si>
    <t>A125992514V</t>
  </si>
  <si>
    <t>A125996166J</t>
  </si>
  <si>
    <t>A125999766T</t>
  </si>
  <si>
    <t>A125997966X</t>
  </si>
  <si>
    <t>A125990766C</t>
  </si>
  <si>
    <t>A125994366R</t>
  </si>
  <si>
    <t>A125992566W</t>
  </si>
  <si>
    <t>A125996238J</t>
  </si>
  <si>
    <t>A125999838T</t>
  </si>
  <si>
    <t>A125998038A</t>
  </si>
  <si>
    <t>A125990838C</t>
  </si>
  <si>
    <t>A125994438R</t>
  </si>
  <si>
    <t>A125992638W</t>
  </si>
  <si>
    <t>A125996062R</t>
  </si>
  <si>
    <t>A125999662X</t>
  </si>
  <si>
    <t>A125997862F</t>
  </si>
  <si>
    <t>A125996194T</t>
  </si>
  <si>
    <t>A125999794A</t>
  </si>
  <si>
    <t>A125997994J</t>
  </si>
  <si>
    <t>A125990794L</t>
  </si>
  <si>
    <t>A125994394X</t>
  </si>
  <si>
    <t>A125992594F</t>
  </si>
  <si>
    <t>A125996198A</t>
  </si>
  <si>
    <t>A125999798K</t>
  </si>
  <si>
    <t>A125997998T</t>
  </si>
  <si>
    <t>A125990798W</t>
  </si>
  <si>
    <t>A125994398J</t>
  </si>
  <si>
    <t>A125992598R</t>
  </si>
  <si>
    <t>A125996094J</t>
  </si>
  <si>
    <t>A125999694T</t>
  </si>
  <si>
    <t>A125997894X</t>
  </si>
  <si>
    <t>A125990694C</t>
  </si>
  <si>
    <t>A125994294R</t>
  </si>
  <si>
    <t>A125992494W</t>
  </si>
  <si>
    <t>A125996066X</t>
  </si>
  <si>
    <t>A125999666J</t>
  </si>
  <si>
    <t>A125997866R</t>
  </si>
  <si>
    <t>A125990666V</t>
  </si>
  <si>
    <t>A125994266F</t>
  </si>
  <si>
    <t>A125992466L</t>
  </si>
  <si>
    <t>A125990718K</t>
  </si>
  <si>
    <t>A125994318W</t>
  </si>
  <si>
    <t>A125992518C</t>
  </si>
  <si>
    <t>A125996086J</t>
  </si>
  <si>
    <t>A125999686T</t>
  </si>
  <si>
    <t>A125997886X</t>
  </si>
  <si>
    <t>A125990686C</t>
  </si>
  <si>
    <t>A125994286R</t>
  </si>
  <si>
    <t>A125992486W</t>
  </si>
  <si>
    <t>A125996122F</t>
  </si>
  <si>
    <t>A125999722R</t>
  </si>
  <si>
    <t>A125997922W</t>
  </si>
  <si>
    <t>A125990722A</t>
  </si>
  <si>
    <t>A125994322L</t>
  </si>
  <si>
    <t>A125992522V</t>
  </si>
  <si>
    <t>A125996098T</t>
  </si>
  <si>
    <t>A125999698A</t>
  </si>
  <si>
    <t>A125997898J</t>
  </si>
  <si>
    <t>A125990698L</t>
  </si>
  <si>
    <t>A125994298X</t>
  </si>
  <si>
    <t>A125992498F</t>
  </si>
  <si>
    <t>A125996126R</t>
  </si>
  <si>
    <t>A125999726X</t>
  </si>
  <si>
    <t>A125997926F</t>
  </si>
  <si>
    <t>A125990726K</t>
  </si>
  <si>
    <t>A125994326W</t>
  </si>
  <si>
    <t>A125992526C</t>
  </si>
  <si>
    <t>A125996170X</t>
  </si>
  <si>
    <t>A125999770J</t>
  </si>
  <si>
    <t>A125997970R</t>
  </si>
  <si>
    <t>A125990770V</t>
  </si>
  <si>
    <t>A125994370F</t>
  </si>
  <si>
    <t>A125992570L</t>
  </si>
  <si>
    <t>A125996130F</t>
  </si>
  <si>
    <t>A125999730R</t>
  </si>
  <si>
    <t>A125997930W</t>
  </si>
  <si>
    <t>A125990730A</t>
  </si>
  <si>
    <t>A125994330L</t>
  </si>
  <si>
    <t>A125992530V</t>
  </si>
  <si>
    <t>A125996102W</t>
  </si>
  <si>
    <t>A125999702F</t>
  </si>
  <si>
    <t>A125997902L</t>
  </si>
  <si>
    <t>A125990702T</t>
  </si>
  <si>
    <t>A125994302C</t>
  </si>
  <si>
    <t>A125992502K</t>
  </si>
  <si>
    <t>A125996202F</t>
  </si>
  <si>
    <t>A125999802R</t>
  </si>
  <si>
    <t>A125998002X</t>
  </si>
  <si>
    <t>A125990802A</t>
  </si>
  <si>
    <t>A125994402L</t>
  </si>
  <si>
    <t>A125992602V</t>
  </si>
  <si>
    <t>A125996174J</t>
  </si>
  <si>
    <t>A125999774T</t>
  </si>
  <si>
    <t>A125997974X</t>
  </si>
  <si>
    <t>A125990774C</t>
  </si>
  <si>
    <t>A125994374R</t>
  </si>
  <si>
    <t>A125992574W</t>
  </si>
  <si>
    <t>A125996178T</t>
  </si>
  <si>
    <t>A125999778A</t>
  </si>
  <si>
    <t>A125997978J</t>
  </si>
  <si>
    <t>A125990778L</t>
  </si>
  <si>
    <t>A125994378X</t>
  </si>
  <si>
    <t>A125992578F</t>
  </si>
  <si>
    <t>A125996242X</t>
  </si>
  <si>
    <t>A125999842J</t>
  </si>
  <si>
    <t>A125998042T</t>
  </si>
  <si>
    <t>A125990842V</t>
  </si>
  <si>
    <t>A125994442F</t>
  </si>
  <si>
    <t>A125992642L</t>
  </si>
  <si>
    <t>A125996070R</t>
  </si>
  <si>
    <t>A125999670X</t>
  </si>
  <si>
    <t>A125997870F</t>
  </si>
  <si>
    <t>A125990670K</t>
  </si>
  <si>
    <t>A125994270W</t>
  </si>
  <si>
    <t>A125992470C</t>
  </si>
  <si>
    <t>A125996134R</t>
  </si>
  <si>
    <t>A125999734X</t>
  </si>
  <si>
    <t>A125997934F</t>
  </si>
  <si>
    <t>A125990734K</t>
  </si>
  <si>
    <t>A125994334W</t>
  </si>
  <si>
    <t>A125992534C</t>
  </si>
  <si>
    <t>A125996090X</t>
  </si>
  <si>
    <t>A125999690J</t>
  </si>
  <si>
    <t>A125997890R</t>
  </si>
  <si>
    <t>A125990690V</t>
  </si>
  <si>
    <t>A125994290F</t>
  </si>
  <si>
    <t>A125992490L</t>
  </si>
  <si>
    <t>A125996182J</t>
  </si>
  <si>
    <t>A125999782T</t>
  </si>
  <si>
    <t>A125997982X</t>
  </si>
  <si>
    <t>A125990782C</t>
  </si>
  <si>
    <t>&gt; Graduate Diploma or Certificate ;  People who started current job in the last year ;  &gt; Males ;</t>
  </si>
  <si>
    <t>&gt; Graduate Diploma or Certificate ;  People who started current job in the last year ;  &gt; Females ;</t>
  </si>
  <si>
    <t>&gt; Bachelor Degree ;  Unemployed ;  Persons ;</t>
  </si>
  <si>
    <t>&gt; Bachelor Degree ;  Unemployed ;  &gt; Males ;</t>
  </si>
  <si>
    <t>&gt; Bachelor Degree ;  Unemployed ;  &gt; Females ;</t>
  </si>
  <si>
    <t>&gt; Bachelor Degree ;  People who started current job in the last year ;  Persons ;</t>
  </si>
  <si>
    <t>&gt; Bachelor Degree ;  People who started current job in the last year ;  &gt; Males ;</t>
  </si>
  <si>
    <t>&gt; Bachelor Degree ;  People who started current job in the last year ;  &gt; Females ;</t>
  </si>
  <si>
    <t>&gt; Advanced Diploma or Diploma ;  Unemployed ;  Persons ;</t>
  </si>
  <si>
    <t>&gt; Advanced Diploma or Diploma ;  Unemployed ;  &gt; Males ;</t>
  </si>
  <si>
    <t>&gt; Advanced Diploma or Diploma ;  Unemployed ;  &gt; Females ;</t>
  </si>
  <si>
    <t>&gt; Advanced Diploma or Diploma ;  People who started current job in the last year ;  Persons ;</t>
  </si>
  <si>
    <t>&gt; Advanced Diploma or Diploma ;  People who started current job in the last year ;  &gt; Males ;</t>
  </si>
  <si>
    <t>&gt; Advanced Diploma or Diploma ;  People who started current job in the last year ;  &gt; Females ;</t>
  </si>
  <si>
    <t>&gt; Certificate III or IV ;  Unemployed ;  Persons ;</t>
  </si>
  <si>
    <t>&gt; Certificate III or IV ;  Unemployed ;  &gt; Males ;</t>
  </si>
  <si>
    <t>&gt; Certificate III or IV ;  Unemployed ;  &gt; Females ;</t>
  </si>
  <si>
    <t>&gt; Certificate III or IV ;  People who started current job in the last year ;  Persons ;</t>
  </si>
  <si>
    <t>&gt; Certificate III or IV ;  People who started current job in the last year ;  &gt; Males ;</t>
  </si>
  <si>
    <t>&gt; Certificate III or IV ;  People who started current job in the last year ;  &gt; Females ;</t>
  </si>
  <si>
    <t>&gt; Certificate I or II ;  Unemployed ;  Persons ;</t>
  </si>
  <si>
    <t>&gt; Certificate I or II ;  Unemployed ;  &gt; Males ;</t>
  </si>
  <si>
    <t>&gt; Certificate I or II ;  Unemployed ;  &gt; Females ;</t>
  </si>
  <si>
    <t>&gt; Certificate I or II ;  People who started current job in the last year ;  Persons ;</t>
  </si>
  <si>
    <t>&gt; Certificate I or II ;  People who started current job in the last year ;  &gt; Males ;</t>
  </si>
  <si>
    <t>&gt; Certificate I or II ;  People who started current job in the last year ;  &gt; Females ;</t>
  </si>
  <si>
    <t>&gt; Certificate nfd ;  Unemployed ;  Persons ;</t>
  </si>
  <si>
    <t>&gt; Certificate nfd ;  Unemployed ;  &gt; Males ;</t>
  </si>
  <si>
    <t>&gt; Certificate nfd ;  Unemployed ;  &gt; Females ;</t>
  </si>
  <si>
    <t>&gt; Certificate nfd ;  People who started current job in the last year ;  Persons ;</t>
  </si>
  <si>
    <t>&gt; Certificate nfd ;  People who started current job in the last year ;  &gt; Males ;</t>
  </si>
  <si>
    <t>&gt; Certificate nfd ;  People who started current job in the last year ;  &gt; Females ;</t>
  </si>
  <si>
    <t>&gt; Level not determined ;  Unemployed ;  Persons ;</t>
  </si>
  <si>
    <t>&gt; Level not determined ;  Unemployed ;  &gt; Males ;</t>
  </si>
  <si>
    <t>&gt; Level not determined ;  Unemployed ;  &gt; Females ;</t>
  </si>
  <si>
    <t>&gt; Level not determined ;  People who started current job in the last year ;  Persons ;</t>
  </si>
  <si>
    <t>&gt; Level not determined ;  People who started current job in the last year ;  &gt; Males ;</t>
  </si>
  <si>
    <t>&gt; Level not determined ;  People who started current job in the last year ;  &gt; Females ;</t>
  </si>
  <si>
    <t>Without non-school qualification ;  Unemployed ;  Persons ;</t>
  </si>
  <si>
    <t>Without non-school qualification ;  Unemployed ;  &gt; Males ;</t>
  </si>
  <si>
    <t>Without non-school qualification ;  Unemployed ;  &gt; Females ;</t>
  </si>
  <si>
    <t>Without non-school qualification ;  People who started current job in the last year ;  Persons ;</t>
  </si>
  <si>
    <t>Without non-school qualification ;  People who started current job in the last year ;  &gt; Males ;</t>
  </si>
  <si>
    <t>Without non-school qualification ;  People who started current job in the last year ;  &gt; Females ;</t>
  </si>
  <si>
    <t>New South Wales ;  Unemployed ;  Persons ;</t>
  </si>
  <si>
    <t>New South Wales ;  Unemployed ;  &gt; Males ;</t>
  </si>
  <si>
    <t>New South Wales ;  Unemployed ;  &gt; Females ;</t>
  </si>
  <si>
    <t>New South Wales ;  People who started current job in the last year ;  Persons ;</t>
  </si>
  <si>
    <t>New South Wales ;  People who started current job in the last year ;  &gt; Males ;</t>
  </si>
  <si>
    <t>New South Wales ;  People who started current job in the last year ;  &gt; Females ;</t>
  </si>
  <si>
    <t>New South Wales ;  15-64 years ;  Unemployed ;  Persons ;</t>
  </si>
  <si>
    <t>New South Wales ;  15-64 years ;  Unemployed ;  &gt; Males ;</t>
  </si>
  <si>
    <t>New South Wales ;  15-64 years ;  Unemployed ;  &gt; Females ;</t>
  </si>
  <si>
    <t>New South Wales ;  15-64 years ;  People who started current job in the last year ;  Persons ;</t>
  </si>
  <si>
    <t>New South Wales ;  15-64 years ;  People who started current job in the last year ;  &gt; Males ;</t>
  </si>
  <si>
    <t>New South Wales ;  15-64 years ;  People who started current job in the last year ;  &gt; Females ;</t>
  </si>
  <si>
    <t>New South Wales ;  &gt; 15-24 years ;  Unemployed ;  Persons ;</t>
  </si>
  <si>
    <t>New South Wales ;  &gt; 15-24 years ;  Unemployed ;  &gt; Males ;</t>
  </si>
  <si>
    <t>New South Wales ;  &gt; 15-24 years ;  Unemployed ;  &gt; Females ;</t>
  </si>
  <si>
    <t>New South Wales ;  &gt; 15-24 years ;  People who started current job in the last year ;  Persons ;</t>
  </si>
  <si>
    <t>New South Wales ;  &gt; 15-24 years ;  People who started current job in the last year ;  &gt; Males ;</t>
  </si>
  <si>
    <t>New South Wales ;  &gt; 15-24 years ;  People who started current job in the last year ;  &gt; Females ;</t>
  </si>
  <si>
    <t>New South Wales ;  &gt; 25-44 years ;  Unemployed ;  Persons ;</t>
  </si>
  <si>
    <t>New South Wales ;  &gt; 25-44 years ;  Unemployed ;  &gt; Males ;</t>
  </si>
  <si>
    <t>New South Wales ;  &gt; 25-44 years ;  Unemployed ;  &gt; Females ;</t>
  </si>
  <si>
    <t>New South Wales ;  &gt; 25-44 years ;  People who started current job in the last year ;  Persons ;</t>
  </si>
  <si>
    <t>New South Wales ;  &gt; 25-44 years ;  People who started current job in the last year ;  &gt; Males ;</t>
  </si>
  <si>
    <t>New South Wales ;  &gt; 25-44 years ;  People who started current job in the last year ;  &gt; Females ;</t>
  </si>
  <si>
    <t>New South Wales ;  &gt;&gt; 25-34 years ;  Unemployed ;  Persons ;</t>
  </si>
  <si>
    <t>New South Wales ;  &gt;&gt; 25-34 years ;  Unemployed ;  &gt; Males ;</t>
  </si>
  <si>
    <t>New South Wales ;  &gt;&gt; 25-34 years ;  Unemployed ;  &gt; Females ;</t>
  </si>
  <si>
    <t>New South Wales ;  &gt;&gt; 25-34 years ;  People who started current job in the last year ;  Persons ;</t>
  </si>
  <si>
    <t>New South Wales ;  &gt;&gt; 25-34 years ;  People who started current job in the last year ;  &gt; Males ;</t>
  </si>
  <si>
    <t>New South Wales ;  &gt;&gt; 25-34 years ;  People who started current job in the last year ;  &gt; Females ;</t>
  </si>
  <si>
    <t>New South Wales ;  &gt;&gt; 35-44 years ;  Unemployed ;  Persons ;</t>
  </si>
  <si>
    <t>New South Wales ;  &gt;&gt; 35-44 years ;  Unemployed ;  &gt; Males ;</t>
  </si>
  <si>
    <t>New South Wales ;  &gt;&gt; 35-44 years ;  Unemployed ;  &gt; Females ;</t>
  </si>
  <si>
    <t>New South Wales ;  &gt;&gt; 35-44 years ;  People who started current job in the last year ;  Persons ;</t>
  </si>
  <si>
    <t>New South Wales ;  &gt;&gt; 35-44 years ;  People who started current job in the last year ;  &gt; Males ;</t>
  </si>
  <si>
    <t>New South Wales ;  &gt;&gt; 35-44 years ;  People who started current job in the last year ;  &gt; Females ;</t>
  </si>
  <si>
    <t>New South Wales ;  &gt; 45-64 years ;  Unemployed ;  Persons ;</t>
  </si>
  <si>
    <t>New South Wales ;  &gt; 45-64 years ;  Unemployed ;  &gt; Males ;</t>
  </si>
  <si>
    <t>New South Wales ;  &gt; 45-64 years ;  Unemployed ;  &gt; Females ;</t>
  </si>
  <si>
    <t>New South Wales ;  &gt; 45-64 years ;  People who started current job in the last year ;  Persons ;</t>
  </si>
  <si>
    <t>New South Wales ;  &gt; 45-64 years ;  People who started current job in the last year ;  &gt; Males ;</t>
  </si>
  <si>
    <t>New South Wales ;  &gt; 45-64 years ;  People who started current job in the last year ;  &gt; Females ;</t>
  </si>
  <si>
    <t>New South Wales ;  &gt;&gt; 45-54 years ;  Unemployed ;  Persons ;</t>
  </si>
  <si>
    <t>New South Wales ;  &gt;&gt; 45-54 years ;  Unemployed ;  &gt; Males ;</t>
  </si>
  <si>
    <t>New South Wales ;  &gt;&gt; 45-54 years ;  Unemployed ;  &gt; Females ;</t>
  </si>
  <si>
    <t>New South Wales ;  &gt;&gt; 45-54 years ;  People who started current job in the last year ;  Persons ;</t>
  </si>
  <si>
    <t>New South Wales ;  &gt;&gt; 45-54 years ;  People who started current job in the last year ;  &gt; Males ;</t>
  </si>
  <si>
    <t>New South Wales ;  &gt;&gt; 45-54 years ;  People who started current job in the last year ;  &gt; Females ;</t>
  </si>
  <si>
    <t>New South Wales ;  &gt;&gt; 55-64 years ;  Unemployed ;  Persons ;</t>
  </si>
  <si>
    <t>New South Wales ;  &gt;&gt; 55-64 years ;  Unemployed ;  &gt; Males ;</t>
  </si>
  <si>
    <t>New South Wales ;  &gt;&gt; 55-64 years ;  Unemployed ;  &gt; Females ;</t>
  </si>
  <si>
    <t>New South Wales ;  &gt;&gt; 55-64 years ;  People who started current job in the last year ;  Persons ;</t>
  </si>
  <si>
    <t>New South Wales ;  &gt;&gt; 55-64 years ;  People who started current job in the last year ;  &gt; Males ;</t>
  </si>
  <si>
    <t>New South Wales ;  &gt;&gt; 55-64 years ;  People who started current job in the last year ;  &gt; Females ;</t>
  </si>
  <si>
    <t>New South Wales ;  65 years and over ;  Unemployed ;  Persons ;</t>
  </si>
  <si>
    <t>New South Wales ;  65 years and over ;  Unemployed ;  &gt; Males ;</t>
  </si>
  <si>
    <t>New South Wales ;  65 years and over ;  Unemployed ;  &gt; Females ;</t>
  </si>
  <si>
    <t>New South Wales ;  65 years and over ;  People who started current job in the last year ;  Persons ;</t>
  </si>
  <si>
    <t>New South Wales ;  65 years and over ;  People who started current job in the last year ;  &gt; Males ;</t>
  </si>
  <si>
    <t>New South Wales ;  65 years and over ;  People who started current job in the last year ;  &gt; Females ;</t>
  </si>
  <si>
    <t>New South Wales ;  Family member ;  Unemployed ;  Persons ;</t>
  </si>
  <si>
    <t>New South Wales ;  Family member ;  Unemployed ;  &gt; Males ;</t>
  </si>
  <si>
    <t>New South Wales ;  Family member ;  Unemployed ;  &gt; Females ;</t>
  </si>
  <si>
    <t>New South Wales ;  Family member ;  People who started current job in the last year ;  Persons ;</t>
  </si>
  <si>
    <t>New South Wales ;  Family member ;  People who started current job in the last year ;  &gt; Males ;</t>
  </si>
  <si>
    <t>New South Wales ;  Family member ;  People who started current job in the last year ;  &gt; Females ;</t>
  </si>
  <si>
    <t>New South Wales ;  &gt; Husband, wife or partner ;  Unemployed ;  Persons ;</t>
  </si>
  <si>
    <t>New South Wales ;  &gt; Husband, wife or partner ;  Unemployed ;  &gt; Males ;</t>
  </si>
  <si>
    <t>New South Wales ;  &gt; Husband, wife or partner ;  Unemployed ;  &gt; Females ;</t>
  </si>
  <si>
    <t>New South Wales ;  &gt; Husband, wife or partner ;  People who started current job in the last year ;  Persons ;</t>
  </si>
  <si>
    <t>New South Wales ;  &gt; Husband, wife or partner ;  People who started current job in the last year ;  &gt; Males ;</t>
  </si>
  <si>
    <t>New South Wales ;  &gt; Husband, wife or partner ;  People who started current job in the last year ;  &gt; Females ;</t>
  </si>
  <si>
    <t>New South Wales ;  &gt;&gt; Husband, wife or partner with dependants ;  Unemployed ;  Persons ;</t>
  </si>
  <si>
    <t>New South Wales ;  &gt;&gt; Husband, wife or partner with dependants ;  Unemployed ;  &gt; Males ;</t>
  </si>
  <si>
    <t>New South Wales ;  &gt;&gt; Husband, wife or partner with dependants ;  Unemployed ;  &gt; Females ;</t>
  </si>
  <si>
    <t>New South Wales ;  &gt;&gt; Husband, wife or partner with dependants ;  People who started current job in the last year ;  Persons ;</t>
  </si>
  <si>
    <t>New South Wales ;  &gt;&gt; Husband, wife or partner with dependants ;  People who started current job in the last year ;  &gt; Males ;</t>
  </si>
  <si>
    <t>New South Wales ;  &gt;&gt; Husband, wife or partner with dependants ;  People who started current job in the last year ;  &gt; Females ;</t>
  </si>
  <si>
    <t>New South Wales ;  &gt;&gt; Husband, wife or partner without dependants ;  Unemployed ;  Persons ;</t>
  </si>
  <si>
    <t>New South Wales ;  &gt;&gt; Husband, wife or partner without dependants ;  Unemployed ;  &gt; Males ;</t>
  </si>
  <si>
    <t>New South Wales ;  &gt;&gt; Husband, wife or partner without dependants ;  Unemployed ;  &gt; Females ;</t>
  </si>
  <si>
    <t>New South Wales ;  &gt;&gt; Husband, wife or partner without dependants ;  People who started current job in the last year ;  Persons ;</t>
  </si>
  <si>
    <t>New South Wales ;  &gt;&gt; Husband, wife or partner without dependants ;  People who started current job in the last year ;  &gt; Males ;</t>
  </si>
  <si>
    <t>New South Wales ;  &gt;&gt; Husband, wife or partner without dependants ;  People who started current job in the last year ;  &gt; Females ;</t>
  </si>
  <si>
    <t>New South Wales ;  &gt; Lone parent ;  Unemployed ;  Persons ;</t>
  </si>
  <si>
    <t>New South Wales ;  &gt; Lone parent ;  Unemployed ;  &gt; Males ;</t>
  </si>
  <si>
    <t>New South Wales ;  &gt; Lone parent ;  Unemployed ;  &gt; Females ;</t>
  </si>
  <si>
    <t>New South Wales ;  &gt; Lone parent ;  People who started current job in the last year ;  Persons ;</t>
  </si>
  <si>
    <t>New South Wales ;  &gt; Lone parent ;  People who started current job in the last year ;  &gt; Males ;</t>
  </si>
  <si>
    <t>New South Wales ;  &gt; Lone parent ;  People who started current job in the last year ;  &gt; Females ;</t>
  </si>
  <si>
    <t>New South Wales ;  &gt; Dependent student ;  Unemployed ;  Persons ;</t>
  </si>
  <si>
    <t>New South Wales ;  &gt; Dependent student ;  Unemployed ;  &gt; Males ;</t>
  </si>
  <si>
    <t>New South Wales ;  &gt; Dependent student ;  Unemployed ;  &gt; Females ;</t>
  </si>
  <si>
    <t>New South Wales ;  &gt; Dependent student ;  People who started current job in the last year ;  Persons ;</t>
  </si>
  <si>
    <t>New South Wales ;  &gt; Dependent student ;  People who started current job in the last year ;  &gt; Males ;</t>
  </si>
  <si>
    <t>New South Wales ;  &gt; Dependent student ;  People who started current job in the last year ;  &gt; Females ;</t>
  </si>
  <si>
    <t>New South Wales ;  &gt; Non-dependent child ;  Unemployed ;  Persons ;</t>
  </si>
  <si>
    <t>New South Wales ;  &gt; Non-dependent child ;  Unemployed ;  &gt; Males ;</t>
  </si>
  <si>
    <t>New South Wales ;  &gt; Non-dependent child ;  Unemployed ;  &gt; Females ;</t>
  </si>
  <si>
    <t>New South Wales ;  &gt; Non-dependent child ;  People who started current job in the last year ;  Persons ;</t>
  </si>
  <si>
    <t>New South Wales ;  &gt; Non-dependent child ;  People who started current job in the last year ;  &gt; Males ;</t>
  </si>
  <si>
    <t>New South Wales ;  &gt; Non-dependent child ;  People who started current job in the last year ;  &gt; Females ;</t>
  </si>
  <si>
    <t>New South Wales ;  &gt; Other relative ;  Unemployed ;  Persons ;</t>
  </si>
  <si>
    <t>New South Wales ;  &gt; Other relative ;  Unemployed ;  &gt; Males ;</t>
  </si>
  <si>
    <t>New South Wales ;  &gt; Other relative ;  Unemployed ;  &gt; Females ;</t>
  </si>
  <si>
    <t>New South Wales ;  &gt; Other relative ;  People who started current job in the last year ;  Persons ;</t>
  </si>
  <si>
    <t>New South Wales ;  &gt; Other relative ;  People who started current job in the last year ;  &gt; Males ;</t>
  </si>
  <si>
    <t>New South Wales ;  &gt; Other relative ;  People who started current job in the last year ;  &gt; Females ;</t>
  </si>
  <si>
    <t>New South Wales ;  Not in a family ;  Unemployed ;  Persons ;</t>
  </si>
  <si>
    <t>New South Wales ;  Not in a family ;  Unemployed ;  &gt; Males ;</t>
  </si>
  <si>
    <t>New South Wales ;  Not in a family ;  Unemployed ;  &gt; Females ;</t>
  </si>
  <si>
    <t>New South Wales ;  Not in a family ;  People who started current job in the last year ;  Persons ;</t>
  </si>
  <si>
    <t>New South Wales ;  Not in a family ;  People who started current job in the last year ;  &gt; Males ;</t>
  </si>
  <si>
    <t>New South Wales ;  Not in a family ;  People who started current job in the last year ;  &gt; Females ;</t>
  </si>
  <si>
    <t>New South Wales ;  &gt; Person living alone ;  Unemployed ;  Persons ;</t>
  </si>
  <si>
    <t>New South Wales ;  &gt; Person living alone ;  Unemployed ;  &gt; Males ;</t>
  </si>
  <si>
    <t>New South Wales ;  &gt; Person living alone ;  Unemployed ;  &gt; Females ;</t>
  </si>
  <si>
    <t>New South Wales ;  &gt; Person living alone ;  People who started current job in the last year ;  Persons ;</t>
  </si>
  <si>
    <t>New South Wales ;  &gt; Person living alone ;  People who started current job in the last year ;  &gt; Males ;</t>
  </si>
  <si>
    <t>New South Wales ;  &gt; Person living alone ;  People who started current job in the last year ;  &gt; Females ;</t>
  </si>
  <si>
    <t>New South Wales ;  &gt; Person living with non-relatives ;  Unemployed ;  Persons ;</t>
  </si>
  <si>
    <t>New South Wales ;  &gt; Person living with non-relatives ;  Unemployed ;  &gt; Males ;</t>
  </si>
  <si>
    <t>New South Wales ;  &gt; Person living with non-relatives ;  Unemployed ;  &gt; Females ;</t>
  </si>
  <si>
    <t>New South Wales ;  &gt; Person living with non-relatives ;  People who started current job in the last year ;  Persons ;</t>
  </si>
  <si>
    <t>New South Wales ;  &gt; Person living with non-relatives ;  People who started current job in the last year ;  &gt; Males ;</t>
  </si>
  <si>
    <t>New South Wales ;  &gt; Person living with non-relatives ;  People who started current job in the last year ;  &gt; Females ;</t>
  </si>
  <si>
    <t>New South Wales ;  Relationship not determined ;  Unemployed ;  Persons ;</t>
  </si>
  <si>
    <t>New South Wales ;  Relationship not determined ;  Unemployed ;  &gt; Males ;</t>
  </si>
  <si>
    <t>New South Wales ;  Relationship not determined ;  Unemployed ;  &gt; Females ;</t>
  </si>
  <si>
    <t>New South Wales ;  Relationship not determined ;  People who started current job in the last year ;  Persons ;</t>
  </si>
  <si>
    <t>New South Wales ;  Relationship not determined ;  People who started current job in the last year ;  &gt; Males ;</t>
  </si>
  <si>
    <t>New South Wales ;  Relationship not determined ;  People who started current job in the last year ;  &gt; Females ;</t>
  </si>
  <si>
    <t>New South Wales ;  No jobs in last 12 months ;  Unemployed ;  Persons ;</t>
  </si>
  <si>
    <t>New South Wales ;  No jobs in last 12 months ;  Unemployed ;  &gt; Males ;</t>
  </si>
  <si>
    <t>New South Wales ;  No jobs in last 12 months ;  Unemployed ;  &gt; Females ;</t>
  </si>
  <si>
    <t>New South Wales ;  One job in last 12 months ;  Unemployed ;  Persons ;</t>
  </si>
  <si>
    <t>New South Wales ;  One job in last 12 months ;  Unemployed ;  &gt; Males ;</t>
  </si>
  <si>
    <t>New South Wales ;  One job in last 12 months ;  Unemployed ;  &gt; Females ;</t>
  </si>
  <si>
    <t>New South Wales ;  One job in last 12 months ;  People who started current job in the last year ;  Persons ;</t>
  </si>
  <si>
    <t>New South Wales ;  One job in last 12 months ;  People who started current job in the last year ;  &gt; Males ;</t>
  </si>
  <si>
    <t>New South Wales ;  One job in last 12 months ;  People who started current job in the last year ;  &gt; Females ;</t>
  </si>
  <si>
    <t>New South Wales ;  Two jobs in last 12 months ;  Unemployed ;  Persons ;</t>
  </si>
  <si>
    <t>New South Wales ;  Two jobs in last 12 months ;  Unemployed ;  &gt; Males ;</t>
  </si>
  <si>
    <t>New South Wales ;  Two jobs in last 12 months ;  Unemployed ;  &gt; Females ;</t>
  </si>
  <si>
    <t>New South Wales ;  Two jobs in last 12 months ;  People who started current job in the last year ;  Persons ;</t>
  </si>
  <si>
    <t>New South Wales ;  Two jobs in last 12 months ;  People who started current job in the last year ;  &gt; Males ;</t>
  </si>
  <si>
    <t>New South Wales ;  Two jobs in last 12 months ;  People who started current job in the last year ;  &gt; Females ;</t>
  </si>
  <si>
    <t>New South Wales ;  Three jobs in last 12 months ;  Unemployed ;  Persons ;</t>
  </si>
  <si>
    <t>New South Wales ;  Three jobs in last 12 months ;  Unemployed ;  &gt; Males ;</t>
  </si>
  <si>
    <t>New South Wales ;  Three jobs in last 12 months ;  Unemployed ;  &gt; Females ;</t>
  </si>
  <si>
    <t>New South Wales ;  Three jobs in last 12 months ;  People who started current job in the last year ;  Persons ;</t>
  </si>
  <si>
    <t>New South Wales ;  Three jobs in last 12 months ;  People who started current job in the last year ;  &gt; Males ;</t>
  </si>
  <si>
    <t>New South Wales ;  Three jobs in last 12 months ;  People who started current job in the last year ;  &gt; Females ;</t>
  </si>
  <si>
    <t>New South Wales ;  Four or more jobs in last 12 months ;  Unemployed ;  Persons ;</t>
  </si>
  <si>
    <t>New South Wales ;  Four or more jobs in last 12 months ;  Unemployed ;  &gt; Males ;</t>
  </si>
  <si>
    <t>New South Wales ;  Four or more jobs in last 12 months ;  Unemployed ;  &gt; Females ;</t>
  </si>
  <si>
    <t>New South Wales ;  Four or more jobs in last 12 months ;  People who started current job in the last year ;  Persons ;</t>
  </si>
  <si>
    <t>New South Wales ;  Four or more jobs in last 12 months ;  People who started current job in the last year ;  &gt; Males ;</t>
  </si>
  <si>
    <t>New South Wales ;  Four or more jobs in last 12 months ;  People who started current job in the last year ;  &gt; Females ;</t>
  </si>
  <si>
    <t>New South Wales ;  Steps taken:  Asked current employer for more work ;  People who started current job in the last year ;  Persons ;</t>
  </si>
  <si>
    <t>New South Wales ;  Steps taken:  Asked current employer for more work ;  People who started current job in the last year ;  &gt; Males ;</t>
  </si>
  <si>
    <t>New South Wales ;  Steps taken:  Asked current employer for more work ;  People who started current job in the last year ;  &gt; Females ;</t>
  </si>
  <si>
    <t>New South Wales ;  Steps taken:  Wrote, phoned or applied in person to an employer ;  Unemployed ;  Persons ;</t>
  </si>
  <si>
    <t>New South Wales ;  Steps taken:  Wrote, phoned or applied in person to an employer ;  Unemployed ;  &gt; Males ;</t>
  </si>
  <si>
    <t>New South Wales ;  Steps taken:  Wrote, phoned or applied in person to an employer ;  Unemployed ;  &gt; Females ;</t>
  </si>
  <si>
    <t>New South Wales ;  Steps taken:  Wrote, phoned or applied in person to an employer ;  People who started current job in the last year ;  Persons ;</t>
  </si>
  <si>
    <t>New South Wales ;  Steps taken:  Wrote, phoned or applied in person to an employer ;  People who started current job in the last year ;  &gt; Males ;</t>
  </si>
  <si>
    <t>New South Wales ;  Steps taken:  Wrote, phoned or applied in person to an employer ;  People who started current job in the last year ;  &gt; Females ;</t>
  </si>
  <si>
    <t>New South Wales ;  Steps taken:  Answered an ad for a job on the Internet, newspaper, etc ;  Unemployed ;  Persons ;</t>
  </si>
  <si>
    <t>New South Wales ;  Steps taken:  Answered an ad for a job on the Internet, newspaper, etc ;  Unemployed ;  &gt; Males ;</t>
  </si>
  <si>
    <t>New South Wales ;  Steps taken:  Answered an ad for a job on the Internet, newspaper, etc ;  Unemployed ;  &gt; Females ;</t>
  </si>
  <si>
    <t>New South Wales ;  Steps taken:  Answered an ad for a job on the Internet, newspaper, etc ;  People who started current job in the last year ;  Persons ;</t>
  </si>
  <si>
    <t>New South Wales ;  Steps taken:  Answered an ad for a job on the Internet, newspaper, etc ;  People who started current job in the last year ;  &gt; Males ;</t>
  </si>
  <si>
    <t>New South Wales ;  Steps taken:  Answered an ad for a job on the Internet, newspaper, etc ;  People who started current job in the last year ;  &gt; Females ;</t>
  </si>
  <si>
    <t>New South Wales ;  Steps taken:  Had an interview with an employer ;  Unemployed ;  Persons ;</t>
  </si>
  <si>
    <t>New South Wales ;  Steps taken:  Had an interview with an employer ;  Unemployed ;  &gt; Males ;</t>
  </si>
  <si>
    <t>New South Wales ;  Steps taken:  Had an interview with an employer ;  Unemployed ;  &gt; Females ;</t>
  </si>
  <si>
    <t>New South Wales ;  Steps taken:  Had an interview with an employer ;  People who started current job in the last year ;  Persons ;</t>
  </si>
  <si>
    <t>New South Wales ;  Steps taken:  Had an interview with an employer ;  People who started current job in the last year ;  &gt; Males ;</t>
  </si>
  <si>
    <t>New South Wales ;  Steps taken:  Had an interview with an employer ;  People who started current job in the last year ;  &gt; Females ;</t>
  </si>
  <si>
    <t>New South Wales ;  Steps taken:  Contacted friends or relatives ;  Unemployed ;  Persons ;</t>
  </si>
  <si>
    <t>New South Wales ;  Steps taken:  Contacted friends or relatives ;  Unemployed ;  &gt; Males ;</t>
  </si>
  <si>
    <t>New South Wales ;  Steps taken:  Contacted friends or relatives ;  Unemployed ;  &gt; Females ;</t>
  </si>
  <si>
    <t>New South Wales ;  Steps taken:  Contacted friends or relatives ;  People who started current job in the last year ;  Persons ;</t>
  </si>
  <si>
    <t>New South Wales ;  Steps taken:  Contacted friends or relatives ;  People who started current job in the last year ;  &gt; Males ;</t>
  </si>
  <si>
    <t>New South Wales ;  Steps taken:  Contacted friends or relatives ;  People who started current job in the last year ;  &gt; Females ;</t>
  </si>
  <si>
    <t>New South Wales ;  Steps taken:  Took steps to purchase or start up own business ;  Unemployed ;  Persons ;</t>
  </si>
  <si>
    <t>New South Wales ;  Steps taken:  Took steps to purchase or start up own business ;  Unemployed ;  &gt; Males ;</t>
  </si>
  <si>
    <t>New South Wales ;  Steps taken:  Took steps to purchase or start up own business ;  Unemployed ;  &gt; Females ;</t>
  </si>
  <si>
    <t>New South Wales ;  Steps taken:  Took steps to purchase or start up own business ;  People who started current job in the last year ;  Persons ;</t>
  </si>
  <si>
    <t>New South Wales ;  Steps taken:  Took steps to purchase or start up own business ;  People who started current job in the last year ;  &gt; Males ;</t>
  </si>
  <si>
    <t>New South Wales ;  Steps taken:  Took steps to purchase or start up own business ;  People who started current job in the last year ;  &gt; Females ;</t>
  </si>
  <si>
    <t>New South Wales ;  Steps taken:  Advertised or tendered for work ;  Unemployed ;  Persons ;</t>
  </si>
  <si>
    <t>New South Wales ;  Steps taken:  Advertised or tendered for work ;  Unemployed ;  &gt; Males ;</t>
  </si>
  <si>
    <t>New South Wales ;  Steps taken:  Advertised or tendered for work ;  Unemployed ;  &gt; Females ;</t>
  </si>
  <si>
    <t>New South Wales ;  Steps taken:  Advertised or tendered for work ;  People who started current job in the last year ;  Persons ;</t>
  </si>
  <si>
    <t>New South Wales ;  Steps taken:  Advertised or tendered for work ;  People who started current job in the last year ;  &gt; Males ;</t>
  </si>
  <si>
    <t>New South Wales ;  Steps taken:  Advertised or tendered for work ;  People who started current job in the last year ;  &gt; Females ;</t>
  </si>
  <si>
    <t>New South Wales ;  Steps taken:  Checked or registered with other employment agency ;  Unemployed ;  Persons ;</t>
  </si>
  <si>
    <t>New South Wales ;  Steps taken:  Checked or registered with other employment agency ;  Unemployed ;  &gt; Males ;</t>
  </si>
  <si>
    <t>A125994382R</t>
  </si>
  <si>
    <t>A125992582W</t>
  </si>
  <si>
    <t>A125996186T</t>
  </si>
  <si>
    <t>A125999786A</t>
  </si>
  <si>
    <t>A125997986J</t>
  </si>
  <si>
    <t>A125990786L</t>
  </si>
  <si>
    <t>A125994386X</t>
  </si>
  <si>
    <t>A125992586F</t>
  </si>
  <si>
    <t>A125996106F</t>
  </si>
  <si>
    <t>A125999706R</t>
  </si>
  <si>
    <t>A125997906W</t>
  </si>
  <si>
    <t>A125990706A</t>
  </si>
  <si>
    <t>A125994306L</t>
  </si>
  <si>
    <t>A125992506V</t>
  </si>
  <si>
    <t>A125996074X</t>
  </si>
  <si>
    <t>A125999674J</t>
  </si>
  <si>
    <t>A125997874R</t>
  </si>
  <si>
    <t>A125990674V</t>
  </si>
  <si>
    <t>A125994274F</t>
  </si>
  <si>
    <t>A125992474L</t>
  </si>
  <si>
    <t>A125996246J</t>
  </si>
  <si>
    <t>A125999846T</t>
  </si>
  <si>
    <t>A125998046A</t>
  </si>
  <si>
    <t>A125990846C</t>
  </si>
  <si>
    <t>A125994446R</t>
  </si>
  <si>
    <t>A125992646W</t>
  </si>
  <si>
    <t>A125996138X</t>
  </si>
  <si>
    <t>A125999738J</t>
  </si>
  <si>
    <t>A125997938R</t>
  </si>
  <si>
    <t>A125990738V</t>
  </si>
  <si>
    <t>A125994338F</t>
  </si>
  <si>
    <t>A125992538L</t>
  </si>
  <si>
    <t>A125996206R</t>
  </si>
  <si>
    <t>A125999806X</t>
  </si>
  <si>
    <t>A125998006J</t>
  </si>
  <si>
    <t>A125990806K</t>
  </si>
  <si>
    <t>A125994406W</t>
  </si>
  <si>
    <t>A125992606C</t>
  </si>
  <si>
    <t>A125996250X</t>
  </si>
  <si>
    <t>A125999850J</t>
  </si>
  <si>
    <t>A125998050T</t>
  </si>
  <si>
    <t>A125990850V</t>
  </si>
  <si>
    <t>A125994450F</t>
  </si>
  <si>
    <t>A125992650L</t>
  </si>
  <si>
    <t>A125997278V</t>
  </si>
  <si>
    <t>A126000878K</t>
  </si>
  <si>
    <t>A125999078L</t>
  </si>
  <si>
    <t>A125991878R</t>
  </si>
  <si>
    <t>A125995478A</t>
  </si>
  <si>
    <t>A125993678J</t>
  </si>
  <si>
    <t>A125997410T</t>
  </si>
  <si>
    <t>A126001010K</t>
  </si>
  <si>
    <t>A125999210K</t>
  </si>
  <si>
    <t>A125992010R</t>
  </si>
  <si>
    <t>A125995610X</t>
  </si>
  <si>
    <t>A125993810F</t>
  </si>
  <si>
    <t>A125997342A</t>
  </si>
  <si>
    <t>A126000942T</t>
  </si>
  <si>
    <t>A125999142V</t>
  </si>
  <si>
    <t>A125991942W</t>
  </si>
  <si>
    <t>A125995542J</t>
  </si>
  <si>
    <t>A125993742R</t>
  </si>
  <si>
    <t>A125997414A</t>
  </si>
  <si>
    <t>A126001014V</t>
  </si>
  <si>
    <t>A125999214V</t>
  </si>
  <si>
    <t>A125992014X</t>
  </si>
  <si>
    <t>A125995614J</t>
  </si>
  <si>
    <t>A125993814R</t>
  </si>
  <si>
    <t>A125997418K</t>
  </si>
  <si>
    <t>A126001018C</t>
  </si>
  <si>
    <t>A125999218C</t>
  </si>
  <si>
    <t>A125992018J</t>
  </si>
  <si>
    <t>A125995618T</t>
  </si>
  <si>
    <t>A125993818X</t>
  </si>
  <si>
    <t>A125997346K</t>
  </si>
  <si>
    <t>A126000946A</t>
  </si>
  <si>
    <t>A125999146C</t>
  </si>
  <si>
    <t>A125991946F</t>
  </si>
  <si>
    <t>A125995546T</t>
  </si>
  <si>
    <t>A125993746X</t>
  </si>
  <si>
    <t>A125997350A</t>
  </si>
  <si>
    <t>A126000950T</t>
  </si>
  <si>
    <t>A125999150V</t>
  </si>
  <si>
    <t>A125991950W</t>
  </si>
  <si>
    <t>A125995550J</t>
  </si>
  <si>
    <t>A125993750R</t>
  </si>
  <si>
    <t>A125997390V</t>
  </si>
  <si>
    <t>A126000990K</t>
  </si>
  <si>
    <t>A125999190L</t>
  </si>
  <si>
    <t>A125991990R</t>
  </si>
  <si>
    <t>A125995590A</t>
  </si>
  <si>
    <t>A125993790J</t>
  </si>
  <si>
    <t>A125997310J</t>
  </si>
  <si>
    <t>A126000910X</t>
  </si>
  <si>
    <t>A125999110A</t>
  </si>
  <si>
    <t>A125991910C</t>
  </si>
  <si>
    <t>A125995510R</t>
  </si>
  <si>
    <t>A125993710W</t>
  </si>
  <si>
    <t>A125997422A</t>
  </si>
  <si>
    <t>A126001022V</t>
  </si>
  <si>
    <t>A125999222V</t>
  </si>
  <si>
    <t>A125992022X</t>
  </si>
  <si>
    <t>A125995622J</t>
  </si>
  <si>
    <t>A125993822R</t>
  </si>
  <si>
    <t>A125997354K</t>
  </si>
  <si>
    <t>A126000954A</t>
  </si>
  <si>
    <t>A125999154C</t>
  </si>
  <si>
    <t>A125991954F</t>
  </si>
  <si>
    <t>A125995554T</t>
  </si>
  <si>
    <t>A125993754X</t>
  </si>
  <si>
    <t>A125997282K</t>
  </si>
  <si>
    <t>A126000882A</t>
  </si>
  <si>
    <t>A125999082C</t>
  </si>
  <si>
    <t>A125991882F</t>
  </si>
  <si>
    <t>A125995482T</t>
  </si>
  <si>
    <t>A125993682X</t>
  </si>
  <si>
    <t>A125997358V</t>
  </si>
  <si>
    <t>A126000958K</t>
  </si>
  <si>
    <t>A125999158L</t>
  </si>
  <si>
    <t>A125991958R</t>
  </si>
  <si>
    <t>A125995558A</t>
  </si>
  <si>
    <t>A125993758J</t>
  </si>
  <si>
    <t>A125997362K</t>
  </si>
  <si>
    <t>A126000962A</t>
  </si>
  <si>
    <t>A125999162C</t>
  </si>
  <si>
    <t>A125991962F</t>
  </si>
  <si>
    <t>A125995562T</t>
  </si>
  <si>
    <t>A125993762X</t>
  </si>
  <si>
    <t>A125997434K</t>
  </si>
  <si>
    <t>A126001034C</t>
  </si>
  <si>
    <t>A125999234C</t>
  </si>
  <si>
    <t>A125992034J</t>
  </si>
  <si>
    <t>A125995634T</t>
  </si>
  <si>
    <t>A125993834X</t>
  </si>
  <si>
    <t>A125997254A</t>
  </si>
  <si>
    <t>A126000854T</t>
  </si>
  <si>
    <t>A125999054V</t>
  </si>
  <si>
    <t>A125991854W</t>
  </si>
  <si>
    <t>A125995454J</t>
  </si>
  <si>
    <t>A125993654R</t>
  </si>
  <si>
    <t>A125997426K</t>
  </si>
  <si>
    <t>A126001026C</t>
  </si>
  <si>
    <t>A125999226C</t>
  </si>
  <si>
    <t>A125992026J</t>
  </si>
  <si>
    <t>A125995626T</t>
  </si>
  <si>
    <t>A125993826X</t>
  </si>
  <si>
    <t>A125997430A</t>
  </si>
  <si>
    <t>A126001030V</t>
  </si>
  <si>
    <t>A125999230V</t>
  </si>
  <si>
    <t>A125992030X</t>
  </si>
  <si>
    <t>A125995630J</t>
  </si>
  <si>
    <t>A125993830R</t>
  </si>
  <si>
    <t>A125997258K</t>
  </si>
  <si>
    <t>A126000858A</t>
  </si>
  <si>
    <t>A125999058C</t>
  </si>
  <si>
    <t>A125991858F</t>
  </si>
  <si>
    <t>A125995458T</t>
  </si>
  <si>
    <t>A125993658X</t>
  </si>
  <si>
    <t>A125997314T</t>
  </si>
  <si>
    <t>A126000914J</t>
  </si>
  <si>
    <t>A125999114K</t>
  </si>
  <si>
    <t>A125991914L</t>
  </si>
  <si>
    <t>A125995514X</t>
  </si>
  <si>
    <t>A125993714F</t>
  </si>
  <si>
    <t>A125997366V</t>
  </si>
  <si>
    <t>A126000966K</t>
  </si>
  <si>
    <t>A125999166L</t>
  </si>
  <si>
    <t>A125991966R</t>
  </si>
  <si>
    <t>A125995566A</t>
  </si>
  <si>
    <t>A125993766J</t>
  </si>
  <si>
    <t>A125997438V</t>
  </si>
  <si>
    <t>A126001038L</t>
  </si>
  <si>
    <t>A125999238L</t>
  </si>
  <si>
    <t>A125992038T</t>
  </si>
  <si>
    <t>A125995638A</t>
  </si>
  <si>
    <t>A125993838J</t>
  </si>
  <si>
    <t>A125997262A</t>
  </si>
  <si>
    <t>A126000862T</t>
  </si>
  <si>
    <t>A125999062V</t>
  </si>
  <si>
    <t>A125997394C</t>
  </si>
  <si>
    <t>A126000994V</t>
  </si>
  <si>
    <t>A125999194W</t>
  </si>
  <si>
    <t>A125991994X</t>
  </si>
  <si>
    <t>A125995594K</t>
  </si>
  <si>
    <t>A125993794T</t>
  </si>
  <si>
    <t>A125997398L</t>
  </si>
  <si>
    <t>A126000998C</t>
  </si>
  <si>
    <t>A125999198F</t>
  </si>
  <si>
    <t>A125991998J</t>
  </si>
  <si>
    <t>A125995598V</t>
  </si>
  <si>
    <t>A125993798A</t>
  </si>
  <si>
    <t>A125997294V</t>
  </si>
  <si>
    <t>A126000894K</t>
  </si>
  <si>
    <t>A125999094L</t>
  </si>
  <si>
    <t>A125991894R</t>
  </si>
  <si>
    <t>A125995494A</t>
  </si>
  <si>
    <t>A125993694J</t>
  </si>
  <si>
    <t>A125997266K</t>
  </si>
  <si>
    <t>A126000866A</t>
  </si>
  <si>
    <t>A125999066C</t>
  </si>
  <si>
    <t>A125991866F</t>
  </si>
  <si>
    <t>A125995466T</t>
  </si>
  <si>
    <t>A125993666X</t>
  </si>
  <si>
    <t>A125991918W</t>
  </si>
  <si>
    <t>A125995518J</t>
  </si>
  <si>
    <t>A125993718R</t>
  </si>
  <si>
    <t>A125997286V</t>
  </si>
  <si>
    <t>A126000886K</t>
  </si>
  <si>
    <t>A125999086L</t>
  </si>
  <si>
    <t>A125991886R</t>
  </si>
  <si>
    <t>A125995486A</t>
  </si>
  <si>
    <t>A125993686J</t>
  </si>
  <si>
    <t>A125997322T</t>
  </si>
  <si>
    <t>A126000922J</t>
  </si>
  <si>
    <t>A125999122K</t>
  </si>
  <si>
    <t>A125991922L</t>
  </si>
  <si>
    <t>A125995522X</t>
  </si>
  <si>
    <t>A125993722F</t>
  </si>
  <si>
    <t>A125997298C</t>
  </si>
  <si>
    <t>A126000898V</t>
  </si>
  <si>
    <t>A125999098W</t>
  </si>
  <si>
    <t>A125991898X</t>
  </si>
  <si>
    <t>A125995498K</t>
  </si>
  <si>
    <t>A125993698T</t>
  </si>
  <si>
    <t>A125997326A</t>
  </si>
  <si>
    <t>A126000926T</t>
  </si>
  <si>
    <t>A125999126V</t>
  </si>
  <si>
    <t>A125991926W</t>
  </si>
  <si>
    <t>A125995526J</t>
  </si>
  <si>
    <t>A125993726R</t>
  </si>
  <si>
    <t>A125997370K</t>
  </si>
  <si>
    <t>A126000970A</t>
  </si>
  <si>
    <t>A125999170C</t>
  </si>
  <si>
    <t>A125991970F</t>
  </si>
  <si>
    <t>A125995570T</t>
  </si>
  <si>
    <t>A125993770X</t>
  </si>
  <si>
    <t>A125997330T</t>
  </si>
  <si>
    <t>A126000930J</t>
  </si>
  <si>
    <t>A125999130K</t>
  </si>
  <si>
    <t>A125991930L</t>
  </si>
  <si>
    <t>A125995530X</t>
  </si>
  <si>
    <t>A125993730F</t>
  </si>
  <si>
    <t>A125997302J</t>
  </si>
  <si>
    <t>A126000902X</t>
  </si>
  <si>
    <t>A125999102A</t>
  </si>
  <si>
    <t>A125991902C</t>
  </si>
  <si>
    <t>A125995502R</t>
  </si>
  <si>
    <t>A125993702W</t>
  </si>
  <si>
    <t>A125997402T</t>
  </si>
  <si>
    <t>A126001002K</t>
  </si>
  <si>
    <t>New South Wales ;  Steps taken:  Checked or registered with other employment agency ;  Unemployed ;  &gt; Females ;</t>
  </si>
  <si>
    <t>New South Wales ;  Steps taken:  Checked or registered with other employment agency ;  People who started current job in the last year ;  Persons ;</t>
  </si>
  <si>
    <t>New South Wales ;  Steps taken:  Checked or registered with other employment agency ;  People who started current job in the last year ;  &gt; Males ;</t>
  </si>
  <si>
    <t>New South Wales ;  Steps taken:  Checked or registered with other employment agency ;  People who started current job in the last year ;  &gt; Females ;</t>
  </si>
  <si>
    <t>New South Wales ;  Steps taken:  Looked at ads for jobs on the Internet, newspaper, etc ;  Unemployed ;  Persons ;</t>
  </si>
  <si>
    <t>New South Wales ;  Steps taken:  Looked at ads for jobs on the Internet, newspaper, etc ;  Unemployed ;  &gt; Males ;</t>
  </si>
  <si>
    <t>New South Wales ;  Steps taken:  Looked at ads for jobs on the Internet, newspaper, etc ;  Unemployed ;  &gt; Females ;</t>
  </si>
  <si>
    <t>New South Wales ;  Steps taken:  Looked at ads for jobs on the Internet, newspaper, etc ;  People who started current job in the last year ;  Persons ;</t>
  </si>
  <si>
    <t>New South Wales ;  Steps taken:  Looked at ads for jobs on the Internet, newspaper, etc ;  People who started current job in the last year ;  &gt; Males ;</t>
  </si>
  <si>
    <t>New South Wales ;  Steps taken:  Looked at ads for jobs on the Internet, newspaper, etc ;  People who started current job in the last year ;  &gt; Females ;</t>
  </si>
  <si>
    <t>New South Wales ;  Steps taken:  Registered with Centrelink as a job seeker ;  Unemployed ;  Persons ;</t>
  </si>
  <si>
    <t>New South Wales ;  Steps taken:  Registered with Centrelink as a job seeker ;  Unemployed ;  &gt; Males ;</t>
  </si>
  <si>
    <t>New South Wales ;  Steps taken:  Registered with Centrelink as a job seeker ;  Unemployed ;  &gt; Females ;</t>
  </si>
  <si>
    <t>New South Wales ;  Steps taken:  Registered with Centrelink as a job seeker ;  People who started current job in the last year ;  Persons ;</t>
  </si>
  <si>
    <t>New South Wales ;  Steps taken:  Registered with Centrelink as a job seeker ;  People who started current job in the last year ;  &gt; Males ;</t>
  </si>
  <si>
    <t>New South Wales ;  Steps taken:  Registered with Centrelink as a job seeker ;  People who started current job in the last year ;  &gt; Females ;</t>
  </si>
  <si>
    <t>New South Wales ;  Steps taken:  Other steps ;  Unemployed ;  Persons ;</t>
  </si>
  <si>
    <t>New South Wales ;  Steps taken:  Other steps ;  Unemployed ;  &gt; Males ;</t>
  </si>
  <si>
    <t>New South Wales ;  Steps taken:  Other steps ;  Unemployed ;  &gt; Females ;</t>
  </si>
  <si>
    <t>New South Wales ;  Steps taken:  Other steps ;  People who started current job in the last year ;  Persons ;</t>
  </si>
  <si>
    <t>New South Wales ;  Steps taken:  Other steps ;  People who started current job in the last year ;  &gt; Males ;</t>
  </si>
  <si>
    <t>New South Wales ;  Steps taken:  Other steps ;  People who started current job in the last year ;  &gt; Females ;</t>
  </si>
  <si>
    <t>New South Wales ;  Did not take steps to look for work or more hours ;  Unemployed ;  Persons ;</t>
  </si>
  <si>
    <t>New South Wales ;  Did not take steps to look for work or more hours ;  Unemployed ;  &gt; Males ;</t>
  </si>
  <si>
    <t>New South Wales ;  Did not take steps to look for work or more hours ;  Unemployed ;  &gt; Females ;</t>
  </si>
  <si>
    <t>New South Wales ;  Did not take steps to look for work or more hours ;  People who started current job in the last year ;  Persons ;</t>
  </si>
  <si>
    <t>New South Wales ;  Did not take steps to look for work or more hours ;  People who started current job in the last year ;  &gt; Males ;</t>
  </si>
  <si>
    <t>New South Wales ;  Did not take steps to look for work or more hours ;  People who started current job in the last year ;  &gt; Females ;</t>
  </si>
  <si>
    <t>New South Wales ;  With non-school qualification ;  Unemployed ;  Persons ;</t>
  </si>
  <si>
    <t>New South Wales ;  With non-school qualification ;  Unemployed ;  &gt; Males ;</t>
  </si>
  <si>
    <t>New South Wales ;  With non-school qualification ;  Unemployed ;  &gt; Females ;</t>
  </si>
  <si>
    <t>New South Wales ;  With non-school qualification ;  People who started current job in the last year ;  Persons ;</t>
  </si>
  <si>
    <t>New South Wales ;  With non-school qualification ;  People who started current job in the last year ;  &gt; Males ;</t>
  </si>
  <si>
    <t>New South Wales ;  With non-school qualification ;  People who started current job in the last year ;  &gt; Females ;</t>
  </si>
  <si>
    <t>New South Wales ;  &gt; Postgraduate Degree ;  Unemployed ;  Persons ;</t>
  </si>
  <si>
    <t>New South Wales ;  &gt; Postgraduate Degree ;  Unemployed ;  &gt; Males ;</t>
  </si>
  <si>
    <t>New South Wales ;  &gt; Postgraduate Degree ;  Unemployed ;  &gt; Females ;</t>
  </si>
  <si>
    <t>New South Wales ;  &gt; Postgraduate Degree ;  People who started current job in the last year ;  Persons ;</t>
  </si>
  <si>
    <t>New South Wales ;  &gt; Postgraduate Degree ;  People who started current job in the last year ;  &gt; Males ;</t>
  </si>
  <si>
    <t>New South Wales ;  &gt; Postgraduate Degree ;  People who started current job in the last year ;  &gt; Females ;</t>
  </si>
  <si>
    <t>New South Wales ;  &gt; Graduate Diploma or Certificate ;  Unemployed ;  Persons ;</t>
  </si>
  <si>
    <t>New South Wales ;  &gt; Graduate Diploma or Certificate ;  Unemployed ;  &gt; Males ;</t>
  </si>
  <si>
    <t>New South Wales ;  &gt; Graduate Diploma or Certificate ;  Unemployed ;  &gt; Females ;</t>
  </si>
  <si>
    <t>New South Wales ;  &gt; Graduate Diploma or Certificate ;  People who started current job in the last year ;  Persons ;</t>
  </si>
  <si>
    <t>New South Wales ;  &gt; Graduate Diploma or Certificate ;  People who started current job in the last year ;  &gt; Males ;</t>
  </si>
  <si>
    <t>New South Wales ;  &gt; Graduate Diploma or Certificate ;  People who started current job in the last year ;  &gt; Females ;</t>
  </si>
  <si>
    <t>New South Wales ;  &gt; Bachelor Degree ;  Unemployed ;  Persons ;</t>
  </si>
  <si>
    <t>New South Wales ;  &gt; Bachelor Degree ;  Unemployed ;  &gt; Males ;</t>
  </si>
  <si>
    <t>New South Wales ;  &gt; Bachelor Degree ;  Unemployed ;  &gt; Females ;</t>
  </si>
  <si>
    <t>New South Wales ;  &gt; Bachelor Degree ;  People who started current job in the last year ;  Persons ;</t>
  </si>
  <si>
    <t>New South Wales ;  &gt; Bachelor Degree ;  People who started current job in the last year ;  &gt; Males ;</t>
  </si>
  <si>
    <t>New South Wales ;  &gt; Bachelor Degree ;  People who started current job in the last year ;  &gt; Females ;</t>
  </si>
  <si>
    <t>New South Wales ;  &gt; Advanced Diploma or Diploma ;  Unemployed ;  Persons ;</t>
  </si>
  <si>
    <t>New South Wales ;  &gt; Advanced Diploma or Diploma ;  Unemployed ;  &gt; Males ;</t>
  </si>
  <si>
    <t>New South Wales ;  &gt; Advanced Diploma or Diploma ;  Unemployed ;  &gt; Females ;</t>
  </si>
  <si>
    <t>New South Wales ;  &gt; Advanced Diploma or Diploma ;  People who started current job in the last year ;  Persons ;</t>
  </si>
  <si>
    <t>New South Wales ;  &gt; Advanced Diploma or Diploma ;  People who started current job in the last year ;  &gt; Males ;</t>
  </si>
  <si>
    <t>New South Wales ;  &gt; Advanced Diploma or Diploma ;  People who started current job in the last year ;  &gt; Females ;</t>
  </si>
  <si>
    <t>New South Wales ;  &gt; Certificate III or IV ;  Unemployed ;  Persons ;</t>
  </si>
  <si>
    <t>New South Wales ;  &gt; Certificate III or IV ;  Unemployed ;  &gt; Males ;</t>
  </si>
  <si>
    <t>New South Wales ;  &gt; Certificate III or IV ;  Unemployed ;  &gt; Females ;</t>
  </si>
  <si>
    <t>New South Wales ;  &gt; Certificate III or IV ;  People who started current job in the last year ;  Persons ;</t>
  </si>
  <si>
    <t>New South Wales ;  &gt; Certificate III or IV ;  People who started current job in the last year ;  &gt; Males ;</t>
  </si>
  <si>
    <t>New South Wales ;  &gt; Certificate III or IV ;  People who started current job in the last year ;  &gt; Females ;</t>
  </si>
  <si>
    <t>New South Wales ;  &gt; Certificate I or II ;  Unemployed ;  Persons ;</t>
  </si>
  <si>
    <t>New South Wales ;  &gt; Certificate I or II ;  Unemployed ;  &gt; Males ;</t>
  </si>
  <si>
    <t>New South Wales ;  &gt; Certificate I or II ;  Unemployed ;  &gt; Females ;</t>
  </si>
  <si>
    <t>New South Wales ;  &gt; Certificate I or II ;  People who started current job in the last year ;  Persons ;</t>
  </si>
  <si>
    <t>New South Wales ;  &gt; Certificate I or II ;  People who started current job in the last year ;  &gt; Males ;</t>
  </si>
  <si>
    <t>New South Wales ;  &gt; Certificate I or II ;  People who started current job in the last year ;  &gt; Females ;</t>
  </si>
  <si>
    <t>New South Wales ;  &gt; Certificate nfd ;  Unemployed ;  Persons ;</t>
  </si>
  <si>
    <t>New South Wales ;  &gt; Certificate nfd ;  Unemployed ;  &gt; Males ;</t>
  </si>
  <si>
    <t>New South Wales ;  &gt; Certificate nfd ;  Unemployed ;  &gt; Females ;</t>
  </si>
  <si>
    <t>New South Wales ;  &gt; Certificate nfd ;  People who started current job in the last year ;  Persons ;</t>
  </si>
  <si>
    <t>New South Wales ;  &gt; Certificate nfd ;  People who started current job in the last year ;  &gt; Males ;</t>
  </si>
  <si>
    <t>New South Wales ;  &gt; Certificate nfd ;  People who started current job in the last year ;  &gt; Females ;</t>
  </si>
  <si>
    <t>New South Wales ;  &gt; Level not determined ;  Unemployed ;  Persons ;</t>
  </si>
  <si>
    <t>New South Wales ;  &gt; Level not determined ;  Unemployed ;  &gt; Males ;</t>
  </si>
  <si>
    <t>New South Wales ;  &gt; Level not determined ;  Unemployed ;  &gt; Females ;</t>
  </si>
  <si>
    <t>New South Wales ;  &gt; Level not determined ;  People who started current job in the last year ;  Persons ;</t>
  </si>
  <si>
    <t>New South Wales ;  &gt; Level not determined ;  People who started current job in the last year ;  &gt; Males ;</t>
  </si>
  <si>
    <t>New South Wales ;  &gt; Level not determined ;  People who started current job in the last year ;  &gt; Females ;</t>
  </si>
  <si>
    <t>New South Wales ;  Without non-school qualification ;  Unemployed ;  Persons ;</t>
  </si>
  <si>
    <t>New South Wales ;  Without non-school qualification ;  Unemployed ;  &gt; Males ;</t>
  </si>
  <si>
    <t>New South Wales ;  Without non-school qualification ;  Unemployed ;  &gt; Females ;</t>
  </si>
  <si>
    <t>New South Wales ;  Without non-school qualification ;  People who started current job in the last year ;  Persons ;</t>
  </si>
  <si>
    <t>New South Wales ;  Without non-school qualification ;  People who started current job in the last year ;  &gt; Males ;</t>
  </si>
  <si>
    <t>New South Wales ;  Without non-school qualification ;  People who started current job in the last year ;  &gt; Females ;</t>
  </si>
  <si>
    <t>Victoria ;  Unemployed ;  Persons ;</t>
  </si>
  <si>
    <t>Victoria ;  Unemployed ;  &gt; Males ;</t>
  </si>
  <si>
    <t>Victoria ;  Unemployed ;  &gt; Females ;</t>
  </si>
  <si>
    <t>Victoria ;  People who started current job in the last year ;  Persons ;</t>
  </si>
  <si>
    <t>Victoria ;  People who started current job in the last year ;  &gt; Males ;</t>
  </si>
  <si>
    <t>Victoria ;  People who started current job in the last year ;  &gt; Females ;</t>
  </si>
  <si>
    <t>Victoria ;  15-64 years ;  Unemployed ;  Persons ;</t>
  </si>
  <si>
    <t>Victoria ;  15-64 years ;  Unemployed ;  &gt; Males ;</t>
  </si>
  <si>
    <t>Victoria ;  15-64 years ;  Unemployed ;  &gt; Females ;</t>
  </si>
  <si>
    <t>Victoria ;  15-64 years ;  People who started current job in the last year ;  Persons ;</t>
  </si>
  <si>
    <t>Victoria ;  15-64 years ;  People who started current job in the last year ;  &gt; Males ;</t>
  </si>
  <si>
    <t>Victoria ;  15-64 years ;  People who started current job in the last year ;  &gt; Females ;</t>
  </si>
  <si>
    <t>Victoria ;  &gt; 15-24 years ;  Unemployed ;  Persons ;</t>
  </si>
  <si>
    <t>Victoria ;  &gt; 15-24 years ;  Unemployed ;  &gt; Males ;</t>
  </si>
  <si>
    <t>Victoria ;  &gt; 15-24 years ;  Unemployed ;  &gt; Females ;</t>
  </si>
  <si>
    <t>Victoria ;  &gt; 15-24 years ;  People who started current job in the last year ;  Persons ;</t>
  </si>
  <si>
    <t>Victoria ;  &gt; 15-24 years ;  People who started current job in the last year ;  &gt; Males ;</t>
  </si>
  <si>
    <t>Victoria ;  &gt; 15-24 years ;  People who started current job in the last year ;  &gt; Females ;</t>
  </si>
  <si>
    <t>Victoria ;  &gt; 25-44 years ;  Unemployed ;  Persons ;</t>
  </si>
  <si>
    <t>Victoria ;  &gt; 25-44 years ;  Unemployed ;  &gt; Males ;</t>
  </si>
  <si>
    <t>Victoria ;  &gt; 25-44 years ;  Unemployed ;  &gt; Females ;</t>
  </si>
  <si>
    <t>Victoria ;  &gt; 25-44 years ;  People who started current job in the last year ;  Persons ;</t>
  </si>
  <si>
    <t>Victoria ;  &gt; 25-44 years ;  People who started current job in the last year ;  &gt; Males ;</t>
  </si>
  <si>
    <t>Victoria ;  &gt; 25-44 years ;  People who started current job in the last year ;  &gt; Females ;</t>
  </si>
  <si>
    <t>Victoria ;  &gt;&gt; 25-34 years ;  Unemployed ;  Persons ;</t>
  </si>
  <si>
    <t>Victoria ;  &gt;&gt; 25-34 years ;  Unemployed ;  &gt; Males ;</t>
  </si>
  <si>
    <t>Victoria ;  &gt;&gt; 25-34 years ;  Unemployed ;  &gt; Females ;</t>
  </si>
  <si>
    <t>Victoria ;  &gt;&gt; 25-34 years ;  People who started current job in the last year ;  Persons ;</t>
  </si>
  <si>
    <t>Victoria ;  &gt;&gt; 25-34 years ;  People who started current job in the last year ;  &gt; Males ;</t>
  </si>
  <si>
    <t>Victoria ;  &gt;&gt; 25-34 years ;  People who started current job in the last year ;  &gt; Females ;</t>
  </si>
  <si>
    <t>Victoria ;  &gt;&gt; 35-44 years ;  Unemployed ;  Persons ;</t>
  </si>
  <si>
    <t>Victoria ;  &gt;&gt; 35-44 years ;  Unemployed ;  &gt; Males ;</t>
  </si>
  <si>
    <t>Victoria ;  &gt;&gt; 35-44 years ;  Unemployed ;  &gt; Females ;</t>
  </si>
  <si>
    <t>Victoria ;  &gt;&gt; 35-44 years ;  People who started current job in the last year ;  Persons ;</t>
  </si>
  <si>
    <t>Victoria ;  &gt;&gt; 35-44 years ;  People who started current job in the last year ;  &gt; Males ;</t>
  </si>
  <si>
    <t>Victoria ;  &gt;&gt; 35-44 years ;  People who started current job in the last year ;  &gt; Females ;</t>
  </si>
  <si>
    <t>Victoria ;  &gt; 45-64 years ;  Unemployed ;  Persons ;</t>
  </si>
  <si>
    <t>Victoria ;  &gt; 45-64 years ;  Unemployed ;  &gt; Males ;</t>
  </si>
  <si>
    <t>Victoria ;  &gt; 45-64 years ;  Unemployed ;  &gt; Females ;</t>
  </si>
  <si>
    <t>Victoria ;  &gt; 45-64 years ;  People who started current job in the last year ;  Persons ;</t>
  </si>
  <si>
    <t>Victoria ;  &gt; 45-64 years ;  People who started current job in the last year ;  &gt; Males ;</t>
  </si>
  <si>
    <t>Victoria ;  &gt; 45-64 years ;  People who started current job in the last year ;  &gt; Females ;</t>
  </si>
  <si>
    <t>Victoria ;  &gt;&gt; 45-54 years ;  Unemployed ;  Persons ;</t>
  </si>
  <si>
    <t>Victoria ;  &gt;&gt; 45-54 years ;  Unemployed ;  &gt; Males ;</t>
  </si>
  <si>
    <t>Victoria ;  &gt;&gt; 45-54 years ;  Unemployed ;  &gt; Females ;</t>
  </si>
  <si>
    <t>Victoria ;  &gt;&gt; 45-54 years ;  People who started current job in the last year ;  Persons ;</t>
  </si>
  <si>
    <t>Victoria ;  &gt;&gt; 45-54 years ;  People who started current job in the last year ;  &gt; Males ;</t>
  </si>
  <si>
    <t>Victoria ;  &gt;&gt; 45-54 years ;  People who started current job in the last year ;  &gt; Females ;</t>
  </si>
  <si>
    <t>Victoria ;  &gt;&gt; 55-64 years ;  Unemployed ;  Persons ;</t>
  </si>
  <si>
    <t>Victoria ;  &gt;&gt; 55-64 years ;  Unemployed ;  &gt; Males ;</t>
  </si>
  <si>
    <t>Victoria ;  &gt;&gt; 55-64 years ;  Unemployed ;  &gt; Females ;</t>
  </si>
  <si>
    <t>Victoria ;  &gt;&gt; 55-64 years ;  People who started current job in the last year ;  Persons ;</t>
  </si>
  <si>
    <t>Victoria ;  &gt;&gt; 55-64 years ;  People who started current job in the last year ;  &gt; Males ;</t>
  </si>
  <si>
    <t>Victoria ;  &gt;&gt; 55-64 years ;  People who started current job in the last year ;  &gt; Females ;</t>
  </si>
  <si>
    <t>Victoria ;  65 years and over ;  Unemployed ;  Persons ;</t>
  </si>
  <si>
    <t>Victoria ;  65 years and over ;  Unemployed ;  &gt; Males ;</t>
  </si>
  <si>
    <t>Victoria ;  65 years and over ;  Unemployed ;  &gt; Females ;</t>
  </si>
  <si>
    <t>Victoria ;  65 years and over ;  People who started current job in the last year ;  Persons ;</t>
  </si>
  <si>
    <t>Victoria ;  65 years and over ;  People who started current job in the last year ;  &gt; Males ;</t>
  </si>
  <si>
    <t>Victoria ;  65 years and over ;  People who started current job in the last year ;  &gt; Females ;</t>
  </si>
  <si>
    <t>Victoria ;  Family member ;  Unemployed ;  Persons ;</t>
  </si>
  <si>
    <t>Victoria ;  Family member ;  Unemployed ;  &gt; Males ;</t>
  </si>
  <si>
    <t>Victoria ;  Family member ;  Unemployed ;  &gt; Females ;</t>
  </si>
  <si>
    <t>Victoria ;  Family member ;  People who started current job in the last year ;  Persons ;</t>
  </si>
  <si>
    <t>Victoria ;  Family member ;  People who started current job in the last year ;  &gt; Males ;</t>
  </si>
  <si>
    <t>Victoria ;  Family member ;  People who started current job in the last year ;  &gt; Females ;</t>
  </si>
  <si>
    <t>Victoria ;  &gt; Husband, wife or partner ;  Unemployed ;  Persons ;</t>
  </si>
  <si>
    <t>Victoria ;  &gt; Husband, wife or partner ;  Unemployed ;  &gt; Males ;</t>
  </si>
  <si>
    <t>Victoria ;  &gt; Husband, wife or partner ;  Unemployed ;  &gt; Females ;</t>
  </si>
  <si>
    <t>Victoria ;  &gt; Husband, wife or partner ;  People who started current job in the last year ;  Persons ;</t>
  </si>
  <si>
    <t>Victoria ;  &gt; Husband, wife or partner ;  People who started current job in the last year ;  &gt; Males ;</t>
  </si>
  <si>
    <t>Victoria ;  &gt; Husband, wife or partner ;  People who started current job in the last year ;  &gt; Females ;</t>
  </si>
  <si>
    <t>Victoria ;  &gt;&gt; Husband, wife or partner with dependants ;  Unemployed ;  Persons ;</t>
  </si>
  <si>
    <t>Victoria ;  &gt;&gt; Husband, wife or partner with dependants ;  Unemployed ;  &gt; Males ;</t>
  </si>
  <si>
    <t>Victoria ;  &gt;&gt; Husband, wife or partner with dependants ;  Unemployed ;  &gt; Females ;</t>
  </si>
  <si>
    <t>Victoria ;  &gt;&gt; Husband, wife or partner with dependants ;  People who started current job in the last year ;  Persons ;</t>
  </si>
  <si>
    <t>Victoria ;  &gt;&gt; Husband, wife or partner with dependants ;  People who started current job in the last year ;  &gt; Males ;</t>
  </si>
  <si>
    <t>Victoria ;  &gt;&gt; Husband, wife or partner with dependants ;  People who started current job in the last year ;  &gt; Females ;</t>
  </si>
  <si>
    <t>Victoria ;  &gt;&gt; Husband, wife or partner without dependants ;  Unemployed ;  Persons ;</t>
  </si>
  <si>
    <t>Victoria ;  &gt;&gt; Husband, wife or partner without dependants ;  Unemployed ;  &gt; Males ;</t>
  </si>
  <si>
    <t>Victoria ;  &gt;&gt; Husband, wife or partner without dependants ;  Unemployed ;  &gt; Females ;</t>
  </si>
  <si>
    <t>Victoria ;  &gt;&gt; Husband, wife or partner without dependants ;  People who started current job in the last year ;  Persons ;</t>
  </si>
  <si>
    <t>Victoria ;  &gt;&gt; Husband, wife or partner without dependants ;  People who started current job in the last year ;  &gt; Males ;</t>
  </si>
  <si>
    <t>Victoria ;  &gt;&gt; Husband, wife or partner without dependants ;  People who started current job in the last year ;  &gt; Females ;</t>
  </si>
  <si>
    <t>Victoria ;  &gt; Lone parent ;  Unemployed ;  Persons ;</t>
  </si>
  <si>
    <t>Victoria ;  &gt; Lone parent ;  Unemployed ;  &gt; Males ;</t>
  </si>
  <si>
    <t>Victoria ;  &gt; Lone parent ;  Unemployed ;  &gt; Females ;</t>
  </si>
  <si>
    <t>Victoria ;  &gt; Lone parent ;  People who started current job in the last year ;  Persons ;</t>
  </si>
  <si>
    <t>Victoria ;  &gt; Lone parent ;  People who started current job in the last year ;  &gt; Males ;</t>
  </si>
  <si>
    <t>Victoria ;  &gt; Lone parent ;  People who started current job in the last year ;  &gt; Females ;</t>
  </si>
  <si>
    <t>Victoria ;  &gt; Dependent student ;  Unemployed ;  Persons ;</t>
  </si>
  <si>
    <t>Victoria ;  &gt; Dependent student ;  Unemployed ;  &gt; Males ;</t>
  </si>
  <si>
    <t>Victoria ;  &gt; Dependent student ;  Unemployed ;  &gt; Females ;</t>
  </si>
  <si>
    <t>Victoria ;  &gt; Dependent student ;  People who started current job in the last year ;  Persons ;</t>
  </si>
  <si>
    <t>Victoria ;  &gt; Dependent student ;  People who started current job in the last year ;  &gt; Males ;</t>
  </si>
  <si>
    <t>Victoria ;  &gt; Dependent student ;  People who started current job in the last year ;  &gt; Females ;</t>
  </si>
  <si>
    <t>Victoria ;  &gt; Non-dependent child ;  Unemployed ;  Persons ;</t>
  </si>
  <si>
    <t>Victoria ;  &gt; Non-dependent child ;  Unemployed ;  &gt; Males ;</t>
  </si>
  <si>
    <t>Victoria ;  &gt; Non-dependent child ;  Unemployed ;  &gt; Females ;</t>
  </si>
  <si>
    <t>Victoria ;  &gt; Non-dependent child ;  People who started current job in the last year ;  Persons ;</t>
  </si>
  <si>
    <t>Victoria ;  &gt; Non-dependent child ;  People who started current job in the last year ;  &gt; Males ;</t>
  </si>
  <si>
    <t>Victoria ;  &gt; Non-dependent child ;  People who started current job in the last year ;  &gt; Females ;</t>
  </si>
  <si>
    <t>Victoria ;  &gt; Other relative ;  Unemployed ;  Persons ;</t>
  </si>
  <si>
    <t>Victoria ;  &gt; Other relative ;  Unemployed ;  &gt; Males ;</t>
  </si>
  <si>
    <t>Victoria ;  &gt; Other relative ;  Unemployed ;  &gt; Females ;</t>
  </si>
  <si>
    <t>Victoria ;  &gt; Other relative ;  People who started current job in the last year ;  Persons ;</t>
  </si>
  <si>
    <t>Victoria ;  &gt; Other relative ;  People who started current job in the last year ;  &gt; Males ;</t>
  </si>
  <si>
    <t>Victoria ;  &gt; Other relative ;  People who started current job in the last year ;  &gt; Females ;</t>
  </si>
  <si>
    <t>Victoria ;  Not in a family ;  Unemployed ;  Persons ;</t>
  </si>
  <si>
    <t>Victoria ;  Not in a family ;  Unemployed ;  &gt; Males ;</t>
  </si>
  <si>
    <t>Victoria ;  Not in a family ;  Unemployed ;  &gt; Females ;</t>
  </si>
  <si>
    <t>Victoria ;  Not in a family ;  People who started current job in the last year ;  Persons ;</t>
  </si>
  <si>
    <t>Victoria ;  Not in a family ;  People who started current job in the last year ;  &gt; Males ;</t>
  </si>
  <si>
    <t>Victoria ;  Not in a family ;  People who started current job in the last year ;  &gt; Females ;</t>
  </si>
  <si>
    <t>Victoria ;  &gt; Person living alone ;  Unemployed ;  Persons ;</t>
  </si>
  <si>
    <t>Victoria ;  &gt; Person living alone ;  Unemployed ;  &gt; Males ;</t>
  </si>
  <si>
    <t>Victoria ;  &gt; Person living alone ;  Unemployed ;  &gt; Females ;</t>
  </si>
  <si>
    <t>Victoria ;  &gt; Person living alone ;  People who started current job in the last year ;  Persons ;</t>
  </si>
  <si>
    <t>Victoria ;  &gt; Person living alone ;  People who started current job in the last year ;  &gt; Males ;</t>
  </si>
  <si>
    <t>Victoria ;  &gt; Person living alone ;  People who started current job in the last year ;  &gt; Females ;</t>
  </si>
  <si>
    <t>Victoria ;  &gt; Person living with non-relatives ;  Unemployed ;  Persons ;</t>
  </si>
  <si>
    <t>Victoria ;  &gt; Person living with non-relatives ;  Unemployed ;  &gt; Males ;</t>
  </si>
  <si>
    <t>Victoria ;  &gt; Person living with non-relatives ;  Unemployed ;  &gt; Females ;</t>
  </si>
  <si>
    <t>Victoria ;  &gt; Person living with non-relatives ;  People who started current job in the last year ;  Persons ;</t>
  </si>
  <si>
    <t>Victoria ;  &gt; Person living with non-relatives ;  People who started current job in the last year ;  &gt; Males ;</t>
  </si>
  <si>
    <t>Victoria ;  &gt; Person living with non-relatives ;  People who started current job in the last year ;  &gt; Females ;</t>
  </si>
  <si>
    <t>Victoria ;  Relationship not determined ;  Unemployed ;  Persons ;</t>
  </si>
  <si>
    <t>Victoria ;  Relationship not determined ;  Unemployed ;  &gt; Males ;</t>
  </si>
  <si>
    <t>Victoria ;  Relationship not determined ;  Unemployed ;  &gt; Females ;</t>
  </si>
  <si>
    <t>Victoria ;  Relationship not determined ;  People who started current job in the last year ;  Persons ;</t>
  </si>
  <si>
    <t>Victoria ;  Relationship not determined ;  People who started current job in the last year ;  &gt; Males ;</t>
  </si>
  <si>
    <t>Victoria ;  Relationship not determined ;  People who started current job in the last year ;  &gt; Females ;</t>
  </si>
  <si>
    <t>Victoria ;  No jobs in last 12 months ;  Unemployed ;  Persons ;</t>
  </si>
  <si>
    <t>Victoria ;  No jobs in last 12 months ;  Unemployed ;  &gt; Males ;</t>
  </si>
  <si>
    <t>Victoria ;  No jobs in last 12 months ;  Unemployed ;  &gt; Females ;</t>
  </si>
  <si>
    <t>Victoria ;  One job in last 12 months ;  Unemployed ;  Persons ;</t>
  </si>
  <si>
    <t>Victoria ;  One job in last 12 months ;  Unemployed ;  &gt; Males ;</t>
  </si>
  <si>
    <t>Victoria ;  One job in last 12 months ;  Unemployed ;  &gt; Females ;</t>
  </si>
  <si>
    <t>Victoria ;  One job in last 12 months ;  People who started current job in the last year ;  Persons ;</t>
  </si>
  <si>
    <t>Victoria ;  One job in last 12 months ;  People who started current job in the last year ;  &gt; Males ;</t>
  </si>
  <si>
    <t>Victoria ;  One job in last 12 months ;  People who started current job in the last year ;  &gt; Females ;</t>
  </si>
  <si>
    <t>Victoria ;  Two jobs in last 12 months ;  Unemployed ;  Persons ;</t>
  </si>
  <si>
    <t>Victoria ;  Two jobs in last 12 months ;  Unemployed ;  &gt; Males ;</t>
  </si>
  <si>
    <t>Victoria ;  Two jobs in last 12 months ;  Unemployed ;  &gt; Females ;</t>
  </si>
  <si>
    <t>Victoria ;  Two jobs in last 12 months ;  People who started current job in the last year ;  Persons ;</t>
  </si>
  <si>
    <t>Victoria ;  Two jobs in last 12 months ;  People who started current job in the last year ;  &gt; Males ;</t>
  </si>
  <si>
    <t>Victoria ;  Two jobs in last 12 months ;  People who started current job in the last year ;  &gt; Females ;</t>
  </si>
  <si>
    <t>Victoria ;  Three jobs in last 12 months ;  Unemployed ;  Persons ;</t>
  </si>
  <si>
    <t>Victoria ;  Three jobs in last 12 months ;  Unemployed ;  &gt; Males ;</t>
  </si>
  <si>
    <t>Victoria ;  Three jobs in last 12 months ;  Unemployed ;  &gt; Females ;</t>
  </si>
  <si>
    <t>Victoria ;  Three jobs in last 12 months ;  People who started current job in the last year ;  Persons ;</t>
  </si>
  <si>
    <t>Victoria ;  Three jobs in last 12 months ;  People who started current job in the last year ;  &gt; Males ;</t>
  </si>
  <si>
    <t>Victoria ;  Three jobs in last 12 months ;  People who started current job in the last year ;  &gt; Females ;</t>
  </si>
  <si>
    <t>Victoria ;  Four or more jobs in last 12 months ;  Unemployed ;  Persons ;</t>
  </si>
  <si>
    <t>Victoria ;  Four or more jobs in last 12 months ;  Unemployed ;  &gt; Males ;</t>
  </si>
  <si>
    <t>Victoria ;  Four or more jobs in last 12 months ;  Unemployed ;  &gt; Females ;</t>
  </si>
  <si>
    <t>Victoria ;  Four or more jobs in last 12 months ;  People who started current job in the last year ;  Persons ;</t>
  </si>
  <si>
    <t>Victoria ;  Four or more jobs in last 12 months ;  People who started current job in the last year ;  &gt; Males ;</t>
  </si>
  <si>
    <t>Victoria ;  Four or more jobs in last 12 months ;  People who started current job in the last year ;  &gt; Females ;</t>
  </si>
  <si>
    <t>Victoria ;  Steps taken:  Asked current employer for more work ;  People who started current job in the last year ;  Persons ;</t>
  </si>
  <si>
    <t>Victoria ;  Steps taken:  Asked current employer for more work ;  People who started current job in the last year ;  &gt; Males ;</t>
  </si>
  <si>
    <t>Victoria ;  Steps taken:  Asked current employer for more work ;  People who started current job in the last year ;  &gt; Females ;</t>
  </si>
  <si>
    <t>A125999202K</t>
  </si>
  <si>
    <t>A125992002R</t>
  </si>
  <si>
    <t>A125995602X</t>
  </si>
  <si>
    <t>A125993802F</t>
  </si>
  <si>
    <t>A125997374V</t>
  </si>
  <si>
    <t>A126000974K</t>
  </si>
  <si>
    <t>A125999174L</t>
  </si>
  <si>
    <t>A125991974R</t>
  </si>
  <si>
    <t>A125995574A</t>
  </si>
  <si>
    <t>A125993774J</t>
  </si>
  <si>
    <t>A125997378C</t>
  </si>
  <si>
    <t>A126000978V</t>
  </si>
  <si>
    <t>A125999178W</t>
  </si>
  <si>
    <t>A125991978X</t>
  </si>
  <si>
    <t>A125995578K</t>
  </si>
  <si>
    <t>A125993778T</t>
  </si>
  <si>
    <t>A125997442K</t>
  </si>
  <si>
    <t>A126001042C</t>
  </si>
  <si>
    <t>A125999242C</t>
  </si>
  <si>
    <t>A125992042J</t>
  </si>
  <si>
    <t>A125995642T</t>
  </si>
  <si>
    <t>A125993842X</t>
  </si>
  <si>
    <t>A125997270A</t>
  </si>
  <si>
    <t>A126000870T</t>
  </si>
  <si>
    <t>A125999070V</t>
  </si>
  <si>
    <t>A125991870W</t>
  </si>
  <si>
    <t>A125995470J</t>
  </si>
  <si>
    <t>A125993670R</t>
  </si>
  <si>
    <t>A125997334A</t>
  </si>
  <si>
    <t>A126000934T</t>
  </si>
  <si>
    <t>A125999134V</t>
  </si>
  <si>
    <t>A125991934W</t>
  </si>
  <si>
    <t>A125995534J</t>
  </si>
  <si>
    <t>A125993734R</t>
  </si>
  <si>
    <t>A125997290K</t>
  </si>
  <si>
    <t>A126000890A</t>
  </si>
  <si>
    <t>A125999090C</t>
  </si>
  <si>
    <t>A125991890F</t>
  </si>
  <si>
    <t>A125995490T</t>
  </si>
  <si>
    <t>A125993690X</t>
  </si>
  <si>
    <t>A125997382V</t>
  </si>
  <si>
    <t>A126000982K</t>
  </si>
  <si>
    <t>A125999182L</t>
  </si>
  <si>
    <t>A125991982R</t>
  </si>
  <si>
    <t>A125995582A</t>
  </si>
  <si>
    <t>A125993782J</t>
  </si>
  <si>
    <t>A125997386C</t>
  </si>
  <si>
    <t>A126000986V</t>
  </si>
  <si>
    <t>A125999186W</t>
  </si>
  <si>
    <t>A125991986X</t>
  </si>
  <si>
    <t>A125995586K</t>
  </si>
  <si>
    <t>A125993786T</t>
  </si>
  <si>
    <t>A125997306T</t>
  </si>
  <si>
    <t>A126000906J</t>
  </si>
  <si>
    <t>A125999106K</t>
  </si>
  <si>
    <t>A125991906L</t>
  </si>
  <si>
    <t>A125995506X</t>
  </si>
  <si>
    <t>A125993706F</t>
  </si>
  <si>
    <t>A125997274K</t>
  </si>
  <si>
    <t>A126000874A</t>
  </si>
  <si>
    <t>A125999074C</t>
  </si>
  <si>
    <t>A125991874F</t>
  </si>
  <si>
    <t>A125995474T</t>
  </si>
  <si>
    <t>A125993674X</t>
  </si>
  <si>
    <t>A125997446V</t>
  </si>
  <si>
    <t>A126001046L</t>
  </si>
  <si>
    <t>A125999246L</t>
  </si>
  <si>
    <t>A125992046T</t>
  </si>
  <si>
    <t>A125995646A</t>
  </si>
  <si>
    <t>A125993846J</t>
  </si>
  <si>
    <t>A125997338K</t>
  </si>
  <si>
    <t>A126000938A</t>
  </si>
  <si>
    <t>A125999138C</t>
  </si>
  <si>
    <t>A125991938F</t>
  </si>
  <si>
    <t>A125995538T</t>
  </si>
  <si>
    <t>A125993738X</t>
  </si>
  <si>
    <t>A125997406A</t>
  </si>
  <si>
    <t>A126001006V</t>
  </si>
  <si>
    <t>A125999206V</t>
  </si>
  <si>
    <t>A125992006X</t>
  </si>
  <si>
    <t>A125995606J</t>
  </si>
  <si>
    <t>A125993806R</t>
  </si>
  <si>
    <t>A125997450K</t>
  </si>
  <si>
    <t>A126001050C</t>
  </si>
  <si>
    <t>A125999250C</t>
  </si>
  <si>
    <t>A125992050J</t>
  </si>
  <si>
    <t>A125995650T</t>
  </si>
  <si>
    <t>A125993850X</t>
  </si>
  <si>
    <t>A125996478V</t>
  </si>
  <si>
    <t>A126000078L</t>
  </si>
  <si>
    <t>A125998278L</t>
  </si>
  <si>
    <t>A125991078T</t>
  </si>
  <si>
    <t>A125994678A</t>
  </si>
  <si>
    <t>A125992878J</t>
  </si>
  <si>
    <t>A125996610T</t>
  </si>
  <si>
    <t>A126000210K</t>
  </si>
  <si>
    <t>A125998410K</t>
  </si>
  <si>
    <t>A125991210R</t>
  </si>
  <si>
    <t>A125994810X</t>
  </si>
  <si>
    <t>A125993010J</t>
  </si>
  <si>
    <t>A125996542A</t>
  </si>
  <si>
    <t>A126000142V</t>
  </si>
  <si>
    <t>A125998342V</t>
  </si>
  <si>
    <t>A125991142X</t>
  </si>
  <si>
    <t>A125994742J</t>
  </si>
  <si>
    <t>A125992942R</t>
  </si>
  <si>
    <t>A125996614A</t>
  </si>
  <si>
    <t>A126000214V</t>
  </si>
  <si>
    <t>A125998414V</t>
  </si>
  <si>
    <t>A125991214X</t>
  </si>
  <si>
    <t>A125994814J</t>
  </si>
  <si>
    <t>A125993014T</t>
  </si>
  <si>
    <t>A125996618K</t>
  </si>
  <si>
    <t>A126000218C</t>
  </si>
  <si>
    <t>A125998418C</t>
  </si>
  <si>
    <t>A125991218J</t>
  </si>
  <si>
    <t>A125994818T</t>
  </si>
  <si>
    <t>A125993018A</t>
  </si>
  <si>
    <t>A125996546K</t>
  </si>
  <si>
    <t>A126000146C</t>
  </si>
  <si>
    <t>A125998346C</t>
  </si>
  <si>
    <t>A125991146J</t>
  </si>
  <si>
    <t>A125994746T</t>
  </si>
  <si>
    <t>A125992946X</t>
  </si>
  <si>
    <t>A125996550A</t>
  </si>
  <si>
    <t>A126000150V</t>
  </si>
  <si>
    <t>A125998350V</t>
  </si>
  <si>
    <t>A125991150X</t>
  </si>
  <si>
    <t>A125994750J</t>
  </si>
  <si>
    <t>A125992950R</t>
  </si>
  <si>
    <t>A125996590V</t>
  </si>
  <si>
    <t>A126000190L</t>
  </si>
  <si>
    <t>A125998390L</t>
  </si>
  <si>
    <t>A125991190T</t>
  </si>
  <si>
    <t>A125994790A</t>
  </si>
  <si>
    <t>A125992990J</t>
  </si>
  <si>
    <t>A125996510J</t>
  </si>
  <si>
    <t>A126000110A</t>
  </si>
  <si>
    <t>A125998310A</t>
  </si>
  <si>
    <t>A125991110F</t>
  </si>
  <si>
    <t>A125994710R</t>
  </si>
  <si>
    <t>A125992910W</t>
  </si>
  <si>
    <t>A125996622A</t>
  </si>
  <si>
    <t>A126000222V</t>
  </si>
  <si>
    <t>A125998422V</t>
  </si>
  <si>
    <t>A125991222X</t>
  </si>
  <si>
    <t>A125994822J</t>
  </si>
  <si>
    <t>A125993022T</t>
  </si>
  <si>
    <t>A125996554K</t>
  </si>
  <si>
    <t>A126000154C</t>
  </si>
  <si>
    <t>A125998354C</t>
  </si>
  <si>
    <t>A125991154J</t>
  </si>
  <si>
    <t>A125994754T</t>
  </si>
  <si>
    <t>A125992954X</t>
  </si>
  <si>
    <t>A125996482K</t>
  </si>
  <si>
    <t>A126000082C</t>
  </si>
  <si>
    <t>A125998282C</t>
  </si>
  <si>
    <t>A125991082J</t>
  </si>
  <si>
    <t>A125994682T</t>
  </si>
  <si>
    <t>A125992882X</t>
  </si>
  <si>
    <t>A125996558V</t>
  </si>
  <si>
    <t>A126000158L</t>
  </si>
  <si>
    <t>A125998358L</t>
  </si>
  <si>
    <t>A125991158T</t>
  </si>
  <si>
    <t>A125994758A</t>
  </si>
  <si>
    <t>A125992958J</t>
  </si>
  <si>
    <t>A125996562K</t>
  </si>
  <si>
    <t>A126000162C</t>
  </si>
  <si>
    <t>A125998362C</t>
  </si>
  <si>
    <t>A125991162J</t>
  </si>
  <si>
    <t>A125994762T</t>
  </si>
  <si>
    <t>A125992962X</t>
  </si>
  <si>
    <t>A125996634K</t>
  </si>
  <si>
    <t>A126000234C</t>
  </si>
  <si>
    <t>A125998434C</t>
  </si>
  <si>
    <t>A125991234J</t>
  </si>
  <si>
    <t>A125994834T</t>
  </si>
  <si>
    <t>A125993034A</t>
  </si>
  <si>
    <t>A125996454A</t>
  </si>
  <si>
    <t>A126000054V</t>
  </si>
  <si>
    <t>A125998254V</t>
  </si>
  <si>
    <t>A125991054X</t>
  </si>
  <si>
    <t>A125994654J</t>
  </si>
  <si>
    <t>A125992854R</t>
  </si>
  <si>
    <t>A125996626K</t>
  </si>
  <si>
    <t>A126000226C</t>
  </si>
  <si>
    <t>A125998426C</t>
  </si>
  <si>
    <t>A125991226J</t>
  </si>
  <si>
    <t>A125994826T</t>
  </si>
  <si>
    <t>A125993026A</t>
  </si>
  <si>
    <t>A125996630A</t>
  </si>
  <si>
    <t>A126000230V</t>
  </si>
  <si>
    <t>A125998430V</t>
  </si>
  <si>
    <t>A125991230X</t>
  </si>
  <si>
    <t>A125994830J</t>
  </si>
  <si>
    <t>A125993030T</t>
  </si>
  <si>
    <t>A125996458K</t>
  </si>
  <si>
    <t>A126000058C</t>
  </si>
  <si>
    <t>A125998258C</t>
  </si>
  <si>
    <t>A125991058J</t>
  </si>
  <si>
    <t>A125994658T</t>
  </si>
  <si>
    <t>A125992858X</t>
  </si>
  <si>
    <t>A125996514T</t>
  </si>
  <si>
    <t>A126000114K</t>
  </si>
  <si>
    <t>A125998314K</t>
  </si>
  <si>
    <t>A125991114R</t>
  </si>
  <si>
    <t>A125994714X</t>
  </si>
  <si>
    <t>A125992914F</t>
  </si>
  <si>
    <t>A125996566V</t>
  </si>
  <si>
    <t>A126000166L</t>
  </si>
  <si>
    <t>A125998366L</t>
  </si>
  <si>
    <t>A125991166T</t>
  </si>
  <si>
    <t>A125994766A</t>
  </si>
  <si>
    <t>A125992966J</t>
  </si>
  <si>
    <t>A125996638V</t>
  </si>
  <si>
    <t>A126000238L</t>
  </si>
  <si>
    <t>A125998438L</t>
  </si>
  <si>
    <t>A125991238T</t>
  </si>
  <si>
    <t>A125994838A</t>
  </si>
  <si>
    <t>A125993038K</t>
  </si>
  <si>
    <t>A125996462A</t>
  </si>
  <si>
    <t>A126000062V</t>
  </si>
  <si>
    <t>A125998262V</t>
  </si>
  <si>
    <t>A125996594C</t>
  </si>
  <si>
    <t>A126000194W</t>
  </si>
  <si>
    <t>A125998394W</t>
  </si>
  <si>
    <t>A125991194A</t>
  </si>
  <si>
    <t>A125994794K</t>
  </si>
  <si>
    <t>A125992994T</t>
  </si>
  <si>
    <t>A125996598L</t>
  </si>
  <si>
    <t>A126000198F</t>
  </si>
  <si>
    <t>A125998398F</t>
  </si>
  <si>
    <t>A125991198K</t>
  </si>
  <si>
    <t>A125994798V</t>
  </si>
  <si>
    <t>A125992998A</t>
  </si>
  <si>
    <t>A125996494V</t>
  </si>
  <si>
    <t>A126000094L</t>
  </si>
  <si>
    <t>A125998294L</t>
  </si>
  <si>
    <t>A125991094T</t>
  </si>
  <si>
    <t>A125994694A</t>
  </si>
  <si>
    <t>A125992894J</t>
  </si>
  <si>
    <t>A125996466K</t>
  </si>
  <si>
    <t>A126000066C</t>
  </si>
  <si>
    <t>A125998266C</t>
  </si>
  <si>
    <t>A125991066J</t>
  </si>
  <si>
    <t>A125994666T</t>
  </si>
  <si>
    <t>A125992866X</t>
  </si>
  <si>
    <t>A125991118X</t>
  </si>
  <si>
    <t>A125994718J</t>
  </si>
  <si>
    <t>A125992918R</t>
  </si>
  <si>
    <t>Victoria ;  Steps taken:  Wrote, phoned or applied in person to an employer ;  Unemployed ;  Persons ;</t>
  </si>
  <si>
    <t>Victoria ;  Steps taken:  Wrote, phoned or applied in person to an employer ;  Unemployed ;  &gt; Males ;</t>
  </si>
  <si>
    <t>Victoria ;  Steps taken:  Wrote, phoned or applied in person to an employer ;  Unemployed ;  &gt; Females ;</t>
  </si>
  <si>
    <t>Victoria ;  Steps taken:  Wrote, phoned or applied in person to an employer ;  People who started current job in the last year ;  Persons ;</t>
  </si>
  <si>
    <t>Victoria ;  Steps taken:  Wrote, phoned or applied in person to an employer ;  People who started current job in the last year ;  &gt; Males ;</t>
  </si>
  <si>
    <t>Victoria ;  Steps taken:  Wrote, phoned or applied in person to an employer ;  People who started current job in the last year ;  &gt; Females ;</t>
  </si>
  <si>
    <t>Victoria ;  Steps taken:  Answered an ad for a job on the Internet, newspaper, etc ;  Unemployed ;  Persons ;</t>
  </si>
  <si>
    <t>Victoria ;  Steps taken:  Answered an ad for a job on the Internet, newspaper, etc ;  Unemployed ;  &gt; Males ;</t>
  </si>
  <si>
    <t>Victoria ;  Steps taken:  Answered an ad for a job on the Internet, newspaper, etc ;  Unemployed ;  &gt; Females ;</t>
  </si>
  <si>
    <t>Victoria ;  Steps taken:  Answered an ad for a job on the Internet, newspaper, etc ;  People who started current job in the last year ;  Persons ;</t>
  </si>
  <si>
    <t>Victoria ;  Steps taken:  Answered an ad for a job on the Internet, newspaper, etc ;  People who started current job in the last year ;  &gt; Males ;</t>
  </si>
  <si>
    <t>Victoria ;  Steps taken:  Answered an ad for a job on the Internet, newspaper, etc ;  People who started current job in the last year ;  &gt; Females ;</t>
  </si>
  <si>
    <t>Victoria ;  Steps taken:  Had an interview with an employer ;  Unemployed ;  Persons ;</t>
  </si>
  <si>
    <t>Victoria ;  Steps taken:  Had an interview with an employer ;  Unemployed ;  &gt; Males ;</t>
  </si>
  <si>
    <t>Victoria ;  Steps taken:  Had an interview with an employer ;  Unemployed ;  &gt; Females ;</t>
  </si>
  <si>
    <t>Victoria ;  Steps taken:  Had an interview with an employer ;  People who started current job in the last year ;  Persons ;</t>
  </si>
  <si>
    <t>Victoria ;  Steps taken:  Had an interview with an employer ;  People who started current job in the last year ;  &gt; Males ;</t>
  </si>
  <si>
    <t>Victoria ;  Steps taken:  Had an interview with an employer ;  People who started current job in the last year ;  &gt; Females ;</t>
  </si>
  <si>
    <t>Victoria ;  Steps taken:  Contacted friends or relatives ;  Unemployed ;  Persons ;</t>
  </si>
  <si>
    <t>Victoria ;  Steps taken:  Contacted friends or relatives ;  Unemployed ;  &gt; Males ;</t>
  </si>
  <si>
    <t>Victoria ;  Steps taken:  Contacted friends or relatives ;  Unemployed ;  &gt; Females ;</t>
  </si>
  <si>
    <t>Victoria ;  Steps taken:  Contacted friends or relatives ;  People who started current job in the last year ;  Persons ;</t>
  </si>
  <si>
    <t>Victoria ;  Steps taken:  Contacted friends or relatives ;  People who started current job in the last year ;  &gt; Males ;</t>
  </si>
  <si>
    <t>Victoria ;  Steps taken:  Contacted friends or relatives ;  People who started current job in the last year ;  &gt; Females ;</t>
  </si>
  <si>
    <t>Victoria ;  Steps taken:  Took steps to purchase or start up own business ;  Unemployed ;  Persons ;</t>
  </si>
  <si>
    <t>Victoria ;  Steps taken:  Took steps to purchase or start up own business ;  Unemployed ;  &gt; Males ;</t>
  </si>
  <si>
    <t>Victoria ;  Steps taken:  Took steps to purchase or start up own business ;  Unemployed ;  &gt; Females ;</t>
  </si>
  <si>
    <t>Victoria ;  Steps taken:  Took steps to purchase or start up own business ;  People who started current job in the last year ;  Persons ;</t>
  </si>
  <si>
    <t>Victoria ;  Steps taken:  Took steps to purchase or start up own business ;  People who started current job in the last year ;  &gt; Males ;</t>
  </si>
  <si>
    <t>Victoria ;  Steps taken:  Took steps to purchase or start up own business ;  People who started current job in the last year ;  &gt; Females ;</t>
  </si>
  <si>
    <t>Victoria ;  Steps taken:  Advertised or tendered for work ;  Unemployed ;  Persons ;</t>
  </si>
  <si>
    <t>Victoria ;  Steps taken:  Advertised or tendered for work ;  Unemployed ;  &gt; Males ;</t>
  </si>
  <si>
    <t>Victoria ;  Steps taken:  Advertised or tendered for work ;  Unemployed ;  &gt; Females ;</t>
  </si>
  <si>
    <t>Victoria ;  Steps taken:  Advertised or tendered for work ;  People who started current job in the last year ;  Persons ;</t>
  </si>
  <si>
    <t>Victoria ;  Steps taken:  Advertised or tendered for work ;  People who started current job in the last year ;  &gt; Males ;</t>
  </si>
  <si>
    <t>Victoria ;  Steps taken:  Advertised or tendered for work ;  People who started current job in the last year ;  &gt; Females ;</t>
  </si>
  <si>
    <t>Victoria ;  Steps taken:  Checked or registered with other employment agency ;  Unemployed ;  Persons ;</t>
  </si>
  <si>
    <t>Victoria ;  Steps taken:  Checked or registered with other employment agency ;  Unemployed ;  &gt; Males ;</t>
  </si>
  <si>
    <t>Victoria ;  Steps taken:  Checked or registered with other employment agency ;  Unemployed ;  &gt; Females ;</t>
  </si>
  <si>
    <t>Victoria ;  Steps taken:  Checked or registered with other employment agency ;  People who started current job in the last year ;  Persons ;</t>
  </si>
  <si>
    <t>Victoria ;  Steps taken:  Checked or registered with other employment agency ;  People who started current job in the last year ;  &gt; Males ;</t>
  </si>
  <si>
    <t>Victoria ;  Steps taken:  Checked or registered with other employment agency ;  People who started current job in the last year ;  &gt; Females ;</t>
  </si>
  <si>
    <t>Victoria ;  Steps taken:  Looked at ads for jobs on the Internet, newspaper, etc ;  Unemployed ;  Persons ;</t>
  </si>
  <si>
    <t>Victoria ;  Steps taken:  Looked at ads for jobs on the Internet, newspaper, etc ;  Unemployed ;  &gt; Males ;</t>
  </si>
  <si>
    <t>Victoria ;  Steps taken:  Looked at ads for jobs on the Internet, newspaper, etc ;  Unemployed ;  &gt; Females ;</t>
  </si>
  <si>
    <t>Victoria ;  Steps taken:  Looked at ads for jobs on the Internet, newspaper, etc ;  People who started current job in the last year ;  Persons ;</t>
  </si>
  <si>
    <t>Victoria ;  Steps taken:  Looked at ads for jobs on the Internet, newspaper, etc ;  People who started current job in the last year ;  &gt; Males ;</t>
  </si>
  <si>
    <t>Victoria ;  Steps taken:  Looked at ads for jobs on the Internet, newspaper, etc ;  People who started current job in the last year ;  &gt; Females ;</t>
  </si>
  <si>
    <t>Victoria ;  Steps taken:  Registered with Centrelink as a job seeker ;  Unemployed ;  Persons ;</t>
  </si>
  <si>
    <t>Victoria ;  Steps taken:  Registered with Centrelink as a job seeker ;  Unemployed ;  &gt; Males ;</t>
  </si>
  <si>
    <t>Victoria ;  Steps taken:  Registered with Centrelink as a job seeker ;  Unemployed ;  &gt; Females ;</t>
  </si>
  <si>
    <t>Victoria ;  Steps taken:  Registered with Centrelink as a job seeker ;  People who started current job in the last year ;  Persons ;</t>
  </si>
  <si>
    <t>Victoria ;  Steps taken:  Registered with Centrelink as a job seeker ;  People who started current job in the last year ;  &gt; Males ;</t>
  </si>
  <si>
    <t>Victoria ;  Steps taken:  Registered with Centrelink as a job seeker ;  People who started current job in the last year ;  &gt; Females ;</t>
  </si>
  <si>
    <t>Victoria ;  Steps taken:  Other steps ;  Unemployed ;  Persons ;</t>
  </si>
  <si>
    <t>Victoria ;  Steps taken:  Other steps ;  Unemployed ;  &gt; Males ;</t>
  </si>
  <si>
    <t>Victoria ;  Steps taken:  Other steps ;  Unemployed ;  &gt; Females ;</t>
  </si>
  <si>
    <t>Victoria ;  Steps taken:  Other steps ;  People who started current job in the last year ;  Persons ;</t>
  </si>
  <si>
    <t>Victoria ;  Steps taken:  Other steps ;  People who started current job in the last year ;  &gt; Males ;</t>
  </si>
  <si>
    <t>Victoria ;  Steps taken:  Other steps ;  People who started current job in the last year ;  &gt; Females ;</t>
  </si>
  <si>
    <t>Victoria ;  Did not take steps to look for work or more hours ;  Unemployed ;  Persons ;</t>
  </si>
  <si>
    <t>Victoria ;  Did not take steps to look for work or more hours ;  Unemployed ;  &gt; Males ;</t>
  </si>
  <si>
    <t>Victoria ;  Did not take steps to look for work or more hours ;  Unemployed ;  &gt; Females ;</t>
  </si>
  <si>
    <t>Victoria ;  Did not take steps to look for work or more hours ;  People who started current job in the last year ;  Persons ;</t>
  </si>
  <si>
    <t>Victoria ;  Did not take steps to look for work or more hours ;  People who started current job in the last year ;  &gt; Males ;</t>
  </si>
  <si>
    <t>Victoria ;  Did not take steps to look for work or more hours ;  People who started current job in the last year ;  &gt; Females ;</t>
  </si>
  <si>
    <t>Victoria ;  With non-school qualification ;  Unemployed ;  Persons ;</t>
  </si>
  <si>
    <t>Victoria ;  With non-school qualification ;  Unemployed ;  &gt; Males ;</t>
  </si>
  <si>
    <t>Victoria ;  With non-school qualification ;  Unemployed ;  &gt; Females ;</t>
  </si>
  <si>
    <t>Victoria ;  With non-school qualification ;  People who started current job in the last year ;  Persons ;</t>
  </si>
  <si>
    <t>Victoria ;  With non-school qualification ;  People who started current job in the last year ;  &gt; Males ;</t>
  </si>
  <si>
    <t>Victoria ;  With non-school qualification ;  People who started current job in the last year ;  &gt; Females ;</t>
  </si>
  <si>
    <t>Victoria ;  &gt; Postgraduate Degree ;  Unemployed ;  Persons ;</t>
  </si>
  <si>
    <t>Victoria ;  &gt; Postgraduate Degree ;  Unemployed ;  &gt; Males ;</t>
  </si>
  <si>
    <t>Victoria ;  &gt; Postgraduate Degree ;  Unemployed ;  &gt; Females ;</t>
  </si>
  <si>
    <t>Victoria ;  &gt; Postgraduate Degree ;  People who started current job in the last year ;  Persons ;</t>
  </si>
  <si>
    <t>Victoria ;  &gt; Postgraduate Degree ;  People who started current job in the last year ;  &gt; Males ;</t>
  </si>
  <si>
    <t>Victoria ;  &gt; Postgraduate Degree ;  People who started current job in the last year ;  &gt; Females ;</t>
  </si>
  <si>
    <t>Victoria ;  &gt; Graduate Diploma or Certificate ;  Unemployed ;  Persons ;</t>
  </si>
  <si>
    <t>Victoria ;  &gt; Graduate Diploma or Certificate ;  Unemployed ;  &gt; Males ;</t>
  </si>
  <si>
    <t>Victoria ;  &gt; Graduate Diploma or Certificate ;  Unemployed ;  &gt; Females ;</t>
  </si>
  <si>
    <t>Victoria ;  &gt; Graduate Diploma or Certificate ;  People who started current job in the last year ;  Persons ;</t>
  </si>
  <si>
    <t>Victoria ;  &gt; Graduate Diploma or Certificate ;  People who started current job in the last year ;  &gt; Males ;</t>
  </si>
  <si>
    <t>Victoria ;  &gt; Graduate Diploma or Certificate ;  People who started current job in the last year ;  &gt; Females ;</t>
  </si>
  <si>
    <t>Victoria ;  &gt; Bachelor Degree ;  Unemployed ;  Persons ;</t>
  </si>
  <si>
    <t>Victoria ;  &gt; Bachelor Degree ;  Unemployed ;  &gt; Males ;</t>
  </si>
  <si>
    <t>Victoria ;  &gt; Bachelor Degree ;  Unemployed ;  &gt; Females ;</t>
  </si>
  <si>
    <t>Victoria ;  &gt; Bachelor Degree ;  People who started current job in the last year ;  Persons ;</t>
  </si>
  <si>
    <t>Victoria ;  &gt; Bachelor Degree ;  People who started current job in the last year ;  &gt; Males ;</t>
  </si>
  <si>
    <t>Victoria ;  &gt; Bachelor Degree ;  People who started current job in the last year ;  &gt; Females ;</t>
  </si>
  <si>
    <t>Victoria ;  &gt; Advanced Diploma or Diploma ;  Unemployed ;  Persons ;</t>
  </si>
  <si>
    <t>Victoria ;  &gt; Advanced Diploma or Diploma ;  Unemployed ;  &gt; Males ;</t>
  </si>
  <si>
    <t>Victoria ;  &gt; Advanced Diploma or Diploma ;  Unemployed ;  &gt; Females ;</t>
  </si>
  <si>
    <t>Victoria ;  &gt; Advanced Diploma or Diploma ;  People who started current job in the last year ;  Persons ;</t>
  </si>
  <si>
    <t>Victoria ;  &gt; Advanced Diploma or Diploma ;  People who started current job in the last year ;  &gt; Males ;</t>
  </si>
  <si>
    <t>Victoria ;  &gt; Advanced Diploma or Diploma ;  People who started current job in the last year ;  &gt; Females ;</t>
  </si>
  <si>
    <t>Victoria ;  &gt; Certificate III or IV ;  Unemployed ;  Persons ;</t>
  </si>
  <si>
    <t>Victoria ;  &gt; Certificate III or IV ;  Unemployed ;  &gt; Males ;</t>
  </si>
  <si>
    <t>Victoria ;  &gt; Certificate III or IV ;  Unemployed ;  &gt; Females ;</t>
  </si>
  <si>
    <t>Victoria ;  &gt; Certificate III or IV ;  People who started current job in the last year ;  Persons ;</t>
  </si>
  <si>
    <t>Victoria ;  &gt; Certificate III or IV ;  People who started current job in the last year ;  &gt; Males ;</t>
  </si>
  <si>
    <t>Victoria ;  &gt; Certificate III or IV ;  People who started current job in the last year ;  &gt; Females ;</t>
  </si>
  <si>
    <t>Victoria ;  &gt; Certificate I or II ;  Unemployed ;  Persons ;</t>
  </si>
  <si>
    <t>Victoria ;  &gt; Certificate I or II ;  Unemployed ;  &gt; Males ;</t>
  </si>
  <si>
    <t>Victoria ;  &gt; Certificate I or II ;  Unemployed ;  &gt; Females ;</t>
  </si>
  <si>
    <t>Victoria ;  &gt; Certificate I or II ;  People who started current job in the last year ;  Persons ;</t>
  </si>
  <si>
    <t>Victoria ;  &gt; Certificate I or II ;  People who started current job in the last year ;  &gt; Males ;</t>
  </si>
  <si>
    <t>Victoria ;  &gt; Certificate I or II ;  People who started current job in the last year ;  &gt; Females ;</t>
  </si>
  <si>
    <t>Victoria ;  &gt; Certificate nfd ;  Unemployed ;  Persons ;</t>
  </si>
  <si>
    <t>Victoria ;  &gt; Certificate nfd ;  Unemployed ;  &gt; Males ;</t>
  </si>
  <si>
    <t>Victoria ;  &gt; Certificate nfd ;  Unemployed ;  &gt; Females ;</t>
  </si>
  <si>
    <t>Victoria ;  &gt; Certificate nfd ;  People who started current job in the last year ;  Persons ;</t>
  </si>
  <si>
    <t>Victoria ;  &gt; Certificate nfd ;  People who started current job in the last year ;  &gt; Males ;</t>
  </si>
  <si>
    <t>Victoria ;  &gt; Certificate nfd ;  People who started current job in the last year ;  &gt; Females ;</t>
  </si>
  <si>
    <t>Victoria ;  &gt; Level not determined ;  Unemployed ;  Persons ;</t>
  </si>
  <si>
    <t>Victoria ;  &gt; Level not determined ;  Unemployed ;  &gt; Males ;</t>
  </si>
  <si>
    <t>Victoria ;  &gt; Level not determined ;  Unemployed ;  &gt; Females ;</t>
  </si>
  <si>
    <t>Victoria ;  &gt; Level not determined ;  People who started current job in the last year ;  Persons ;</t>
  </si>
  <si>
    <t>Victoria ;  &gt; Level not determined ;  People who started current job in the last year ;  &gt; Males ;</t>
  </si>
  <si>
    <t>Victoria ;  &gt; Level not determined ;  People who started current job in the last year ;  &gt; Females ;</t>
  </si>
  <si>
    <t>Victoria ;  Without non-school qualification ;  Unemployed ;  Persons ;</t>
  </si>
  <si>
    <t>Victoria ;  Without non-school qualification ;  Unemployed ;  &gt; Males ;</t>
  </si>
  <si>
    <t>Victoria ;  Without non-school qualification ;  Unemployed ;  &gt; Females ;</t>
  </si>
  <si>
    <t>Victoria ;  Without non-school qualification ;  People who started current job in the last year ;  Persons ;</t>
  </si>
  <si>
    <t>Victoria ;  Without non-school qualification ;  People who started current job in the last year ;  &gt; Males ;</t>
  </si>
  <si>
    <t>Victoria ;  Without non-school qualification ;  People who started current job in the last year ;  &gt; Females ;</t>
  </si>
  <si>
    <t>Queensland ;  Unemployed ;  Persons ;</t>
  </si>
  <si>
    <t>Queensland ;  Unemployed ;  &gt; Males ;</t>
  </si>
  <si>
    <t>Queensland ;  Unemployed ;  &gt; Females ;</t>
  </si>
  <si>
    <t>Queensland ;  People who started current job in the last year ;  Persons ;</t>
  </si>
  <si>
    <t>Queensland ;  People who started current job in the last year ;  &gt; Males ;</t>
  </si>
  <si>
    <t>Queensland ;  People who started current job in the last year ;  &gt; Females ;</t>
  </si>
  <si>
    <t>Queensland ;  15-64 years ;  Unemployed ;  Persons ;</t>
  </si>
  <si>
    <t>Queensland ;  15-64 years ;  Unemployed ;  &gt; Males ;</t>
  </si>
  <si>
    <t>Queensland ;  15-64 years ;  Unemployed ;  &gt; Females ;</t>
  </si>
  <si>
    <t>Queensland ;  15-64 years ;  People who started current job in the last year ;  Persons ;</t>
  </si>
  <si>
    <t>Queensland ;  15-64 years ;  People who started current job in the last year ;  &gt; Males ;</t>
  </si>
  <si>
    <t>Queensland ;  15-64 years ;  People who started current job in the last year ;  &gt; Females ;</t>
  </si>
  <si>
    <t>Queensland ;  &gt; 15-24 years ;  Unemployed ;  Persons ;</t>
  </si>
  <si>
    <t>Queensland ;  &gt; 15-24 years ;  Unemployed ;  &gt; Males ;</t>
  </si>
  <si>
    <t>Queensland ;  &gt; 15-24 years ;  Unemployed ;  &gt; Females ;</t>
  </si>
  <si>
    <t>Queensland ;  &gt; 15-24 years ;  People who started current job in the last year ;  Persons ;</t>
  </si>
  <si>
    <t>Queensland ;  &gt; 15-24 years ;  People who started current job in the last year ;  &gt; Males ;</t>
  </si>
  <si>
    <t>Queensland ;  &gt; 15-24 years ;  People who started current job in the last year ;  &gt; Females ;</t>
  </si>
  <si>
    <t>Queensland ;  &gt; 25-44 years ;  Unemployed ;  Persons ;</t>
  </si>
  <si>
    <t>Queensland ;  &gt; 25-44 years ;  Unemployed ;  &gt; Males ;</t>
  </si>
  <si>
    <t>Queensland ;  &gt; 25-44 years ;  Unemployed ;  &gt; Females ;</t>
  </si>
  <si>
    <t>Queensland ;  &gt; 25-44 years ;  People who started current job in the last year ;  Persons ;</t>
  </si>
  <si>
    <t>Queensland ;  &gt; 25-44 years ;  People who started current job in the last year ;  &gt; Males ;</t>
  </si>
  <si>
    <t>Queensland ;  &gt; 25-44 years ;  People who started current job in the last year ;  &gt; Females ;</t>
  </si>
  <si>
    <t>Queensland ;  &gt;&gt; 25-34 years ;  Unemployed ;  Persons ;</t>
  </si>
  <si>
    <t>Queensland ;  &gt;&gt; 25-34 years ;  Unemployed ;  &gt; Males ;</t>
  </si>
  <si>
    <t>Queensland ;  &gt;&gt; 25-34 years ;  Unemployed ;  &gt; Females ;</t>
  </si>
  <si>
    <t>Queensland ;  &gt;&gt; 25-34 years ;  People who started current job in the last year ;  Persons ;</t>
  </si>
  <si>
    <t>Queensland ;  &gt;&gt; 25-34 years ;  People who started current job in the last year ;  &gt; Males ;</t>
  </si>
  <si>
    <t>Queensland ;  &gt;&gt; 25-34 years ;  People who started current job in the last year ;  &gt; Females ;</t>
  </si>
  <si>
    <t>Queensland ;  &gt;&gt; 35-44 years ;  Unemployed ;  Persons ;</t>
  </si>
  <si>
    <t>Queensland ;  &gt;&gt; 35-44 years ;  Unemployed ;  &gt; Males ;</t>
  </si>
  <si>
    <t>Queensland ;  &gt;&gt; 35-44 years ;  Unemployed ;  &gt; Females ;</t>
  </si>
  <si>
    <t>Queensland ;  &gt;&gt; 35-44 years ;  People who started current job in the last year ;  Persons ;</t>
  </si>
  <si>
    <t>Queensland ;  &gt;&gt; 35-44 years ;  People who started current job in the last year ;  &gt; Males ;</t>
  </si>
  <si>
    <t>Queensland ;  &gt;&gt; 35-44 years ;  People who started current job in the last year ;  &gt; Females ;</t>
  </si>
  <si>
    <t>Queensland ;  &gt; 45-64 years ;  Unemployed ;  Persons ;</t>
  </si>
  <si>
    <t>Queensland ;  &gt; 45-64 years ;  Unemployed ;  &gt; Males ;</t>
  </si>
  <si>
    <t>Queensland ;  &gt; 45-64 years ;  Unemployed ;  &gt; Females ;</t>
  </si>
  <si>
    <t>Queensland ;  &gt; 45-64 years ;  People who started current job in the last year ;  Persons ;</t>
  </si>
  <si>
    <t>Queensland ;  &gt; 45-64 years ;  People who started current job in the last year ;  &gt; Males ;</t>
  </si>
  <si>
    <t>Queensland ;  &gt; 45-64 years ;  People who started current job in the last year ;  &gt; Females ;</t>
  </si>
  <si>
    <t>Queensland ;  &gt;&gt; 45-54 years ;  Unemployed ;  Persons ;</t>
  </si>
  <si>
    <t>Queensland ;  &gt;&gt; 45-54 years ;  Unemployed ;  &gt; Males ;</t>
  </si>
  <si>
    <t>Queensland ;  &gt;&gt; 45-54 years ;  Unemployed ;  &gt; Females ;</t>
  </si>
  <si>
    <t>Queensland ;  &gt;&gt; 45-54 years ;  People who started current job in the last year ;  Persons ;</t>
  </si>
  <si>
    <t>Queensland ;  &gt;&gt; 45-54 years ;  People who started current job in the last year ;  &gt; Males ;</t>
  </si>
  <si>
    <t>Queensland ;  &gt;&gt; 45-54 years ;  People who started current job in the last year ;  &gt; Females ;</t>
  </si>
  <si>
    <t>Queensland ;  &gt;&gt; 55-64 years ;  Unemployed ;  Persons ;</t>
  </si>
  <si>
    <t>Queensland ;  &gt;&gt; 55-64 years ;  Unemployed ;  &gt; Males ;</t>
  </si>
  <si>
    <t>Queensland ;  &gt;&gt; 55-64 years ;  Unemployed ;  &gt; Females ;</t>
  </si>
  <si>
    <t>Queensland ;  &gt;&gt; 55-64 years ;  People who started current job in the last year ;  Persons ;</t>
  </si>
  <si>
    <t>Queensland ;  &gt;&gt; 55-64 years ;  People who started current job in the last year ;  &gt; Males ;</t>
  </si>
  <si>
    <t>Queensland ;  &gt;&gt; 55-64 years ;  People who started current job in the last year ;  &gt; Females ;</t>
  </si>
  <si>
    <t>Queensland ;  65 years and over ;  Unemployed ;  Persons ;</t>
  </si>
  <si>
    <t>Queensland ;  65 years and over ;  Unemployed ;  &gt; Males ;</t>
  </si>
  <si>
    <t>Queensland ;  65 years and over ;  Unemployed ;  &gt; Females ;</t>
  </si>
  <si>
    <t>Queensland ;  65 years and over ;  People who started current job in the last year ;  Persons ;</t>
  </si>
  <si>
    <t>Queensland ;  65 years and over ;  People who started current job in the last year ;  &gt; Males ;</t>
  </si>
  <si>
    <t>Queensland ;  65 years and over ;  People who started current job in the last year ;  &gt; Females ;</t>
  </si>
  <si>
    <t>Queensland ;  Family member ;  Unemployed ;  Persons ;</t>
  </si>
  <si>
    <t>Queensland ;  Family member ;  Unemployed ;  &gt; Males ;</t>
  </si>
  <si>
    <t>Queensland ;  Family member ;  Unemployed ;  &gt; Females ;</t>
  </si>
  <si>
    <t>Queensland ;  Family member ;  People who started current job in the last year ;  Persons ;</t>
  </si>
  <si>
    <t>Queensland ;  Family member ;  People who started current job in the last year ;  &gt; Males ;</t>
  </si>
  <si>
    <t>Queensland ;  Family member ;  People who started current job in the last year ;  &gt; Females ;</t>
  </si>
  <si>
    <t>Queensland ;  &gt; Husband, wife or partner ;  Unemployed ;  Persons ;</t>
  </si>
  <si>
    <t>Queensland ;  &gt; Husband, wife or partner ;  Unemployed ;  &gt; Males ;</t>
  </si>
  <si>
    <t>Queensland ;  &gt; Husband, wife or partner ;  Unemployed ;  &gt; Females ;</t>
  </si>
  <si>
    <t>Queensland ;  &gt; Husband, wife or partner ;  People who started current job in the last year ;  Persons ;</t>
  </si>
  <si>
    <t>Queensland ;  &gt; Husband, wife or partner ;  People who started current job in the last year ;  &gt; Males ;</t>
  </si>
  <si>
    <t>Queensland ;  &gt; Husband, wife or partner ;  People who started current job in the last year ;  &gt; Females ;</t>
  </si>
  <si>
    <t>Queensland ;  &gt;&gt; Husband, wife or partner with dependants ;  Unemployed ;  Persons ;</t>
  </si>
  <si>
    <t>Queensland ;  &gt;&gt; Husband, wife or partner with dependants ;  Unemployed ;  &gt; Males ;</t>
  </si>
  <si>
    <t>Queensland ;  &gt;&gt; Husband, wife or partner with dependants ;  Unemployed ;  &gt; Females ;</t>
  </si>
  <si>
    <t>Queensland ;  &gt;&gt; Husband, wife or partner with dependants ;  People who started current job in the last year ;  Persons ;</t>
  </si>
  <si>
    <t>Queensland ;  &gt;&gt; Husband, wife or partner with dependants ;  People who started current job in the last year ;  &gt; Males ;</t>
  </si>
  <si>
    <t>Queensland ;  &gt;&gt; Husband, wife or partner with dependants ;  People who started current job in the last year ;  &gt; Females ;</t>
  </si>
  <si>
    <t>Queensland ;  &gt;&gt; Husband, wife or partner without dependants ;  Unemployed ;  Persons ;</t>
  </si>
  <si>
    <t>Queensland ;  &gt;&gt; Husband, wife or partner without dependants ;  Unemployed ;  &gt; Males ;</t>
  </si>
  <si>
    <t>Queensland ;  &gt;&gt; Husband, wife or partner without dependants ;  Unemployed ;  &gt; Females ;</t>
  </si>
  <si>
    <t>Queensland ;  &gt;&gt; Husband, wife or partner without dependants ;  People who started current job in the last year ;  Persons ;</t>
  </si>
  <si>
    <t>Queensland ;  &gt;&gt; Husband, wife or partner without dependants ;  People who started current job in the last year ;  &gt; Males ;</t>
  </si>
  <si>
    <t>Queensland ;  &gt;&gt; Husband, wife or partner without dependants ;  People who started current job in the last year ;  &gt; Females ;</t>
  </si>
  <si>
    <t>Queensland ;  &gt; Lone parent ;  Unemployed ;  Persons ;</t>
  </si>
  <si>
    <t>Queensland ;  &gt; Lone parent ;  Unemployed ;  &gt; Males ;</t>
  </si>
  <si>
    <t>Queensland ;  &gt; Lone parent ;  Unemployed ;  &gt; Females ;</t>
  </si>
  <si>
    <t>Queensland ;  &gt; Lone parent ;  People who started current job in the last year ;  Persons ;</t>
  </si>
  <si>
    <t>Queensland ;  &gt; Lone parent ;  People who started current job in the last year ;  &gt; Males ;</t>
  </si>
  <si>
    <t>Queensland ;  &gt; Lone parent ;  People who started current job in the last year ;  &gt; Females ;</t>
  </si>
  <si>
    <t>Queensland ;  &gt; Dependent student ;  Unemployed ;  Persons ;</t>
  </si>
  <si>
    <t>Queensland ;  &gt; Dependent student ;  Unemployed ;  &gt; Males ;</t>
  </si>
  <si>
    <t>Queensland ;  &gt; Dependent student ;  Unemployed ;  &gt; Females ;</t>
  </si>
  <si>
    <t>Queensland ;  &gt; Dependent student ;  People who started current job in the last year ;  Persons ;</t>
  </si>
  <si>
    <t>Queensland ;  &gt; Dependent student ;  People who started current job in the last year ;  &gt; Males ;</t>
  </si>
  <si>
    <t>Queensland ;  &gt; Dependent student ;  People who started current job in the last year ;  &gt; Females ;</t>
  </si>
  <si>
    <t>Queensland ;  &gt; Non-dependent child ;  Unemployed ;  Persons ;</t>
  </si>
  <si>
    <t>Queensland ;  &gt; Non-dependent child ;  Unemployed ;  &gt; Males ;</t>
  </si>
  <si>
    <t>Queensland ;  &gt; Non-dependent child ;  Unemployed ;  &gt; Females ;</t>
  </si>
  <si>
    <t>Queensland ;  &gt; Non-dependent child ;  People who started current job in the last year ;  Persons ;</t>
  </si>
  <si>
    <t>Queensland ;  &gt; Non-dependent child ;  People who started current job in the last year ;  &gt; Males ;</t>
  </si>
  <si>
    <t>Queensland ;  &gt; Non-dependent child ;  People who started current job in the last year ;  &gt; Females ;</t>
  </si>
  <si>
    <t>Queensland ;  &gt; Other relative ;  Unemployed ;  Persons ;</t>
  </si>
  <si>
    <t>Queensland ;  &gt; Other relative ;  Unemployed ;  &gt; Males ;</t>
  </si>
  <si>
    <t>Queensland ;  &gt; Other relative ;  Unemployed ;  &gt; Females ;</t>
  </si>
  <si>
    <t>Queensland ;  &gt; Other relative ;  People who started current job in the last year ;  Persons ;</t>
  </si>
  <si>
    <t>Queensland ;  &gt; Other relative ;  People who started current job in the last year ;  &gt; Males ;</t>
  </si>
  <si>
    <t>Queensland ;  &gt; Other relative ;  People who started current job in the last year ;  &gt; Females ;</t>
  </si>
  <si>
    <t>Queensland ;  Not in a family ;  Unemployed ;  Persons ;</t>
  </si>
  <si>
    <t>Queensland ;  Not in a family ;  Unemployed ;  &gt; Males ;</t>
  </si>
  <si>
    <t>Queensland ;  Not in a family ;  Unemployed ;  &gt; Females ;</t>
  </si>
  <si>
    <t>Queensland ;  Not in a family ;  People who started current job in the last year ;  Persons ;</t>
  </si>
  <si>
    <t>Queensland ;  Not in a family ;  People who started current job in the last year ;  &gt; Males ;</t>
  </si>
  <si>
    <t>Queensland ;  Not in a family ;  People who started current job in the last year ;  &gt; Females ;</t>
  </si>
  <si>
    <t>Queensland ;  &gt; Person living alone ;  Unemployed ;  Persons ;</t>
  </si>
  <si>
    <t>Queensland ;  &gt; Person living alone ;  Unemployed ;  &gt; Males ;</t>
  </si>
  <si>
    <t>Queensland ;  &gt; Person living alone ;  Unemployed ;  &gt; Females ;</t>
  </si>
  <si>
    <t>Queensland ;  &gt; Person living alone ;  People who started current job in the last year ;  Persons ;</t>
  </si>
  <si>
    <t>A125996486V</t>
  </si>
  <si>
    <t>A126000086L</t>
  </si>
  <si>
    <t>A125998286L</t>
  </si>
  <si>
    <t>A125991086T</t>
  </si>
  <si>
    <t>A125994686A</t>
  </si>
  <si>
    <t>A125992886J</t>
  </si>
  <si>
    <t>A125996522T</t>
  </si>
  <si>
    <t>A126000122K</t>
  </si>
  <si>
    <t>A125998322K</t>
  </si>
  <si>
    <t>A125991122R</t>
  </si>
  <si>
    <t>A125994722X</t>
  </si>
  <si>
    <t>A125992922F</t>
  </si>
  <si>
    <t>A125996498C</t>
  </si>
  <si>
    <t>A126000098W</t>
  </si>
  <si>
    <t>A125998298W</t>
  </si>
  <si>
    <t>A125991098A</t>
  </si>
  <si>
    <t>A125994698K</t>
  </si>
  <si>
    <t>A125992898T</t>
  </si>
  <si>
    <t>A125996526A</t>
  </si>
  <si>
    <t>A126000126V</t>
  </si>
  <si>
    <t>A125998326V</t>
  </si>
  <si>
    <t>A125991126X</t>
  </si>
  <si>
    <t>A125994726J</t>
  </si>
  <si>
    <t>A125992926R</t>
  </si>
  <si>
    <t>A125996570K</t>
  </si>
  <si>
    <t>A126000170C</t>
  </si>
  <si>
    <t>A125998370C</t>
  </si>
  <si>
    <t>A125991170J</t>
  </si>
  <si>
    <t>A125994770T</t>
  </si>
  <si>
    <t>A125992970X</t>
  </si>
  <si>
    <t>A125996530T</t>
  </si>
  <si>
    <t>A126000130K</t>
  </si>
  <si>
    <t>A125998330K</t>
  </si>
  <si>
    <t>A125991130R</t>
  </si>
  <si>
    <t>A125994730X</t>
  </si>
  <si>
    <t>A125992930F</t>
  </si>
  <si>
    <t>A125996502J</t>
  </si>
  <si>
    <t>A126000102A</t>
  </si>
  <si>
    <t>A125998302A</t>
  </si>
  <si>
    <t>A125991102F</t>
  </si>
  <si>
    <t>A125994702R</t>
  </si>
  <si>
    <t>A125992902W</t>
  </si>
  <si>
    <t>A125996602T</t>
  </si>
  <si>
    <t>A126000202K</t>
  </si>
  <si>
    <t>A125998402K</t>
  </si>
  <si>
    <t>A125991202R</t>
  </si>
  <si>
    <t>A125994802X</t>
  </si>
  <si>
    <t>A125993002J</t>
  </si>
  <si>
    <t>A125996574V</t>
  </si>
  <si>
    <t>A126000174L</t>
  </si>
  <si>
    <t>A125998374L</t>
  </si>
  <si>
    <t>A125991174T</t>
  </si>
  <si>
    <t>A125994774A</t>
  </si>
  <si>
    <t>A125992974J</t>
  </si>
  <si>
    <t>A125996578C</t>
  </si>
  <si>
    <t>A126000178W</t>
  </si>
  <si>
    <t>A125998378W</t>
  </si>
  <si>
    <t>A125991178A</t>
  </si>
  <si>
    <t>A125994778K</t>
  </si>
  <si>
    <t>A125992978T</t>
  </si>
  <si>
    <t>A125996642K</t>
  </si>
  <si>
    <t>A126000242C</t>
  </si>
  <si>
    <t>A125998442C</t>
  </si>
  <si>
    <t>A125991242J</t>
  </si>
  <si>
    <t>A125994842T</t>
  </si>
  <si>
    <t>A125993042A</t>
  </si>
  <si>
    <t>A125996470A</t>
  </si>
  <si>
    <t>A126000070V</t>
  </si>
  <si>
    <t>A125998270V</t>
  </si>
  <si>
    <t>A125991070X</t>
  </si>
  <si>
    <t>A125994670J</t>
  </si>
  <si>
    <t>A125992870R</t>
  </si>
  <si>
    <t>A125996534A</t>
  </si>
  <si>
    <t>A126000134V</t>
  </si>
  <si>
    <t>A125998334V</t>
  </si>
  <si>
    <t>A125991134X</t>
  </si>
  <si>
    <t>A125994734J</t>
  </si>
  <si>
    <t>A125992934R</t>
  </si>
  <si>
    <t>A125996490K</t>
  </si>
  <si>
    <t>A126000090C</t>
  </si>
  <si>
    <t>A125998290C</t>
  </si>
  <si>
    <t>A125991090J</t>
  </si>
  <si>
    <t>A125994690T</t>
  </si>
  <si>
    <t>A125992890X</t>
  </si>
  <si>
    <t>A125996582V</t>
  </si>
  <si>
    <t>A126000182L</t>
  </si>
  <si>
    <t>A125998382L</t>
  </si>
  <si>
    <t>A125991182T</t>
  </si>
  <si>
    <t>A125994782A</t>
  </si>
  <si>
    <t>A125992982J</t>
  </si>
  <si>
    <t>A125996586C</t>
  </si>
  <si>
    <t>A126000186W</t>
  </si>
  <si>
    <t>A125998386W</t>
  </si>
  <si>
    <t>A125991186A</t>
  </si>
  <si>
    <t>A125994786K</t>
  </si>
  <si>
    <t>A125992986T</t>
  </si>
  <si>
    <t>A125996506T</t>
  </si>
  <si>
    <t>A126000106K</t>
  </si>
  <si>
    <t>A125998306K</t>
  </si>
  <si>
    <t>A125991106R</t>
  </si>
  <si>
    <t>A125994706X</t>
  </si>
  <si>
    <t>A125992906F</t>
  </si>
  <si>
    <t>A125996474K</t>
  </si>
  <si>
    <t>A126000074C</t>
  </si>
  <si>
    <t>A125998274C</t>
  </si>
  <si>
    <t>A125991074J</t>
  </si>
  <si>
    <t>A125994674T</t>
  </si>
  <si>
    <t>A125992874X</t>
  </si>
  <si>
    <t>A125996646V</t>
  </si>
  <si>
    <t>A126000246L</t>
  </si>
  <si>
    <t>A125998446L</t>
  </si>
  <si>
    <t>A125991246T</t>
  </si>
  <si>
    <t>A125994846A</t>
  </si>
  <si>
    <t>A125993046K</t>
  </si>
  <si>
    <t>A125996538K</t>
  </si>
  <si>
    <t>A126000138C</t>
  </si>
  <si>
    <t>A125998338C</t>
  </si>
  <si>
    <t>A125991138J</t>
  </si>
  <si>
    <t>A125994738T</t>
  </si>
  <si>
    <t>A125992938X</t>
  </si>
  <si>
    <t>A125996606A</t>
  </si>
  <si>
    <t>A126000206V</t>
  </si>
  <si>
    <t>A125998406V</t>
  </si>
  <si>
    <t>A125991206X</t>
  </si>
  <si>
    <t>A125994806J</t>
  </si>
  <si>
    <t>A125993006T</t>
  </si>
  <si>
    <t>A125996650K</t>
  </si>
  <si>
    <t>A126000250C</t>
  </si>
  <si>
    <t>A125998450C</t>
  </si>
  <si>
    <t>A125991250J</t>
  </si>
  <si>
    <t>A125994850T</t>
  </si>
  <si>
    <t>A125993050A</t>
  </si>
  <si>
    <t>A125997478L</t>
  </si>
  <si>
    <t>A126001078F</t>
  </si>
  <si>
    <t>A125999278F</t>
  </si>
  <si>
    <t>A125992078K</t>
  </si>
  <si>
    <t>A125995678V</t>
  </si>
  <si>
    <t>A125993878A</t>
  </si>
  <si>
    <t>A125997610K</t>
  </si>
  <si>
    <t>A126001210C</t>
  </si>
  <si>
    <t>A125999410C</t>
  </si>
  <si>
    <t>A125992210J</t>
  </si>
  <si>
    <t>A125995810T</t>
  </si>
  <si>
    <t>A125994010A</t>
  </si>
  <si>
    <t>A125997542V</t>
  </si>
  <si>
    <t>A126001142L</t>
  </si>
  <si>
    <t>A125999342L</t>
  </si>
  <si>
    <t>A125992142T</t>
  </si>
  <si>
    <t>A125995742A</t>
  </si>
  <si>
    <t>A125993942J</t>
  </si>
  <si>
    <t>A125997614V</t>
  </si>
  <si>
    <t>A126001214L</t>
  </si>
  <si>
    <t>A125999414L</t>
  </si>
  <si>
    <t>A125992214T</t>
  </si>
  <si>
    <t>A125995814A</t>
  </si>
  <si>
    <t>A125994014K</t>
  </si>
  <si>
    <t>A125997618C</t>
  </si>
  <si>
    <t>A126001218W</t>
  </si>
  <si>
    <t>A125999418W</t>
  </si>
  <si>
    <t>A125992218A</t>
  </si>
  <si>
    <t>A125995818K</t>
  </si>
  <si>
    <t>A125994018V</t>
  </si>
  <si>
    <t>A125997546C</t>
  </si>
  <si>
    <t>A126001146W</t>
  </si>
  <si>
    <t>A125999346W</t>
  </si>
  <si>
    <t>A125992146A</t>
  </si>
  <si>
    <t>A125995746K</t>
  </si>
  <si>
    <t>A125993946T</t>
  </si>
  <si>
    <t>A125997550V</t>
  </si>
  <si>
    <t>A126001150L</t>
  </si>
  <si>
    <t>A125999350L</t>
  </si>
  <si>
    <t>A125992150T</t>
  </si>
  <si>
    <t>A125995750A</t>
  </si>
  <si>
    <t>A125993950J</t>
  </si>
  <si>
    <t>A125997590L</t>
  </si>
  <si>
    <t>A126001190F</t>
  </si>
  <si>
    <t>A125999390F</t>
  </si>
  <si>
    <t>A125992190K</t>
  </si>
  <si>
    <t>A125995790V</t>
  </si>
  <si>
    <t>A125993990A</t>
  </si>
  <si>
    <t>A125997510A</t>
  </si>
  <si>
    <t>A126001110V</t>
  </si>
  <si>
    <t>A125999310V</t>
  </si>
  <si>
    <t>A125992110X</t>
  </si>
  <si>
    <t>A125995710J</t>
  </si>
  <si>
    <t>A125993910R</t>
  </si>
  <si>
    <t>A125997622V</t>
  </si>
  <si>
    <t>A126001222L</t>
  </si>
  <si>
    <t>A125999422L</t>
  </si>
  <si>
    <t>A125992222T</t>
  </si>
  <si>
    <t>A125995822A</t>
  </si>
  <si>
    <t>A125994022K</t>
  </si>
  <si>
    <t>A125997554C</t>
  </si>
  <si>
    <t>A126001154W</t>
  </si>
  <si>
    <t>A125999354W</t>
  </si>
  <si>
    <t>A125992154A</t>
  </si>
  <si>
    <t>A125995754K</t>
  </si>
  <si>
    <t>A125993954T</t>
  </si>
  <si>
    <t>A125997482C</t>
  </si>
  <si>
    <t>A126001082W</t>
  </si>
  <si>
    <t>A125999282W</t>
  </si>
  <si>
    <t>A125992082A</t>
  </si>
  <si>
    <t>A125995682K</t>
  </si>
  <si>
    <t>A125993882T</t>
  </si>
  <si>
    <t>A125997558L</t>
  </si>
  <si>
    <t>A126001158F</t>
  </si>
  <si>
    <t>A125999358F</t>
  </si>
  <si>
    <t>A125992158K</t>
  </si>
  <si>
    <t>A125995758V</t>
  </si>
  <si>
    <t>A125993958A</t>
  </si>
  <si>
    <t>A125997562C</t>
  </si>
  <si>
    <t>A126001162W</t>
  </si>
  <si>
    <t>A125999362W</t>
  </si>
  <si>
    <t>A125992162A</t>
  </si>
  <si>
    <t>A125995762K</t>
  </si>
  <si>
    <t>A125993962T</t>
  </si>
  <si>
    <t>A125997634C</t>
  </si>
  <si>
    <t>A126001234W</t>
  </si>
  <si>
    <t>A125999434W</t>
  </si>
  <si>
    <t>A125992234A</t>
  </si>
  <si>
    <t>A125995834K</t>
  </si>
  <si>
    <t>A125994034V</t>
  </si>
  <si>
    <t>A125997454V</t>
  </si>
  <si>
    <t>A126001054L</t>
  </si>
  <si>
    <t>A125999254L</t>
  </si>
  <si>
    <t>A125992054T</t>
  </si>
  <si>
    <t>A125995654A</t>
  </si>
  <si>
    <t>A125993854J</t>
  </si>
  <si>
    <t>A125997626C</t>
  </si>
  <si>
    <t>A126001226W</t>
  </si>
  <si>
    <t>A125999426W</t>
  </si>
  <si>
    <t>A125992226A</t>
  </si>
  <si>
    <t>A125995826K</t>
  </si>
  <si>
    <t>A125994026V</t>
  </si>
  <si>
    <t>A125997630V</t>
  </si>
  <si>
    <t>A126001230L</t>
  </si>
  <si>
    <t>A125999430L</t>
  </si>
  <si>
    <t>A125992230T</t>
  </si>
  <si>
    <t>A125995830A</t>
  </si>
  <si>
    <t>A125994030K</t>
  </si>
  <si>
    <t>A125997458C</t>
  </si>
  <si>
    <t>A126001058W</t>
  </si>
  <si>
    <t>A125999258W</t>
  </si>
  <si>
    <t>A125992058A</t>
  </si>
  <si>
    <t>A125995658K</t>
  </si>
  <si>
    <t>A125993858T</t>
  </si>
  <si>
    <t>A125997514K</t>
  </si>
  <si>
    <t>A126001114C</t>
  </si>
  <si>
    <t>A125999314C</t>
  </si>
  <si>
    <t>A125992114J</t>
  </si>
  <si>
    <t>Queensland ;  &gt; Person living alone ;  People who started current job in the last year ;  &gt; Males ;</t>
  </si>
  <si>
    <t>Queensland ;  &gt; Person living alone ;  People who started current job in the last year ;  &gt; Females ;</t>
  </si>
  <si>
    <t>Queensland ;  &gt; Person living with non-relatives ;  Unemployed ;  Persons ;</t>
  </si>
  <si>
    <t>Queensland ;  &gt; Person living with non-relatives ;  Unemployed ;  &gt; Males ;</t>
  </si>
  <si>
    <t>Queensland ;  &gt; Person living with non-relatives ;  Unemployed ;  &gt; Females ;</t>
  </si>
  <si>
    <t>Queensland ;  &gt; Person living with non-relatives ;  People who started current job in the last year ;  Persons ;</t>
  </si>
  <si>
    <t>Queensland ;  &gt; Person living with non-relatives ;  People who started current job in the last year ;  &gt; Males ;</t>
  </si>
  <si>
    <t>Queensland ;  &gt; Person living with non-relatives ;  People who started current job in the last year ;  &gt; Females ;</t>
  </si>
  <si>
    <t>Queensland ;  Relationship not determined ;  Unemployed ;  Persons ;</t>
  </si>
  <si>
    <t>Queensland ;  Relationship not determined ;  Unemployed ;  &gt; Males ;</t>
  </si>
  <si>
    <t>Queensland ;  Relationship not determined ;  Unemployed ;  &gt; Females ;</t>
  </si>
  <si>
    <t>Queensland ;  Relationship not determined ;  People who started current job in the last year ;  Persons ;</t>
  </si>
  <si>
    <t>Queensland ;  Relationship not determined ;  People who started current job in the last year ;  &gt; Males ;</t>
  </si>
  <si>
    <t>Queensland ;  Relationship not determined ;  People who started current job in the last year ;  &gt; Females ;</t>
  </si>
  <si>
    <t>Queensland ;  No jobs in last 12 months ;  Unemployed ;  Persons ;</t>
  </si>
  <si>
    <t>Queensland ;  No jobs in last 12 months ;  Unemployed ;  &gt; Males ;</t>
  </si>
  <si>
    <t>Queensland ;  No jobs in last 12 months ;  Unemployed ;  &gt; Females ;</t>
  </si>
  <si>
    <t>Queensland ;  One job in last 12 months ;  Unemployed ;  Persons ;</t>
  </si>
  <si>
    <t>Queensland ;  One job in last 12 months ;  Unemployed ;  &gt; Males ;</t>
  </si>
  <si>
    <t>Queensland ;  One job in last 12 months ;  Unemployed ;  &gt; Females ;</t>
  </si>
  <si>
    <t>Queensland ;  One job in last 12 months ;  People who started current job in the last year ;  Persons ;</t>
  </si>
  <si>
    <t>Queensland ;  One job in last 12 months ;  People who started current job in the last year ;  &gt; Males ;</t>
  </si>
  <si>
    <t>Queensland ;  One job in last 12 months ;  People who started current job in the last year ;  &gt; Females ;</t>
  </si>
  <si>
    <t>Queensland ;  Two jobs in last 12 months ;  Unemployed ;  Persons ;</t>
  </si>
  <si>
    <t>Queensland ;  Two jobs in last 12 months ;  Unemployed ;  &gt; Males ;</t>
  </si>
  <si>
    <t>Queensland ;  Two jobs in last 12 months ;  Unemployed ;  &gt; Females ;</t>
  </si>
  <si>
    <t>Queensland ;  Two jobs in last 12 months ;  People who started current job in the last year ;  Persons ;</t>
  </si>
  <si>
    <t>Queensland ;  Two jobs in last 12 months ;  People who started current job in the last year ;  &gt; Males ;</t>
  </si>
  <si>
    <t>Queensland ;  Two jobs in last 12 months ;  People who started current job in the last year ;  &gt; Females ;</t>
  </si>
  <si>
    <t>Queensland ;  Three jobs in last 12 months ;  Unemployed ;  Persons ;</t>
  </si>
  <si>
    <t>Queensland ;  Three jobs in last 12 months ;  Unemployed ;  &gt; Males ;</t>
  </si>
  <si>
    <t>Queensland ;  Three jobs in last 12 months ;  Unemployed ;  &gt; Females ;</t>
  </si>
  <si>
    <t>Queensland ;  Three jobs in last 12 months ;  People who started current job in the last year ;  Persons ;</t>
  </si>
  <si>
    <t>Queensland ;  Three jobs in last 12 months ;  People who started current job in the last year ;  &gt; Males ;</t>
  </si>
  <si>
    <t>Queensland ;  Three jobs in last 12 months ;  People who started current job in the last year ;  &gt; Females ;</t>
  </si>
  <si>
    <t>Queensland ;  Four or more jobs in last 12 months ;  Unemployed ;  Persons ;</t>
  </si>
  <si>
    <t>Queensland ;  Four or more jobs in last 12 months ;  Unemployed ;  &gt; Males ;</t>
  </si>
  <si>
    <t>Queensland ;  Four or more jobs in last 12 months ;  Unemployed ;  &gt; Females ;</t>
  </si>
  <si>
    <t>Queensland ;  Four or more jobs in last 12 months ;  People who started current job in the last year ;  Persons ;</t>
  </si>
  <si>
    <t>Queensland ;  Four or more jobs in last 12 months ;  People who started current job in the last year ;  &gt; Males ;</t>
  </si>
  <si>
    <t>Queensland ;  Four or more jobs in last 12 months ;  People who started current job in the last year ;  &gt; Females ;</t>
  </si>
  <si>
    <t>Queensland ;  Steps taken:  Asked current employer for more work ;  People who started current job in the last year ;  Persons ;</t>
  </si>
  <si>
    <t>Queensland ;  Steps taken:  Asked current employer for more work ;  People who started current job in the last year ;  &gt; Males ;</t>
  </si>
  <si>
    <t>Queensland ;  Steps taken:  Asked current employer for more work ;  People who started current job in the last year ;  &gt; Females ;</t>
  </si>
  <si>
    <t>Queensland ;  Steps taken:  Wrote, phoned or applied in person to an employer ;  Unemployed ;  Persons ;</t>
  </si>
  <si>
    <t>Queensland ;  Steps taken:  Wrote, phoned or applied in person to an employer ;  Unemployed ;  &gt; Males ;</t>
  </si>
  <si>
    <t>Queensland ;  Steps taken:  Wrote, phoned or applied in person to an employer ;  Unemployed ;  &gt; Females ;</t>
  </si>
  <si>
    <t>Queensland ;  Steps taken:  Wrote, phoned or applied in person to an employer ;  People who started current job in the last year ;  Persons ;</t>
  </si>
  <si>
    <t>Queensland ;  Steps taken:  Wrote, phoned or applied in person to an employer ;  People who started current job in the last year ;  &gt; Males ;</t>
  </si>
  <si>
    <t>Queensland ;  Steps taken:  Wrote, phoned or applied in person to an employer ;  People who started current job in the last year ;  &gt; Females ;</t>
  </si>
  <si>
    <t>Queensland ;  Steps taken:  Answered an ad for a job on the Internet, newspaper, etc ;  Unemployed ;  Persons ;</t>
  </si>
  <si>
    <t>Queensland ;  Steps taken:  Answered an ad for a job on the Internet, newspaper, etc ;  Unemployed ;  &gt; Males ;</t>
  </si>
  <si>
    <t>Queensland ;  Steps taken:  Answered an ad for a job on the Internet, newspaper, etc ;  Unemployed ;  &gt; Females ;</t>
  </si>
  <si>
    <t>Queensland ;  Steps taken:  Answered an ad for a job on the Internet, newspaper, etc ;  People who started current job in the last year ;  Persons ;</t>
  </si>
  <si>
    <t>Queensland ;  Steps taken:  Answered an ad for a job on the Internet, newspaper, etc ;  People who started current job in the last year ;  &gt; Males ;</t>
  </si>
  <si>
    <t>Queensland ;  Steps taken:  Answered an ad for a job on the Internet, newspaper, etc ;  People who started current job in the last year ;  &gt; Females ;</t>
  </si>
  <si>
    <t>Queensland ;  Steps taken:  Had an interview with an employer ;  Unemployed ;  Persons ;</t>
  </si>
  <si>
    <t>Queensland ;  Steps taken:  Had an interview with an employer ;  Unemployed ;  &gt; Males ;</t>
  </si>
  <si>
    <t>Queensland ;  Steps taken:  Had an interview with an employer ;  Unemployed ;  &gt; Females ;</t>
  </si>
  <si>
    <t>Queensland ;  Steps taken:  Had an interview with an employer ;  People who started current job in the last year ;  Persons ;</t>
  </si>
  <si>
    <t>Queensland ;  Steps taken:  Had an interview with an employer ;  People who started current job in the last year ;  &gt; Males ;</t>
  </si>
  <si>
    <t>Queensland ;  Steps taken:  Had an interview with an employer ;  People who started current job in the last year ;  &gt; Females ;</t>
  </si>
  <si>
    <t>Queensland ;  Steps taken:  Contacted friends or relatives ;  Unemployed ;  Persons ;</t>
  </si>
  <si>
    <t>Queensland ;  Steps taken:  Contacted friends or relatives ;  Unemployed ;  &gt; Males ;</t>
  </si>
  <si>
    <t>Queensland ;  Steps taken:  Contacted friends or relatives ;  Unemployed ;  &gt; Females ;</t>
  </si>
  <si>
    <t>Queensland ;  Steps taken:  Contacted friends or relatives ;  People who started current job in the last year ;  Persons ;</t>
  </si>
  <si>
    <t>Queensland ;  Steps taken:  Contacted friends or relatives ;  People who started current job in the last year ;  &gt; Males ;</t>
  </si>
  <si>
    <t>Queensland ;  Steps taken:  Contacted friends or relatives ;  People who started current job in the last year ;  &gt; Females ;</t>
  </si>
  <si>
    <t>Queensland ;  Steps taken:  Took steps to purchase or start up own business ;  Unemployed ;  Persons ;</t>
  </si>
  <si>
    <t>Queensland ;  Steps taken:  Took steps to purchase or start up own business ;  Unemployed ;  &gt; Males ;</t>
  </si>
  <si>
    <t>Queensland ;  Steps taken:  Took steps to purchase or start up own business ;  Unemployed ;  &gt; Females ;</t>
  </si>
  <si>
    <t>Queensland ;  Steps taken:  Took steps to purchase or start up own business ;  People who started current job in the last year ;  Persons ;</t>
  </si>
  <si>
    <t>Queensland ;  Steps taken:  Took steps to purchase or start up own business ;  People who started current job in the last year ;  &gt; Males ;</t>
  </si>
  <si>
    <t>Queensland ;  Steps taken:  Took steps to purchase or start up own business ;  People who started current job in the last year ;  &gt; Females ;</t>
  </si>
  <si>
    <t>Queensland ;  Steps taken:  Advertised or tendered for work ;  Unemployed ;  Persons ;</t>
  </si>
  <si>
    <t>Queensland ;  Steps taken:  Advertised or tendered for work ;  Unemployed ;  &gt; Males ;</t>
  </si>
  <si>
    <t>Queensland ;  Steps taken:  Advertised or tendered for work ;  Unemployed ;  &gt; Females ;</t>
  </si>
  <si>
    <t>Queensland ;  Steps taken:  Advertised or tendered for work ;  People who started current job in the last year ;  Persons ;</t>
  </si>
  <si>
    <t>Queensland ;  Steps taken:  Advertised or tendered for work ;  People who started current job in the last year ;  &gt; Males ;</t>
  </si>
  <si>
    <t>Queensland ;  Steps taken:  Advertised or tendered for work ;  People who started current job in the last year ;  &gt; Females ;</t>
  </si>
  <si>
    <t>Queensland ;  Steps taken:  Checked or registered with other employment agency ;  Unemployed ;  Persons ;</t>
  </si>
  <si>
    <t>Queensland ;  Steps taken:  Checked or registered with other employment agency ;  Unemployed ;  &gt; Males ;</t>
  </si>
  <si>
    <t>Queensland ;  Steps taken:  Checked or registered with other employment agency ;  Unemployed ;  &gt; Females ;</t>
  </si>
  <si>
    <t>Queensland ;  Steps taken:  Checked or registered with other employment agency ;  People who started current job in the last year ;  Persons ;</t>
  </si>
  <si>
    <t>Queensland ;  Steps taken:  Checked or registered with other employment agency ;  People who started current job in the last year ;  &gt; Males ;</t>
  </si>
  <si>
    <t>Queensland ;  Steps taken:  Checked or registered with other employment agency ;  People who started current job in the last year ;  &gt; Females ;</t>
  </si>
  <si>
    <t>Queensland ;  Steps taken:  Looked at ads for jobs on the Internet, newspaper, etc ;  Unemployed ;  Persons ;</t>
  </si>
  <si>
    <t>Queensland ;  Steps taken:  Looked at ads for jobs on the Internet, newspaper, etc ;  Unemployed ;  &gt; Males ;</t>
  </si>
  <si>
    <t>Queensland ;  Steps taken:  Looked at ads for jobs on the Internet, newspaper, etc ;  Unemployed ;  &gt; Females ;</t>
  </si>
  <si>
    <t>Queensland ;  Steps taken:  Looked at ads for jobs on the Internet, newspaper, etc ;  People who started current job in the last year ;  Persons ;</t>
  </si>
  <si>
    <t>Queensland ;  Steps taken:  Looked at ads for jobs on the Internet, newspaper, etc ;  People who started current job in the last year ;  &gt; Males ;</t>
  </si>
  <si>
    <t>Queensland ;  Steps taken:  Looked at ads for jobs on the Internet, newspaper, etc ;  People who started current job in the last year ;  &gt; Females ;</t>
  </si>
  <si>
    <t>Queensland ;  Steps taken:  Registered with Centrelink as a job seeker ;  Unemployed ;  Persons ;</t>
  </si>
  <si>
    <t>Queensland ;  Steps taken:  Registered with Centrelink as a job seeker ;  Unemployed ;  &gt; Males ;</t>
  </si>
  <si>
    <t>Queensland ;  Steps taken:  Registered with Centrelink as a job seeker ;  Unemployed ;  &gt; Females ;</t>
  </si>
  <si>
    <t>Queensland ;  Steps taken:  Registered with Centrelink as a job seeker ;  People who started current job in the last year ;  Persons ;</t>
  </si>
  <si>
    <t>Queensland ;  Steps taken:  Registered with Centrelink as a job seeker ;  People who started current job in the last year ;  &gt; Males ;</t>
  </si>
  <si>
    <t>Queensland ;  Steps taken:  Registered with Centrelink as a job seeker ;  People who started current job in the last year ;  &gt; Females ;</t>
  </si>
  <si>
    <t>Queensland ;  Steps taken:  Other steps ;  Unemployed ;  Persons ;</t>
  </si>
  <si>
    <t>Queensland ;  Steps taken:  Other steps ;  Unemployed ;  &gt; Males ;</t>
  </si>
  <si>
    <t>Queensland ;  Steps taken:  Other steps ;  Unemployed ;  &gt; Females ;</t>
  </si>
  <si>
    <t>Queensland ;  Steps taken:  Other steps ;  People who started current job in the last year ;  Persons ;</t>
  </si>
  <si>
    <t>Queensland ;  Steps taken:  Other steps ;  People who started current job in the last year ;  &gt; Males ;</t>
  </si>
  <si>
    <t>Queensland ;  Steps taken:  Other steps ;  People who started current job in the last year ;  &gt; Females ;</t>
  </si>
  <si>
    <t>Queensland ;  Did not take steps to look for work or more hours ;  Unemployed ;  Persons ;</t>
  </si>
  <si>
    <t>Queensland ;  Did not take steps to look for work or more hours ;  Unemployed ;  &gt; Males ;</t>
  </si>
  <si>
    <t>Queensland ;  Did not take steps to look for work or more hours ;  Unemployed ;  &gt; Females ;</t>
  </si>
  <si>
    <t>Queensland ;  Did not take steps to look for work or more hours ;  People who started current job in the last year ;  Persons ;</t>
  </si>
  <si>
    <t>Queensland ;  Did not take steps to look for work or more hours ;  People who started current job in the last year ;  &gt; Males ;</t>
  </si>
  <si>
    <t>Queensland ;  Did not take steps to look for work or more hours ;  People who started current job in the last year ;  &gt; Females ;</t>
  </si>
  <si>
    <t>Queensland ;  With non-school qualification ;  Unemployed ;  Persons ;</t>
  </si>
  <si>
    <t>Queensland ;  With non-school qualification ;  Unemployed ;  &gt; Males ;</t>
  </si>
  <si>
    <t>Queensland ;  With non-school qualification ;  Unemployed ;  &gt; Females ;</t>
  </si>
  <si>
    <t>Queensland ;  With non-school qualification ;  People who started current job in the last year ;  Persons ;</t>
  </si>
  <si>
    <t>Queensland ;  With non-school qualification ;  People who started current job in the last year ;  &gt; Males ;</t>
  </si>
  <si>
    <t>Queensland ;  With non-school qualification ;  People who started current job in the last year ;  &gt; Females ;</t>
  </si>
  <si>
    <t>Queensland ;  &gt; Postgraduate Degree ;  Unemployed ;  Persons ;</t>
  </si>
  <si>
    <t>Queensland ;  &gt; Postgraduate Degree ;  Unemployed ;  &gt; Males ;</t>
  </si>
  <si>
    <t>Queensland ;  &gt; Postgraduate Degree ;  Unemployed ;  &gt; Females ;</t>
  </si>
  <si>
    <t>Queensland ;  &gt; Postgraduate Degree ;  People who started current job in the last year ;  Persons ;</t>
  </si>
  <si>
    <t>Queensland ;  &gt; Postgraduate Degree ;  People who started current job in the last year ;  &gt; Males ;</t>
  </si>
  <si>
    <t>Queensland ;  &gt; Postgraduate Degree ;  People who started current job in the last year ;  &gt; Females ;</t>
  </si>
  <si>
    <t>Queensland ;  &gt; Graduate Diploma or Certificate ;  Unemployed ;  Persons ;</t>
  </si>
  <si>
    <t>Queensland ;  &gt; Graduate Diploma or Certificate ;  Unemployed ;  &gt; Males ;</t>
  </si>
  <si>
    <t>Queensland ;  &gt; Graduate Diploma or Certificate ;  Unemployed ;  &gt; Females ;</t>
  </si>
  <si>
    <t>Queensland ;  &gt; Graduate Diploma or Certificate ;  People who started current job in the last year ;  Persons ;</t>
  </si>
  <si>
    <t>Queensland ;  &gt; Graduate Diploma or Certificate ;  People who started current job in the last year ;  &gt; Males ;</t>
  </si>
  <si>
    <t>Queensland ;  &gt; Graduate Diploma or Certificate ;  People who started current job in the last year ;  &gt; Females ;</t>
  </si>
  <si>
    <t>Queensland ;  &gt; Bachelor Degree ;  Unemployed ;  Persons ;</t>
  </si>
  <si>
    <t>Queensland ;  &gt; Bachelor Degree ;  Unemployed ;  &gt; Males ;</t>
  </si>
  <si>
    <t>Queensland ;  &gt; Bachelor Degree ;  Unemployed ;  &gt; Females ;</t>
  </si>
  <si>
    <t>Queensland ;  &gt; Bachelor Degree ;  People who started current job in the last year ;  Persons ;</t>
  </si>
  <si>
    <t>Queensland ;  &gt; Bachelor Degree ;  People who started current job in the last year ;  &gt; Males ;</t>
  </si>
  <si>
    <t>Queensland ;  &gt; Bachelor Degree ;  People who started current job in the last year ;  &gt; Females ;</t>
  </si>
  <si>
    <t>Queensland ;  &gt; Advanced Diploma or Diploma ;  Unemployed ;  Persons ;</t>
  </si>
  <si>
    <t>Queensland ;  &gt; Advanced Diploma or Diploma ;  Unemployed ;  &gt; Males ;</t>
  </si>
  <si>
    <t>Queensland ;  &gt; Advanced Diploma or Diploma ;  Unemployed ;  &gt; Females ;</t>
  </si>
  <si>
    <t>Queensland ;  &gt; Advanced Diploma or Diploma ;  People who started current job in the last year ;  Persons ;</t>
  </si>
  <si>
    <t>Queensland ;  &gt; Advanced Diploma or Diploma ;  People who started current job in the last year ;  &gt; Males ;</t>
  </si>
  <si>
    <t>Queensland ;  &gt; Advanced Diploma or Diploma ;  People who started current job in the last year ;  &gt; Females ;</t>
  </si>
  <si>
    <t>Queensland ;  &gt; Certificate III or IV ;  Unemployed ;  Persons ;</t>
  </si>
  <si>
    <t>Queensland ;  &gt; Certificate III or IV ;  Unemployed ;  &gt; Males ;</t>
  </si>
  <si>
    <t>Queensland ;  &gt; Certificate III or IV ;  Unemployed ;  &gt; Females ;</t>
  </si>
  <si>
    <t>Queensland ;  &gt; Certificate III or IV ;  People who started current job in the last year ;  Persons ;</t>
  </si>
  <si>
    <t>Queensland ;  &gt; Certificate III or IV ;  People who started current job in the last year ;  &gt; Males ;</t>
  </si>
  <si>
    <t>Queensland ;  &gt; Certificate III or IV ;  People who started current job in the last year ;  &gt; Females ;</t>
  </si>
  <si>
    <t>Queensland ;  &gt; Certificate I or II ;  Unemployed ;  Persons ;</t>
  </si>
  <si>
    <t>Queensland ;  &gt; Certificate I or II ;  Unemployed ;  &gt; Males ;</t>
  </si>
  <si>
    <t>Queensland ;  &gt; Certificate I or II ;  Unemployed ;  &gt; Females ;</t>
  </si>
  <si>
    <t>Queensland ;  &gt; Certificate I or II ;  People who started current job in the last year ;  Persons ;</t>
  </si>
  <si>
    <t>Queensland ;  &gt; Certificate I or II ;  People who started current job in the last year ;  &gt; Males ;</t>
  </si>
  <si>
    <t>Queensland ;  &gt; Certificate I or II ;  People who started current job in the last year ;  &gt; Females ;</t>
  </si>
  <si>
    <t>Queensland ;  &gt; Certificate nfd ;  Unemployed ;  Persons ;</t>
  </si>
  <si>
    <t>Queensland ;  &gt; Certificate nfd ;  Unemployed ;  &gt; Males ;</t>
  </si>
  <si>
    <t>Queensland ;  &gt; Certificate nfd ;  Unemployed ;  &gt; Females ;</t>
  </si>
  <si>
    <t>Queensland ;  &gt; Certificate nfd ;  People who started current job in the last year ;  Persons ;</t>
  </si>
  <si>
    <t>Queensland ;  &gt; Certificate nfd ;  People who started current job in the last year ;  &gt; Males ;</t>
  </si>
  <si>
    <t>Queensland ;  &gt; Certificate nfd ;  People who started current job in the last year ;  &gt; Females ;</t>
  </si>
  <si>
    <t>Queensland ;  &gt; Level not determined ;  Unemployed ;  Persons ;</t>
  </si>
  <si>
    <t>Queensland ;  &gt; Level not determined ;  Unemployed ;  &gt; Males ;</t>
  </si>
  <si>
    <t>Queensland ;  &gt; Level not determined ;  Unemployed ;  &gt; Females ;</t>
  </si>
  <si>
    <t>Queensland ;  &gt; Level not determined ;  People who started current job in the last year ;  Persons ;</t>
  </si>
  <si>
    <t>Queensland ;  &gt; Level not determined ;  People who started current job in the last year ;  &gt; Males ;</t>
  </si>
  <si>
    <t>Queensland ;  &gt; Level not determined ;  People who started current job in the last year ;  &gt; Females ;</t>
  </si>
  <si>
    <t>Queensland ;  Without non-school qualification ;  Unemployed ;  Persons ;</t>
  </si>
  <si>
    <t>Queensland ;  Without non-school qualification ;  Unemployed ;  &gt; Males ;</t>
  </si>
  <si>
    <t>Queensland ;  Without non-school qualification ;  Unemployed ;  &gt; Females ;</t>
  </si>
  <si>
    <t>Queensland ;  Without non-school qualification ;  People who started current job in the last year ;  Persons ;</t>
  </si>
  <si>
    <t>Queensland ;  Without non-school qualification ;  People who started current job in the last year ;  &gt; Males ;</t>
  </si>
  <si>
    <t>Queensland ;  Without non-school qualification ;  People who started current job in the last year ;  &gt; Females ;</t>
  </si>
  <si>
    <t>South Australia ;  Unemployed ;  Persons ;</t>
  </si>
  <si>
    <t>South Australia ;  Unemployed ;  &gt; Males ;</t>
  </si>
  <si>
    <t>South Australia ;  Unemployed ;  &gt; Females ;</t>
  </si>
  <si>
    <t>South Australia ;  People who started current job in the last year ;  Persons ;</t>
  </si>
  <si>
    <t>South Australia ;  People who started current job in the last year ;  &gt; Males ;</t>
  </si>
  <si>
    <t>South Australia ;  People who started current job in the last year ;  &gt; Females ;</t>
  </si>
  <si>
    <t>South Australia ;  15-64 years ;  Unemployed ;  Persons ;</t>
  </si>
  <si>
    <t>South Australia ;  15-64 years ;  Unemployed ;  &gt; Males ;</t>
  </si>
  <si>
    <t>South Australia ;  15-64 years ;  Unemployed ;  &gt; Females ;</t>
  </si>
  <si>
    <t>South Australia ;  15-64 years ;  People who started current job in the last year ;  Persons ;</t>
  </si>
  <si>
    <t>South Australia ;  15-64 years ;  People who started current job in the last year ;  &gt; Males ;</t>
  </si>
  <si>
    <t>South Australia ;  15-64 years ;  People who started current job in the last year ;  &gt; Females ;</t>
  </si>
  <si>
    <t>South Australia ;  &gt; 15-24 years ;  Unemployed ;  Persons ;</t>
  </si>
  <si>
    <t>South Australia ;  &gt; 15-24 years ;  Unemployed ;  &gt; Males ;</t>
  </si>
  <si>
    <t>South Australia ;  &gt; 15-24 years ;  Unemployed ;  &gt; Females ;</t>
  </si>
  <si>
    <t>South Australia ;  &gt; 15-24 years ;  People who started current job in the last year ;  Persons ;</t>
  </si>
  <si>
    <t>South Australia ;  &gt; 15-24 years ;  People who started current job in the last year ;  &gt; Males ;</t>
  </si>
  <si>
    <t>South Australia ;  &gt; 15-24 years ;  People who started current job in the last year ;  &gt; Females ;</t>
  </si>
  <si>
    <t>South Australia ;  &gt; 25-44 years ;  Unemployed ;  Persons ;</t>
  </si>
  <si>
    <t>South Australia ;  &gt; 25-44 years ;  Unemployed ;  &gt; Males ;</t>
  </si>
  <si>
    <t>South Australia ;  &gt; 25-44 years ;  Unemployed ;  &gt; Females ;</t>
  </si>
  <si>
    <t>South Australia ;  &gt; 25-44 years ;  People who started current job in the last year ;  Persons ;</t>
  </si>
  <si>
    <t>South Australia ;  &gt; 25-44 years ;  People who started current job in the last year ;  &gt; Males ;</t>
  </si>
  <si>
    <t>South Australia ;  &gt; 25-44 years ;  People who started current job in the last year ;  &gt; Females ;</t>
  </si>
  <si>
    <t>South Australia ;  &gt;&gt; 25-34 years ;  Unemployed ;  Persons ;</t>
  </si>
  <si>
    <t>South Australia ;  &gt;&gt; 25-34 years ;  Unemployed ;  &gt; Males ;</t>
  </si>
  <si>
    <t>South Australia ;  &gt;&gt; 25-34 years ;  Unemployed ;  &gt; Females ;</t>
  </si>
  <si>
    <t>South Australia ;  &gt;&gt; 25-34 years ;  People who started current job in the last year ;  Persons ;</t>
  </si>
  <si>
    <t>South Australia ;  &gt;&gt; 25-34 years ;  People who started current job in the last year ;  &gt; Males ;</t>
  </si>
  <si>
    <t>South Australia ;  &gt;&gt; 25-34 years ;  People who started current job in the last year ;  &gt; Females ;</t>
  </si>
  <si>
    <t>South Australia ;  &gt;&gt; 35-44 years ;  Unemployed ;  Persons ;</t>
  </si>
  <si>
    <t>South Australia ;  &gt;&gt; 35-44 years ;  Unemployed ;  &gt; Males ;</t>
  </si>
  <si>
    <t>South Australia ;  &gt;&gt; 35-44 years ;  Unemployed ;  &gt; Females ;</t>
  </si>
  <si>
    <t>South Australia ;  &gt;&gt; 35-44 years ;  People who started current job in the last year ;  Persons ;</t>
  </si>
  <si>
    <t>South Australia ;  &gt;&gt; 35-44 years ;  People who started current job in the last year ;  &gt; Males ;</t>
  </si>
  <si>
    <t>South Australia ;  &gt;&gt; 35-44 years ;  People who started current job in the last year ;  &gt; Females ;</t>
  </si>
  <si>
    <t>South Australia ;  &gt; 45-64 years ;  Unemployed ;  Persons ;</t>
  </si>
  <si>
    <t>South Australia ;  &gt; 45-64 years ;  Unemployed ;  &gt; Males ;</t>
  </si>
  <si>
    <t>South Australia ;  &gt; 45-64 years ;  Unemployed ;  &gt; Females ;</t>
  </si>
  <si>
    <t>South Australia ;  &gt; 45-64 years ;  People who started current job in the last year ;  Persons ;</t>
  </si>
  <si>
    <t>South Australia ;  &gt; 45-64 years ;  People who started current job in the last year ;  &gt; Males ;</t>
  </si>
  <si>
    <t>South Australia ;  &gt; 45-64 years ;  People who started current job in the last year ;  &gt; Females ;</t>
  </si>
  <si>
    <t>South Australia ;  &gt;&gt; 45-54 years ;  Unemployed ;  Persons ;</t>
  </si>
  <si>
    <t>South Australia ;  &gt;&gt; 45-54 years ;  Unemployed ;  &gt; Males ;</t>
  </si>
  <si>
    <t>South Australia ;  &gt;&gt; 45-54 years ;  Unemployed ;  &gt; Females ;</t>
  </si>
  <si>
    <t>South Australia ;  &gt;&gt; 45-54 years ;  People who started current job in the last year ;  Persons ;</t>
  </si>
  <si>
    <t>South Australia ;  &gt;&gt; 45-54 years ;  People who started current job in the last year ;  &gt; Males ;</t>
  </si>
  <si>
    <t>South Australia ;  &gt;&gt; 45-54 years ;  People who started current job in the last year ;  &gt; Females ;</t>
  </si>
  <si>
    <t>South Australia ;  &gt;&gt; 55-64 years ;  Unemployed ;  Persons ;</t>
  </si>
  <si>
    <t>South Australia ;  &gt;&gt; 55-64 years ;  Unemployed ;  &gt; Males ;</t>
  </si>
  <si>
    <t>South Australia ;  &gt;&gt; 55-64 years ;  Unemployed ;  &gt; Females ;</t>
  </si>
  <si>
    <t>South Australia ;  &gt;&gt; 55-64 years ;  People who started current job in the last year ;  Persons ;</t>
  </si>
  <si>
    <t>South Australia ;  &gt;&gt; 55-64 years ;  People who started current job in the last year ;  &gt; Males ;</t>
  </si>
  <si>
    <t>South Australia ;  &gt;&gt; 55-64 years ;  People who started current job in the last year ;  &gt; Females ;</t>
  </si>
  <si>
    <t>South Australia ;  65 years and over ;  Unemployed ;  Persons ;</t>
  </si>
  <si>
    <t>South Australia ;  65 years and over ;  Unemployed ;  &gt; Males ;</t>
  </si>
  <si>
    <t>South Australia ;  65 years and over ;  Unemployed ;  &gt; Females ;</t>
  </si>
  <si>
    <t>South Australia ;  65 years and over ;  People who started current job in the last year ;  Persons ;</t>
  </si>
  <si>
    <t>South Australia ;  65 years and over ;  People who started current job in the last year ;  &gt; Males ;</t>
  </si>
  <si>
    <t>South Australia ;  65 years and over ;  People who started current job in the last year ;  &gt; Females ;</t>
  </si>
  <si>
    <t>South Australia ;  Family member ;  Unemployed ;  Persons ;</t>
  </si>
  <si>
    <t>South Australia ;  Family member ;  Unemployed ;  &gt; Males ;</t>
  </si>
  <si>
    <t>South Australia ;  Family member ;  Unemployed ;  &gt; Females ;</t>
  </si>
  <si>
    <t>South Australia ;  Family member ;  People who started current job in the last year ;  Persons ;</t>
  </si>
  <si>
    <t>South Australia ;  Family member ;  People who started current job in the last year ;  &gt; Males ;</t>
  </si>
  <si>
    <t>South Australia ;  Family member ;  People who started current job in the last year ;  &gt; Females ;</t>
  </si>
  <si>
    <t>South Australia ;  &gt; Husband, wife or partner ;  Unemployed ;  Persons ;</t>
  </si>
  <si>
    <t>South Australia ;  &gt; Husband, wife or partner ;  Unemployed ;  &gt; Males ;</t>
  </si>
  <si>
    <t>South Australia ;  &gt; Husband, wife or partner ;  Unemployed ;  &gt; Females ;</t>
  </si>
  <si>
    <t>South Australia ;  &gt; Husband, wife or partner ;  People who started current job in the last year ;  Persons ;</t>
  </si>
  <si>
    <t>South Australia ;  &gt; Husband, wife or partner ;  People who started current job in the last year ;  &gt; Males ;</t>
  </si>
  <si>
    <t>South Australia ;  &gt; Husband, wife or partner ;  People who started current job in the last year ;  &gt; Females ;</t>
  </si>
  <si>
    <t>South Australia ;  &gt;&gt; Husband, wife or partner with dependants ;  Unemployed ;  Persons ;</t>
  </si>
  <si>
    <t>South Australia ;  &gt;&gt; Husband, wife or partner with dependants ;  Unemployed ;  &gt; Males ;</t>
  </si>
  <si>
    <t>A125995714T</t>
  </si>
  <si>
    <t>A125993914X</t>
  </si>
  <si>
    <t>A125997566L</t>
  </si>
  <si>
    <t>A126001166F</t>
  </si>
  <si>
    <t>A125999366F</t>
  </si>
  <si>
    <t>A125992166K</t>
  </si>
  <si>
    <t>A125995766V</t>
  </si>
  <si>
    <t>A125993966A</t>
  </si>
  <si>
    <t>A125997638L</t>
  </si>
  <si>
    <t>A126001238F</t>
  </si>
  <si>
    <t>A125999438F</t>
  </si>
  <si>
    <t>A125992238K</t>
  </si>
  <si>
    <t>A125995838V</t>
  </si>
  <si>
    <t>A125994038C</t>
  </si>
  <si>
    <t>A125997462V</t>
  </si>
  <si>
    <t>A126001062L</t>
  </si>
  <si>
    <t>A125999262L</t>
  </si>
  <si>
    <t>A125997594W</t>
  </si>
  <si>
    <t>A126001194R</t>
  </si>
  <si>
    <t>A125999394R</t>
  </si>
  <si>
    <t>A125992194V</t>
  </si>
  <si>
    <t>A125995794C</t>
  </si>
  <si>
    <t>A125993994K</t>
  </si>
  <si>
    <t>A125997598F</t>
  </si>
  <si>
    <t>A126001198X</t>
  </si>
  <si>
    <t>A125999398X</t>
  </si>
  <si>
    <t>A125992198C</t>
  </si>
  <si>
    <t>A125995798L</t>
  </si>
  <si>
    <t>A125993998V</t>
  </si>
  <si>
    <t>A125997494L</t>
  </si>
  <si>
    <t>A126001094F</t>
  </si>
  <si>
    <t>A125999294F</t>
  </si>
  <si>
    <t>A125992094K</t>
  </si>
  <si>
    <t>A125995694V</t>
  </si>
  <si>
    <t>A125993894A</t>
  </si>
  <si>
    <t>A125997466C</t>
  </si>
  <si>
    <t>A126001066W</t>
  </si>
  <si>
    <t>A125999266W</t>
  </si>
  <si>
    <t>A125992066A</t>
  </si>
  <si>
    <t>A125995666K</t>
  </si>
  <si>
    <t>A125993866T</t>
  </si>
  <si>
    <t>A125992118T</t>
  </si>
  <si>
    <t>A125995718A</t>
  </si>
  <si>
    <t>A125993918J</t>
  </si>
  <si>
    <t>A125997486L</t>
  </si>
  <si>
    <t>A126001086F</t>
  </si>
  <si>
    <t>A125999286F</t>
  </si>
  <si>
    <t>A125992086K</t>
  </si>
  <si>
    <t>A125995686V</t>
  </si>
  <si>
    <t>A125993886A</t>
  </si>
  <si>
    <t>A125997522K</t>
  </si>
  <si>
    <t>A126001122C</t>
  </si>
  <si>
    <t>A125999322C</t>
  </si>
  <si>
    <t>A125992122J</t>
  </si>
  <si>
    <t>A125995722T</t>
  </si>
  <si>
    <t>A125993922X</t>
  </si>
  <si>
    <t>A125997498W</t>
  </si>
  <si>
    <t>A126001098R</t>
  </si>
  <si>
    <t>A125999298R</t>
  </si>
  <si>
    <t>A125992098V</t>
  </si>
  <si>
    <t>A125995698C</t>
  </si>
  <si>
    <t>A125993898K</t>
  </si>
  <si>
    <t>A125997526V</t>
  </si>
  <si>
    <t>A126001126L</t>
  </si>
  <si>
    <t>A125999326L</t>
  </si>
  <si>
    <t>A125992126T</t>
  </si>
  <si>
    <t>A125995726A</t>
  </si>
  <si>
    <t>A125993926J</t>
  </si>
  <si>
    <t>A125997570C</t>
  </si>
  <si>
    <t>A126001170W</t>
  </si>
  <si>
    <t>A125999370W</t>
  </si>
  <si>
    <t>A125992170A</t>
  </si>
  <si>
    <t>A125995770K</t>
  </si>
  <si>
    <t>A125993970T</t>
  </si>
  <si>
    <t>A125997530K</t>
  </si>
  <si>
    <t>A126001130C</t>
  </si>
  <si>
    <t>A125999330C</t>
  </si>
  <si>
    <t>A125992130J</t>
  </si>
  <si>
    <t>A125995730T</t>
  </si>
  <si>
    <t>A125993930X</t>
  </si>
  <si>
    <t>A125997502A</t>
  </si>
  <si>
    <t>A126001102V</t>
  </si>
  <si>
    <t>A125999302V</t>
  </si>
  <si>
    <t>A125992102X</t>
  </si>
  <si>
    <t>A125995702J</t>
  </si>
  <si>
    <t>A125993902R</t>
  </si>
  <si>
    <t>A125997602K</t>
  </si>
  <si>
    <t>A126001202C</t>
  </si>
  <si>
    <t>A125999402C</t>
  </si>
  <si>
    <t>A125992202J</t>
  </si>
  <si>
    <t>A125995802T</t>
  </si>
  <si>
    <t>A125994002A</t>
  </si>
  <si>
    <t>A125997574L</t>
  </si>
  <si>
    <t>A126001174F</t>
  </si>
  <si>
    <t>A125999374F</t>
  </si>
  <si>
    <t>A125992174K</t>
  </si>
  <si>
    <t>A125995774V</t>
  </si>
  <si>
    <t>A125993974A</t>
  </si>
  <si>
    <t>A125997578W</t>
  </si>
  <si>
    <t>A126001178R</t>
  </si>
  <si>
    <t>A125999378R</t>
  </si>
  <si>
    <t>A125992178V</t>
  </si>
  <si>
    <t>A125995778C</t>
  </si>
  <si>
    <t>A125993978K</t>
  </si>
  <si>
    <t>A125997642C</t>
  </si>
  <si>
    <t>A126001242W</t>
  </si>
  <si>
    <t>A125999442W</t>
  </si>
  <si>
    <t>A125992242A</t>
  </si>
  <si>
    <t>A125995842K</t>
  </si>
  <si>
    <t>A125994042V</t>
  </si>
  <si>
    <t>A125997470V</t>
  </si>
  <si>
    <t>A126001070L</t>
  </si>
  <si>
    <t>A125999270L</t>
  </si>
  <si>
    <t>A125992070T</t>
  </si>
  <si>
    <t>A125995670A</t>
  </si>
  <si>
    <t>A125993870J</t>
  </si>
  <si>
    <t>A125997534V</t>
  </si>
  <si>
    <t>A126001134L</t>
  </si>
  <si>
    <t>A125999334L</t>
  </si>
  <si>
    <t>A125992134T</t>
  </si>
  <si>
    <t>A125995734A</t>
  </si>
  <si>
    <t>A125993934J</t>
  </si>
  <si>
    <t>A125997490C</t>
  </si>
  <si>
    <t>A126001090W</t>
  </si>
  <si>
    <t>A125999290W</t>
  </si>
  <si>
    <t>A125992090A</t>
  </si>
  <si>
    <t>A125995690K</t>
  </si>
  <si>
    <t>A125993890T</t>
  </si>
  <si>
    <t>A125997582L</t>
  </si>
  <si>
    <t>A126001182F</t>
  </si>
  <si>
    <t>A125999382F</t>
  </si>
  <si>
    <t>A125992182K</t>
  </si>
  <si>
    <t>A125995782V</t>
  </si>
  <si>
    <t>A125993982A</t>
  </si>
  <si>
    <t>A125997586W</t>
  </si>
  <si>
    <t>A126001186R</t>
  </si>
  <si>
    <t>A125999386R</t>
  </si>
  <si>
    <t>A125992186V</t>
  </si>
  <si>
    <t>A125995786C</t>
  </si>
  <si>
    <t>A125993986K</t>
  </si>
  <si>
    <t>A125997506K</t>
  </si>
  <si>
    <t>A126001106C</t>
  </si>
  <si>
    <t>A125999306C</t>
  </si>
  <si>
    <t>A125992106J</t>
  </si>
  <si>
    <t>A125995706T</t>
  </si>
  <si>
    <t>A125993906X</t>
  </si>
  <si>
    <t>A125997474C</t>
  </si>
  <si>
    <t>A126001074W</t>
  </si>
  <si>
    <t>A125999274W</t>
  </si>
  <si>
    <t>A125992074A</t>
  </si>
  <si>
    <t>A125995674K</t>
  </si>
  <si>
    <t>A125993874T</t>
  </si>
  <si>
    <t>A125997646L</t>
  </si>
  <si>
    <t>A126001246F</t>
  </si>
  <si>
    <t>A125999446F</t>
  </si>
  <si>
    <t>A125992246K</t>
  </si>
  <si>
    <t>A125995846V</t>
  </si>
  <si>
    <t>A125994046C</t>
  </si>
  <si>
    <t>A125997538C</t>
  </si>
  <si>
    <t>A126001138W</t>
  </si>
  <si>
    <t>A125999338W</t>
  </si>
  <si>
    <t>A125992138A</t>
  </si>
  <si>
    <t>A125995738K</t>
  </si>
  <si>
    <t>A125993938T</t>
  </si>
  <si>
    <t>A125997606V</t>
  </si>
  <si>
    <t>A126001206L</t>
  </si>
  <si>
    <t>A125999406L</t>
  </si>
  <si>
    <t>A125992206T</t>
  </si>
  <si>
    <t>A125995806A</t>
  </si>
  <si>
    <t>A125994006K</t>
  </si>
  <si>
    <t>A125997650C</t>
  </si>
  <si>
    <t>A126001250W</t>
  </si>
  <si>
    <t>A125999450W</t>
  </si>
  <si>
    <t>A125992250A</t>
  </si>
  <si>
    <t>A125995850K</t>
  </si>
  <si>
    <t>A125994050V</t>
  </si>
  <si>
    <t>A125997678F</t>
  </si>
  <si>
    <t>A126001278X</t>
  </si>
  <si>
    <t>A125999478X</t>
  </si>
  <si>
    <t>A125992278C</t>
  </si>
  <si>
    <t>A125995878L</t>
  </si>
  <si>
    <t>A125994078W</t>
  </si>
  <si>
    <t>A125997810C</t>
  </si>
  <si>
    <t>A126001410W</t>
  </si>
  <si>
    <t>A125999610W</t>
  </si>
  <si>
    <t>A125992410A</t>
  </si>
  <si>
    <t>A125996010L</t>
  </si>
  <si>
    <t>A125994210V</t>
  </si>
  <si>
    <t>A125997742L</t>
  </si>
  <si>
    <t>A126001342F</t>
  </si>
  <si>
    <t>A125999542F</t>
  </si>
  <si>
    <t>A125992342K</t>
  </si>
  <si>
    <t>A125995942V</t>
  </si>
  <si>
    <t>A125994142C</t>
  </si>
  <si>
    <t>A125997814L</t>
  </si>
  <si>
    <t>A126001414F</t>
  </si>
  <si>
    <t>A125999614F</t>
  </si>
  <si>
    <t>A125992414K</t>
  </si>
  <si>
    <t>A125996014W</t>
  </si>
  <si>
    <t>A125994214C</t>
  </si>
  <si>
    <t>A125997818W</t>
  </si>
  <si>
    <t>A126001418R</t>
  </si>
  <si>
    <t>A125999618R</t>
  </si>
  <si>
    <t>A125992418V</t>
  </si>
  <si>
    <t>A125996018F</t>
  </si>
  <si>
    <t>A125994218L</t>
  </si>
  <si>
    <t>A125997746W</t>
  </si>
  <si>
    <t>A126001346R</t>
  </si>
  <si>
    <t>A125999546R</t>
  </si>
  <si>
    <t>A125992346V</t>
  </si>
  <si>
    <t>A125995946C</t>
  </si>
  <si>
    <t>A125994146L</t>
  </si>
  <si>
    <t>A125997750L</t>
  </si>
  <si>
    <t>A126001350F</t>
  </si>
  <si>
    <t>A125999550F</t>
  </si>
  <si>
    <t>A125992350K</t>
  </si>
  <si>
    <t>A125995950V</t>
  </si>
  <si>
    <t>A125994150C</t>
  </si>
  <si>
    <t>A125997790F</t>
  </si>
  <si>
    <t>A126001390X</t>
  </si>
  <si>
    <t>A125999590X</t>
  </si>
  <si>
    <t>A125992390C</t>
  </si>
  <si>
    <t>A125995990L</t>
  </si>
  <si>
    <t>A125994190W</t>
  </si>
  <si>
    <t>A125997710V</t>
  </si>
  <si>
    <t>A126001310L</t>
  </si>
  <si>
    <t>A125999510L</t>
  </si>
  <si>
    <t>A125992310T</t>
  </si>
  <si>
    <t>A125995910A</t>
  </si>
  <si>
    <t>A125994110K</t>
  </si>
  <si>
    <t>A125997822L</t>
  </si>
  <si>
    <t>A126001422F</t>
  </si>
  <si>
    <t>A125999622F</t>
  </si>
  <si>
    <t>A125992422K</t>
  </si>
  <si>
    <t>A125996022W</t>
  </si>
  <si>
    <t>A125994222C</t>
  </si>
  <si>
    <t>A125997754W</t>
  </si>
  <si>
    <t>A126001354R</t>
  </si>
  <si>
    <t>A125999554R</t>
  </si>
  <si>
    <t>A125992354V</t>
  </si>
  <si>
    <t>A125995954C</t>
  </si>
  <si>
    <t>A125994154L</t>
  </si>
  <si>
    <t>A125997682W</t>
  </si>
  <si>
    <t>A126001282R</t>
  </si>
  <si>
    <t>A125999482R</t>
  </si>
  <si>
    <t>A125992282V</t>
  </si>
  <si>
    <t>A125995882C</t>
  </si>
  <si>
    <t>A125994082L</t>
  </si>
  <si>
    <t>A125997758F</t>
  </si>
  <si>
    <t>A126001358X</t>
  </si>
  <si>
    <t>South Australia ;  &gt;&gt; Husband, wife or partner with dependants ;  Unemployed ;  &gt; Females ;</t>
  </si>
  <si>
    <t>South Australia ;  &gt;&gt; Husband, wife or partner with dependants ;  People who started current job in the last year ;  Persons ;</t>
  </si>
  <si>
    <t>South Australia ;  &gt;&gt; Husband, wife or partner with dependants ;  People who started current job in the last year ;  &gt; Males ;</t>
  </si>
  <si>
    <t>South Australia ;  &gt;&gt; Husband, wife or partner with dependants ;  People who started current job in the last year ;  &gt; Females ;</t>
  </si>
  <si>
    <t>South Australia ;  &gt;&gt; Husband, wife or partner without dependants ;  Unemployed ;  Persons ;</t>
  </si>
  <si>
    <t>South Australia ;  &gt;&gt; Husband, wife or partner without dependants ;  Unemployed ;  &gt; Males ;</t>
  </si>
  <si>
    <t>South Australia ;  &gt;&gt; Husband, wife or partner without dependants ;  Unemployed ;  &gt; Females ;</t>
  </si>
  <si>
    <t>South Australia ;  &gt;&gt; Husband, wife or partner without dependants ;  People who started current job in the last year ;  Persons ;</t>
  </si>
  <si>
    <t>South Australia ;  &gt;&gt; Husband, wife or partner without dependants ;  People who started current job in the last year ;  &gt; Males ;</t>
  </si>
  <si>
    <t>South Australia ;  &gt;&gt; Husband, wife or partner without dependants ;  People who started current job in the last year ;  &gt; Females ;</t>
  </si>
  <si>
    <t>South Australia ;  &gt; Lone parent ;  Unemployed ;  Persons ;</t>
  </si>
  <si>
    <t>South Australia ;  &gt; Lone parent ;  Unemployed ;  &gt; Males ;</t>
  </si>
  <si>
    <t>South Australia ;  &gt; Lone parent ;  Unemployed ;  &gt; Females ;</t>
  </si>
  <si>
    <t>South Australia ;  &gt; Lone parent ;  People who started current job in the last year ;  Persons ;</t>
  </si>
  <si>
    <t>South Australia ;  &gt; Lone parent ;  People who started current job in the last year ;  &gt; Males ;</t>
  </si>
  <si>
    <t>South Australia ;  &gt; Lone parent ;  People who started current job in the last year ;  &gt; Females ;</t>
  </si>
  <si>
    <t>South Australia ;  &gt; Dependent student ;  Unemployed ;  Persons ;</t>
  </si>
  <si>
    <t>South Australia ;  &gt; Dependent student ;  Unemployed ;  &gt; Males ;</t>
  </si>
  <si>
    <t>South Australia ;  &gt; Dependent student ;  Unemployed ;  &gt; Females ;</t>
  </si>
  <si>
    <t>South Australia ;  &gt; Dependent student ;  People who started current job in the last year ;  Persons ;</t>
  </si>
  <si>
    <t>South Australia ;  &gt; Dependent student ;  People who started current job in the last year ;  &gt; Males ;</t>
  </si>
  <si>
    <t>South Australia ;  &gt; Dependent student ;  People who started current job in the last year ;  &gt; Females ;</t>
  </si>
  <si>
    <t>South Australia ;  &gt; Non-dependent child ;  Unemployed ;  Persons ;</t>
  </si>
  <si>
    <t>South Australia ;  &gt; Non-dependent child ;  Unemployed ;  &gt; Males ;</t>
  </si>
  <si>
    <t>South Australia ;  &gt; Non-dependent child ;  Unemployed ;  &gt; Females ;</t>
  </si>
  <si>
    <t>South Australia ;  &gt; Non-dependent child ;  People who started current job in the last year ;  Persons ;</t>
  </si>
  <si>
    <t>South Australia ;  &gt; Non-dependent child ;  People who started current job in the last year ;  &gt; Males ;</t>
  </si>
  <si>
    <t>South Australia ;  &gt; Non-dependent child ;  People who started current job in the last year ;  &gt; Females ;</t>
  </si>
  <si>
    <t>South Australia ;  &gt; Other relative ;  Unemployed ;  Persons ;</t>
  </si>
  <si>
    <t>South Australia ;  &gt; Other relative ;  Unemployed ;  &gt; Males ;</t>
  </si>
  <si>
    <t>South Australia ;  &gt; Other relative ;  Unemployed ;  &gt; Females ;</t>
  </si>
  <si>
    <t>South Australia ;  &gt; Other relative ;  People who started current job in the last year ;  Persons ;</t>
  </si>
  <si>
    <t>South Australia ;  &gt; Other relative ;  People who started current job in the last year ;  &gt; Males ;</t>
  </si>
  <si>
    <t>South Australia ;  &gt; Other relative ;  People who started current job in the last year ;  &gt; Females ;</t>
  </si>
  <si>
    <t>South Australia ;  Not in a family ;  Unemployed ;  Persons ;</t>
  </si>
  <si>
    <t>South Australia ;  Not in a family ;  Unemployed ;  &gt; Males ;</t>
  </si>
  <si>
    <t>South Australia ;  Not in a family ;  Unemployed ;  &gt; Females ;</t>
  </si>
  <si>
    <t>South Australia ;  Not in a family ;  People who started current job in the last year ;  Persons ;</t>
  </si>
  <si>
    <t>South Australia ;  Not in a family ;  People who started current job in the last year ;  &gt; Males ;</t>
  </si>
  <si>
    <t>South Australia ;  Not in a family ;  People who started current job in the last year ;  &gt; Females ;</t>
  </si>
  <si>
    <t>South Australia ;  &gt; Person living alone ;  Unemployed ;  Persons ;</t>
  </si>
  <si>
    <t>South Australia ;  &gt; Person living alone ;  Unemployed ;  &gt; Males ;</t>
  </si>
  <si>
    <t>South Australia ;  &gt; Person living alone ;  Unemployed ;  &gt; Females ;</t>
  </si>
  <si>
    <t>South Australia ;  &gt; Person living alone ;  People who started current job in the last year ;  Persons ;</t>
  </si>
  <si>
    <t>South Australia ;  &gt; Person living alone ;  People who started current job in the last year ;  &gt; Males ;</t>
  </si>
  <si>
    <t>South Australia ;  &gt; Person living alone ;  People who started current job in the last year ;  &gt; Females ;</t>
  </si>
  <si>
    <t>South Australia ;  &gt; Person living with non-relatives ;  Unemployed ;  Persons ;</t>
  </si>
  <si>
    <t>South Australia ;  &gt; Person living with non-relatives ;  Unemployed ;  &gt; Males ;</t>
  </si>
  <si>
    <t>South Australia ;  &gt; Person living with non-relatives ;  Unemployed ;  &gt; Females ;</t>
  </si>
  <si>
    <t>South Australia ;  &gt; Person living with non-relatives ;  People who started current job in the last year ;  Persons ;</t>
  </si>
  <si>
    <t>South Australia ;  &gt; Person living with non-relatives ;  People who started current job in the last year ;  &gt; Males ;</t>
  </si>
  <si>
    <t>South Australia ;  &gt; Person living with non-relatives ;  People who started current job in the last year ;  &gt; Females ;</t>
  </si>
  <si>
    <t>South Australia ;  Relationship not determined ;  Unemployed ;  Persons ;</t>
  </si>
  <si>
    <t>South Australia ;  Relationship not determined ;  Unemployed ;  &gt; Males ;</t>
  </si>
  <si>
    <t>South Australia ;  Relationship not determined ;  Unemployed ;  &gt; Females ;</t>
  </si>
  <si>
    <t>South Australia ;  Relationship not determined ;  People who started current job in the last year ;  Persons ;</t>
  </si>
  <si>
    <t>South Australia ;  Relationship not determined ;  People who started current job in the last year ;  &gt; Males ;</t>
  </si>
  <si>
    <t>South Australia ;  Relationship not determined ;  People who started current job in the last year ;  &gt; Females ;</t>
  </si>
  <si>
    <t>South Australia ;  No jobs in last 12 months ;  Unemployed ;  Persons ;</t>
  </si>
  <si>
    <t>South Australia ;  No jobs in last 12 months ;  Unemployed ;  &gt; Males ;</t>
  </si>
  <si>
    <t>South Australia ;  No jobs in last 12 months ;  Unemployed ;  &gt; Females ;</t>
  </si>
  <si>
    <t>South Australia ;  One job in last 12 months ;  Unemployed ;  Persons ;</t>
  </si>
  <si>
    <t>South Australia ;  One job in last 12 months ;  Unemployed ;  &gt; Males ;</t>
  </si>
  <si>
    <t>South Australia ;  One job in last 12 months ;  Unemployed ;  &gt; Females ;</t>
  </si>
  <si>
    <t>South Australia ;  One job in last 12 months ;  People who started current job in the last year ;  Persons ;</t>
  </si>
  <si>
    <t>South Australia ;  One job in last 12 months ;  People who started current job in the last year ;  &gt; Males ;</t>
  </si>
  <si>
    <t>South Australia ;  One job in last 12 months ;  People who started current job in the last year ;  &gt; Females ;</t>
  </si>
  <si>
    <t>South Australia ;  Two jobs in last 12 months ;  Unemployed ;  Persons ;</t>
  </si>
  <si>
    <t>South Australia ;  Two jobs in last 12 months ;  Unemployed ;  &gt; Males ;</t>
  </si>
  <si>
    <t>South Australia ;  Two jobs in last 12 months ;  Unemployed ;  &gt; Females ;</t>
  </si>
  <si>
    <t>South Australia ;  Two jobs in last 12 months ;  People who started current job in the last year ;  Persons ;</t>
  </si>
  <si>
    <t>South Australia ;  Two jobs in last 12 months ;  People who started current job in the last year ;  &gt; Males ;</t>
  </si>
  <si>
    <t>South Australia ;  Two jobs in last 12 months ;  People who started current job in the last year ;  &gt; Females ;</t>
  </si>
  <si>
    <t>South Australia ;  Three jobs in last 12 months ;  Unemployed ;  Persons ;</t>
  </si>
  <si>
    <t>South Australia ;  Three jobs in last 12 months ;  Unemployed ;  &gt; Males ;</t>
  </si>
  <si>
    <t>South Australia ;  Three jobs in last 12 months ;  Unemployed ;  &gt; Females ;</t>
  </si>
  <si>
    <t>South Australia ;  Three jobs in last 12 months ;  People who started current job in the last year ;  Persons ;</t>
  </si>
  <si>
    <t>South Australia ;  Three jobs in last 12 months ;  People who started current job in the last year ;  &gt; Males ;</t>
  </si>
  <si>
    <t>South Australia ;  Three jobs in last 12 months ;  People who started current job in the last year ;  &gt; Females ;</t>
  </si>
  <si>
    <t>South Australia ;  Four or more jobs in last 12 months ;  Unemployed ;  Persons ;</t>
  </si>
  <si>
    <t>South Australia ;  Four or more jobs in last 12 months ;  Unemployed ;  &gt; Males ;</t>
  </si>
  <si>
    <t>South Australia ;  Four or more jobs in last 12 months ;  Unemployed ;  &gt; Females ;</t>
  </si>
  <si>
    <t>South Australia ;  Four or more jobs in last 12 months ;  People who started current job in the last year ;  Persons ;</t>
  </si>
  <si>
    <t>South Australia ;  Four or more jobs in last 12 months ;  People who started current job in the last year ;  &gt; Males ;</t>
  </si>
  <si>
    <t>South Australia ;  Four or more jobs in last 12 months ;  People who started current job in the last year ;  &gt; Females ;</t>
  </si>
  <si>
    <t>South Australia ;  Steps taken:  Asked current employer for more work ;  People who started current job in the last year ;  Persons ;</t>
  </si>
  <si>
    <t>South Australia ;  Steps taken:  Asked current employer for more work ;  People who started current job in the last year ;  &gt; Males ;</t>
  </si>
  <si>
    <t>South Australia ;  Steps taken:  Asked current employer for more work ;  People who started current job in the last year ;  &gt; Females ;</t>
  </si>
  <si>
    <t>South Australia ;  Steps taken:  Wrote, phoned or applied in person to an employer ;  Unemployed ;  Persons ;</t>
  </si>
  <si>
    <t>South Australia ;  Steps taken:  Wrote, phoned or applied in person to an employer ;  Unemployed ;  &gt; Males ;</t>
  </si>
  <si>
    <t>South Australia ;  Steps taken:  Wrote, phoned or applied in person to an employer ;  Unemployed ;  &gt; Females ;</t>
  </si>
  <si>
    <t>South Australia ;  Steps taken:  Wrote, phoned or applied in person to an employer ;  People who started current job in the last year ;  Persons ;</t>
  </si>
  <si>
    <t>South Australia ;  Steps taken:  Wrote, phoned or applied in person to an employer ;  People who started current job in the last year ;  &gt; Males ;</t>
  </si>
  <si>
    <t>South Australia ;  Steps taken:  Wrote, phoned or applied in person to an employer ;  People who started current job in the last year ;  &gt; Females ;</t>
  </si>
  <si>
    <t>South Australia ;  Steps taken:  Answered an ad for a job on the Internet, newspaper, etc ;  Unemployed ;  Persons ;</t>
  </si>
  <si>
    <t>South Australia ;  Steps taken:  Answered an ad for a job on the Internet, newspaper, etc ;  Unemployed ;  &gt; Males ;</t>
  </si>
  <si>
    <t>South Australia ;  Steps taken:  Answered an ad for a job on the Internet, newspaper, etc ;  Unemployed ;  &gt; Females ;</t>
  </si>
  <si>
    <t>South Australia ;  Steps taken:  Answered an ad for a job on the Internet, newspaper, etc ;  People who started current job in the last year ;  Persons ;</t>
  </si>
  <si>
    <t>South Australia ;  Steps taken:  Answered an ad for a job on the Internet, newspaper, etc ;  People who started current job in the last year ;  &gt; Males ;</t>
  </si>
  <si>
    <t>South Australia ;  Steps taken:  Answered an ad for a job on the Internet, newspaper, etc ;  People who started current job in the last year ;  &gt; Females ;</t>
  </si>
  <si>
    <t>South Australia ;  Steps taken:  Had an interview with an employer ;  Unemployed ;  Persons ;</t>
  </si>
  <si>
    <t>South Australia ;  Steps taken:  Had an interview with an employer ;  Unemployed ;  &gt; Males ;</t>
  </si>
  <si>
    <t>South Australia ;  Steps taken:  Had an interview with an employer ;  Unemployed ;  &gt; Females ;</t>
  </si>
  <si>
    <t>South Australia ;  Steps taken:  Had an interview with an employer ;  People who started current job in the last year ;  Persons ;</t>
  </si>
  <si>
    <t>South Australia ;  Steps taken:  Had an interview with an employer ;  People who started current job in the last year ;  &gt; Males ;</t>
  </si>
  <si>
    <t>South Australia ;  Steps taken:  Had an interview with an employer ;  People who started current job in the last year ;  &gt; Females ;</t>
  </si>
  <si>
    <t>South Australia ;  Steps taken:  Contacted friends or relatives ;  Unemployed ;  Persons ;</t>
  </si>
  <si>
    <t>South Australia ;  Steps taken:  Contacted friends or relatives ;  Unemployed ;  &gt; Males ;</t>
  </si>
  <si>
    <t>South Australia ;  Steps taken:  Contacted friends or relatives ;  Unemployed ;  &gt; Females ;</t>
  </si>
  <si>
    <t>South Australia ;  Steps taken:  Contacted friends or relatives ;  People who started current job in the last year ;  Persons ;</t>
  </si>
  <si>
    <t>South Australia ;  Steps taken:  Contacted friends or relatives ;  People who started current job in the last year ;  &gt; Males ;</t>
  </si>
  <si>
    <t>South Australia ;  Steps taken:  Contacted friends or relatives ;  People who started current job in the last year ;  &gt; Females ;</t>
  </si>
  <si>
    <t>South Australia ;  Steps taken:  Took steps to purchase or start up own business ;  Unemployed ;  Persons ;</t>
  </si>
  <si>
    <t>South Australia ;  Steps taken:  Took steps to purchase or start up own business ;  Unemployed ;  &gt; Males ;</t>
  </si>
  <si>
    <t>South Australia ;  Steps taken:  Took steps to purchase or start up own business ;  Unemployed ;  &gt; Females ;</t>
  </si>
  <si>
    <t>South Australia ;  Steps taken:  Took steps to purchase or start up own business ;  People who started current job in the last year ;  Persons ;</t>
  </si>
  <si>
    <t>South Australia ;  Steps taken:  Took steps to purchase or start up own business ;  People who started current job in the last year ;  &gt; Males ;</t>
  </si>
  <si>
    <t>South Australia ;  Steps taken:  Took steps to purchase or start up own business ;  People who started current job in the last year ;  &gt; Females ;</t>
  </si>
  <si>
    <t>South Australia ;  Steps taken:  Advertised or tendered for work ;  Unemployed ;  Persons ;</t>
  </si>
  <si>
    <t>South Australia ;  Steps taken:  Advertised or tendered for work ;  Unemployed ;  &gt; Males ;</t>
  </si>
  <si>
    <t>South Australia ;  Steps taken:  Advertised or tendered for work ;  Unemployed ;  &gt; Females ;</t>
  </si>
  <si>
    <t>South Australia ;  Steps taken:  Advertised or tendered for work ;  People who started current job in the last year ;  Persons ;</t>
  </si>
  <si>
    <t>South Australia ;  Steps taken:  Advertised or tendered for work ;  People who started current job in the last year ;  &gt; Males ;</t>
  </si>
  <si>
    <t>South Australia ;  Steps taken:  Advertised or tendered for work ;  People who started current job in the last year ;  &gt; Females ;</t>
  </si>
  <si>
    <t>South Australia ;  Steps taken:  Checked or registered with other employment agency ;  Unemployed ;  Persons ;</t>
  </si>
  <si>
    <t>South Australia ;  Steps taken:  Checked or registered with other employment agency ;  Unemployed ;  &gt; Males ;</t>
  </si>
  <si>
    <t>South Australia ;  Steps taken:  Checked or registered with other employment agency ;  Unemployed ;  &gt; Females ;</t>
  </si>
  <si>
    <t>South Australia ;  Steps taken:  Checked or registered with other employment agency ;  People who started current job in the last year ;  Persons ;</t>
  </si>
  <si>
    <t>South Australia ;  Steps taken:  Checked or registered with other employment agency ;  People who started current job in the last year ;  &gt; Males ;</t>
  </si>
  <si>
    <t>South Australia ;  Steps taken:  Checked or registered with other employment agency ;  People who started current job in the last year ;  &gt; Females ;</t>
  </si>
  <si>
    <t>South Australia ;  Steps taken:  Looked at ads for jobs on the Internet, newspaper, etc ;  Unemployed ;  Persons ;</t>
  </si>
  <si>
    <t>South Australia ;  Steps taken:  Looked at ads for jobs on the Internet, newspaper, etc ;  Unemployed ;  &gt; Males ;</t>
  </si>
  <si>
    <t>South Australia ;  Steps taken:  Looked at ads for jobs on the Internet, newspaper, etc ;  Unemployed ;  &gt; Females ;</t>
  </si>
  <si>
    <t>South Australia ;  Steps taken:  Looked at ads for jobs on the Internet, newspaper, etc ;  People who started current job in the last year ;  Persons ;</t>
  </si>
  <si>
    <t>South Australia ;  Steps taken:  Looked at ads for jobs on the Internet, newspaper, etc ;  People who started current job in the last year ;  &gt; Males ;</t>
  </si>
  <si>
    <t>South Australia ;  Steps taken:  Looked at ads for jobs on the Internet, newspaper, etc ;  People who started current job in the last year ;  &gt; Females ;</t>
  </si>
  <si>
    <t>South Australia ;  Steps taken:  Registered with Centrelink as a job seeker ;  Unemployed ;  Persons ;</t>
  </si>
  <si>
    <t>South Australia ;  Steps taken:  Registered with Centrelink as a job seeker ;  Unemployed ;  &gt; Males ;</t>
  </si>
  <si>
    <t>South Australia ;  Steps taken:  Registered with Centrelink as a job seeker ;  Unemployed ;  &gt; Females ;</t>
  </si>
  <si>
    <t>South Australia ;  Steps taken:  Registered with Centrelink as a job seeker ;  People who started current job in the last year ;  Persons ;</t>
  </si>
  <si>
    <t>South Australia ;  Steps taken:  Registered with Centrelink as a job seeker ;  People who started current job in the last year ;  &gt; Males ;</t>
  </si>
  <si>
    <t>South Australia ;  Steps taken:  Registered with Centrelink as a job seeker ;  People who started current job in the last year ;  &gt; Females ;</t>
  </si>
  <si>
    <t>South Australia ;  Steps taken:  Other steps ;  Unemployed ;  Persons ;</t>
  </si>
  <si>
    <t>South Australia ;  Steps taken:  Other steps ;  Unemployed ;  &gt; Males ;</t>
  </si>
  <si>
    <t>South Australia ;  Steps taken:  Other steps ;  Unemployed ;  &gt; Females ;</t>
  </si>
  <si>
    <t>South Australia ;  Steps taken:  Other steps ;  People who started current job in the last year ;  Persons ;</t>
  </si>
  <si>
    <t>South Australia ;  Steps taken:  Other steps ;  People who started current job in the last year ;  &gt; Males ;</t>
  </si>
  <si>
    <t>South Australia ;  Steps taken:  Other steps ;  People who started current job in the last year ;  &gt; Females ;</t>
  </si>
  <si>
    <t>South Australia ;  Did not take steps to look for work or more hours ;  Unemployed ;  Persons ;</t>
  </si>
  <si>
    <t>South Australia ;  Did not take steps to look for work or more hours ;  Unemployed ;  &gt; Males ;</t>
  </si>
  <si>
    <t>South Australia ;  Did not take steps to look for work or more hours ;  Unemployed ;  &gt; Females ;</t>
  </si>
  <si>
    <t>South Australia ;  Did not take steps to look for work or more hours ;  People who started current job in the last year ;  Persons ;</t>
  </si>
  <si>
    <t>South Australia ;  Did not take steps to look for work or more hours ;  People who started current job in the last year ;  &gt; Males ;</t>
  </si>
  <si>
    <t>South Australia ;  Did not take steps to look for work or more hours ;  People who started current job in the last year ;  &gt; Females ;</t>
  </si>
  <si>
    <t>South Australia ;  With non-school qualification ;  Unemployed ;  Persons ;</t>
  </si>
  <si>
    <t>South Australia ;  With non-school qualification ;  Unemployed ;  &gt; Males ;</t>
  </si>
  <si>
    <t>South Australia ;  With non-school qualification ;  Unemployed ;  &gt; Females ;</t>
  </si>
  <si>
    <t>South Australia ;  With non-school qualification ;  People who started current job in the last year ;  Persons ;</t>
  </si>
  <si>
    <t>South Australia ;  With non-school qualification ;  People who started current job in the last year ;  &gt; Males ;</t>
  </si>
  <si>
    <t>South Australia ;  With non-school qualification ;  People who started current job in the last year ;  &gt; Females ;</t>
  </si>
  <si>
    <t>South Australia ;  &gt; Postgraduate Degree ;  Unemployed ;  Persons ;</t>
  </si>
  <si>
    <t>South Australia ;  &gt; Postgraduate Degree ;  Unemployed ;  &gt; Males ;</t>
  </si>
  <si>
    <t>South Australia ;  &gt; Postgraduate Degree ;  Unemployed ;  &gt; Females ;</t>
  </si>
  <si>
    <t>South Australia ;  &gt; Postgraduate Degree ;  People who started current job in the last year ;  Persons ;</t>
  </si>
  <si>
    <t>South Australia ;  &gt; Postgraduate Degree ;  People who started current job in the last year ;  &gt; Males ;</t>
  </si>
  <si>
    <t>South Australia ;  &gt; Postgraduate Degree ;  People who started current job in the last year ;  &gt; Females ;</t>
  </si>
  <si>
    <t>South Australia ;  &gt; Graduate Diploma or Certificate ;  Unemployed ;  Persons ;</t>
  </si>
  <si>
    <t>South Australia ;  &gt; Graduate Diploma or Certificate ;  Unemployed ;  &gt; Males ;</t>
  </si>
  <si>
    <t>South Australia ;  &gt; Graduate Diploma or Certificate ;  Unemployed ;  &gt; Females ;</t>
  </si>
  <si>
    <t>South Australia ;  &gt; Graduate Diploma or Certificate ;  People who started current job in the last year ;  Persons ;</t>
  </si>
  <si>
    <t>South Australia ;  &gt; Graduate Diploma or Certificate ;  People who started current job in the last year ;  &gt; Males ;</t>
  </si>
  <si>
    <t>South Australia ;  &gt; Graduate Diploma or Certificate ;  People who started current job in the last year ;  &gt; Females ;</t>
  </si>
  <si>
    <t>South Australia ;  &gt; Bachelor Degree ;  Unemployed ;  Persons ;</t>
  </si>
  <si>
    <t>South Australia ;  &gt; Bachelor Degree ;  Unemployed ;  &gt; Males ;</t>
  </si>
  <si>
    <t>South Australia ;  &gt; Bachelor Degree ;  Unemployed ;  &gt; Females ;</t>
  </si>
  <si>
    <t>South Australia ;  &gt; Bachelor Degree ;  People who started current job in the last year ;  Persons ;</t>
  </si>
  <si>
    <t>South Australia ;  &gt; Bachelor Degree ;  People who started current job in the last year ;  &gt; Males ;</t>
  </si>
  <si>
    <t>South Australia ;  &gt; Bachelor Degree ;  People who started current job in the last year ;  &gt; Females ;</t>
  </si>
  <si>
    <t>South Australia ;  &gt; Advanced Diploma or Diploma ;  Unemployed ;  Persons ;</t>
  </si>
  <si>
    <t>South Australia ;  &gt; Advanced Diploma or Diploma ;  Unemployed ;  &gt; Males ;</t>
  </si>
  <si>
    <t>South Australia ;  &gt; Advanced Diploma or Diploma ;  Unemployed ;  &gt; Females ;</t>
  </si>
  <si>
    <t>South Australia ;  &gt; Advanced Diploma or Diploma ;  People who started current job in the last year ;  Persons ;</t>
  </si>
  <si>
    <t>South Australia ;  &gt; Advanced Diploma or Diploma ;  People who started current job in the last year ;  &gt; Males ;</t>
  </si>
  <si>
    <t>South Australia ;  &gt; Advanced Diploma or Diploma ;  People who started current job in the last year ;  &gt; Females ;</t>
  </si>
  <si>
    <t>South Australia ;  &gt; Certificate III or IV ;  Unemployed ;  Persons ;</t>
  </si>
  <si>
    <t>South Australia ;  &gt; Certificate III or IV ;  Unemployed ;  &gt; Males ;</t>
  </si>
  <si>
    <t>South Australia ;  &gt; Certificate III or IV ;  Unemployed ;  &gt; Females ;</t>
  </si>
  <si>
    <t>South Australia ;  &gt; Certificate III or IV ;  People who started current job in the last year ;  Persons ;</t>
  </si>
  <si>
    <t>South Australia ;  &gt; Certificate III or IV ;  People who started current job in the last year ;  &gt; Males ;</t>
  </si>
  <si>
    <t>South Australia ;  &gt; Certificate III or IV ;  People who started current job in the last year ;  &gt; Females ;</t>
  </si>
  <si>
    <t>South Australia ;  &gt; Certificate I or II ;  Unemployed ;  Persons ;</t>
  </si>
  <si>
    <t>South Australia ;  &gt; Certificate I or II ;  Unemployed ;  &gt; Males ;</t>
  </si>
  <si>
    <t>South Australia ;  &gt; Certificate I or II ;  Unemployed ;  &gt; Females ;</t>
  </si>
  <si>
    <t>South Australia ;  &gt; Certificate I or II ;  People who started current job in the last year ;  Persons ;</t>
  </si>
  <si>
    <t>South Australia ;  &gt; Certificate I or II ;  People who started current job in the last year ;  &gt; Males ;</t>
  </si>
  <si>
    <t>South Australia ;  &gt; Certificate I or II ;  People who started current job in the last year ;  &gt; Females ;</t>
  </si>
  <si>
    <t>South Australia ;  &gt; Certificate nfd ;  Unemployed ;  Persons ;</t>
  </si>
  <si>
    <t>South Australia ;  &gt; Certificate nfd ;  Unemployed ;  &gt; Males ;</t>
  </si>
  <si>
    <t>South Australia ;  &gt; Certificate nfd ;  Unemployed ;  &gt; Females ;</t>
  </si>
  <si>
    <t>South Australia ;  &gt; Certificate nfd ;  People who started current job in the last year ;  Persons ;</t>
  </si>
  <si>
    <t>South Australia ;  &gt; Certificate nfd ;  People who started current job in the last year ;  &gt; Males ;</t>
  </si>
  <si>
    <t>South Australia ;  &gt; Certificate nfd ;  People who started current job in the last year ;  &gt; Females ;</t>
  </si>
  <si>
    <t>South Australia ;  &gt; Level not determined ;  Unemployed ;  Persons ;</t>
  </si>
  <si>
    <t>South Australia ;  &gt; Level not determined ;  Unemployed ;  &gt; Males ;</t>
  </si>
  <si>
    <t>South Australia ;  &gt; Level not determined ;  Unemployed ;  &gt; Females ;</t>
  </si>
  <si>
    <t>South Australia ;  &gt; Level not determined ;  People who started current job in the last year ;  Persons ;</t>
  </si>
  <si>
    <t>South Australia ;  &gt; Level not determined ;  People who started current job in the last year ;  &gt; Males ;</t>
  </si>
  <si>
    <t>South Australia ;  &gt; Level not determined ;  People who started current job in the last year ;  &gt; Females ;</t>
  </si>
  <si>
    <t>South Australia ;  Without non-school qualification ;  Unemployed ;  Persons ;</t>
  </si>
  <si>
    <t>South Australia ;  Without non-school qualification ;  Unemployed ;  &gt; Males ;</t>
  </si>
  <si>
    <t>South Australia ;  Without non-school qualification ;  Unemployed ;  &gt; Females ;</t>
  </si>
  <si>
    <t>South Australia ;  Without non-school qualification ;  People who started current job in the last year ;  Persons ;</t>
  </si>
  <si>
    <t>South Australia ;  Without non-school qualification ;  People who started current job in the last year ;  &gt; Males ;</t>
  </si>
  <si>
    <t>South Australia ;  Without non-school qualification ;  People who started current job in the last year ;  &gt; Females ;</t>
  </si>
  <si>
    <t>Western Australia ;  Unemployed ;  Persons ;</t>
  </si>
  <si>
    <t>Western Australia ;  Unemployed ;  &gt; Males ;</t>
  </si>
  <si>
    <t>Western Australia ;  Unemployed ;  &gt; Females ;</t>
  </si>
  <si>
    <t>Western Australia ;  People who started current job in the last year ;  Persons ;</t>
  </si>
  <si>
    <t>Western Australia ;  People who started current job in the last year ;  &gt; Males ;</t>
  </si>
  <si>
    <t>Western Australia ;  People who started current job in the last year ;  &gt; Females ;</t>
  </si>
  <si>
    <t>Western Australia ;  15-64 years ;  Unemployed ;  Persons ;</t>
  </si>
  <si>
    <t>Western Australia ;  15-64 years ;  Unemployed ;  &gt; Males ;</t>
  </si>
  <si>
    <t>Western Australia ;  15-64 years ;  Unemployed ;  &gt; Females ;</t>
  </si>
  <si>
    <t>Western Australia ;  15-64 years ;  People who started current job in the last year ;  Persons ;</t>
  </si>
  <si>
    <t>Western Australia ;  15-64 years ;  People who started current job in the last year ;  &gt; Males ;</t>
  </si>
  <si>
    <t>Western Australia ;  15-64 years ;  People who started current job in the last year ;  &gt; Females ;</t>
  </si>
  <si>
    <t>Western Australia ;  &gt; 15-24 years ;  Unemployed ;  Persons ;</t>
  </si>
  <si>
    <t>Western Australia ;  &gt; 15-24 years ;  Unemployed ;  &gt; Males ;</t>
  </si>
  <si>
    <t>Western Australia ;  &gt; 15-24 years ;  Unemployed ;  &gt; Females ;</t>
  </si>
  <si>
    <t>Western Australia ;  &gt; 15-24 years ;  People who started current job in the last year ;  Persons ;</t>
  </si>
  <si>
    <t>Western Australia ;  &gt; 15-24 years ;  People who started current job in the last year ;  &gt; Males ;</t>
  </si>
  <si>
    <t>Western Australia ;  &gt; 15-24 years ;  People who started current job in the last year ;  &gt; Females ;</t>
  </si>
  <si>
    <t>Western Australia ;  &gt; 25-44 years ;  Unemployed ;  Persons ;</t>
  </si>
  <si>
    <t>Western Australia ;  &gt; 25-44 years ;  Unemployed ;  &gt; Males ;</t>
  </si>
  <si>
    <t>Western Australia ;  &gt; 25-44 years ;  Unemployed ;  &gt; Females ;</t>
  </si>
  <si>
    <t>Western Australia ;  &gt; 25-44 years ;  People who started current job in the last year ;  Persons ;</t>
  </si>
  <si>
    <t>Western Australia ;  &gt; 25-44 years ;  People who started current job in the last year ;  &gt; Males ;</t>
  </si>
  <si>
    <t>Western Australia ;  &gt; 25-44 years ;  People who started current job in the last year ;  &gt; Females ;</t>
  </si>
  <si>
    <t>Western Australia ;  &gt;&gt; 25-34 years ;  Unemployed ;  Persons ;</t>
  </si>
  <si>
    <t>Western Australia ;  &gt;&gt; 25-34 years ;  Unemployed ;  &gt; Males ;</t>
  </si>
  <si>
    <t>Western Australia ;  &gt;&gt; 25-34 years ;  Unemployed ;  &gt; Females ;</t>
  </si>
  <si>
    <t>Western Australia ;  &gt;&gt; 25-34 years ;  People who started current job in the last year ;  Persons ;</t>
  </si>
  <si>
    <t>Western Australia ;  &gt;&gt; 25-34 years ;  People who started current job in the last year ;  &gt; Males ;</t>
  </si>
  <si>
    <t>Western Australia ;  &gt;&gt; 25-34 years ;  People who started current job in the last year ;  &gt; Females ;</t>
  </si>
  <si>
    <t>A125999558X</t>
  </si>
  <si>
    <t>A125992358C</t>
  </si>
  <si>
    <t>A125995958L</t>
  </si>
  <si>
    <t>A125994158W</t>
  </si>
  <si>
    <t>A125997762W</t>
  </si>
  <si>
    <t>A126001362R</t>
  </si>
  <si>
    <t>A125999562R</t>
  </si>
  <si>
    <t>A125992362V</t>
  </si>
  <si>
    <t>A125995962C</t>
  </si>
  <si>
    <t>A125994162L</t>
  </si>
  <si>
    <t>A125997834W</t>
  </si>
  <si>
    <t>A126001434R</t>
  </si>
  <si>
    <t>A125999634R</t>
  </si>
  <si>
    <t>A125992434V</t>
  </si>
  <si>
    <t>A125996034F</t>
  </si>
  <si>
    <t>A125994234L</t>
  </si>
  <si>
    <t>A125997654L</t>
  </si>
  <si>
    <t>A126001254F</t>
  </si>
  <si>
    <t>A125999454F</t>
  </si>
  <si>
    <t>A125992254K</t>
  </si>
  <si>
    <t>A125995854V</t>
  </si>
  <si>
    <t>A125994054C</t>
  </si>
  <si>
    <t>A125997826W</t>
  </si>
  <si>
    <t>A126001426R</t>
  </si>
  <si>
    <t>A125999626R</t>
  </si>
  <si>
    <t>A125992426V</t>
  </si>
  <si>
    <t>A125996026F</t>
  </si>
  <si>
    <t>A125994226L</t>
  </si>
  <si>
    <t>A125997830L</t>
  </si>
  <si>
    <t>A126001430F</t>
  </si>
  <si>
    <t>A125999630F</t>
  </si>
  <si>
    <t>A125992430K</t>
  </si>
  <si>
    <t>A125996030W</t>
  </si>
  <si>
    <t>A125994230C</t>
  </si>
  <si>
    <t>A125997658W</t>
  </si>
  <si>
    <t>A126001258R</t>
  </si>
  <si>
    <t>A125999458R</t>
  </si>
  <si>
    <t>A125992258V</t>
  </si>
  <si>
    <t>A125995858C</t>
  </si>
  <si>
    <t>A125994058L</t>
  </si>
  <si>
    <t>A125997714C</t>
  </si>
  <si>
    <t>A126001314W</t>
  </si>
  <si>
    <t>A125999514W</t>
  </si>
  <si>
    <t>A125992314A</t>
  </si>
  <si>
    <t>A125995914K</t>
  </si>
  <si>
    <t>A125994114V</t>
  </si>
  <si>
    <t>A125997766F</t>
  </si>
  <si>
    <t>A126001366X</t>
  </si>
  <si>
    <t>A125999566X</t>
  </si>
  <si>
    <t>A125992366C</t>
  </si>
  <si>
    <t>A125995966L</t>
  </si>
  <si>
    <t>A125994166W</t>
  </si>
  <si>
    <t>A125997838F</t>
  </si>
  <si>
    <t>A126001438X</t>
  </si>
  <si>
    <t>A125999638X</t>
  </si>
  <si>
    <t>A125992438C</t>
  </si>
  <si>
    <t>A125996038R</t>
  </si>
  <si>
    <t>A125994238W</t>
  </si>
  <si>
    <t>A125997662L</t>
  </si>
  <si>
    <t>A126001262F</t>
  </si>
  <si>
    <t>A125999462F</t>
  </si>
  <si>
    <t>A125997794R</t>
  </si>
  <si>
    <t>A126001394J</t>
  </si>
  <si>
    <t>A125999594J</t>
  </si>
  <si>
    <t>A125992394L</t>
  </si>
  <si>
    <t>A125995994W</t>
  </si>
  <si>
    <t>A125994194F</t>
  </si>
  <si>
    <t>A125997798X</t>
  </si>
  <si>
    <t>A126001398T</t>
  </si>
  <si>
    <t>A125999598T</t>
  </si>
  <si>
    <t>A125992398W</t>
  </si>
  <si>
    <t>A125995998F</t>
  </si>
  <si>
    <t>A125994198R</t>
  </si>
  <si>
    <t>A125997694F</t>
  </si>
  <si>
    <t>A126001294X</t>
  </si>
  <si>
    <t>A125999494X</t>
  </si>
  <si>
    <t>A125992294C</t>
  </si>
  <si>
    <t>A125995894L</t>
  </si>
  <si>
    <t>A125994094W</t>
  </si>
  <si>
    <t>A125997666W</t>
  </si>
  <si>
    <t>A126001266R</t>
  </si>
  <si>
    <t>A125999466R</t>
  </si>
  <si>
    <t>A125992266V</t>
  </si>
  <si>
    <t>A125995866C</t>
  </si>
  <si>
    <t>A125994066L</t>
  </si>
  <si>
    <t>A125992318K</t>
  </si>
  <si>
    <t>A125995918V</t>
  </si>
  <si>
    <t>A125994118C</t>
  </si>
  <si>
    <t>A125997686F</t>
  </si>
  <si>
    <t>A126001286X</t>
  </si>
  <si>
    <t>A125999486X</t>
  </si>
  <si>
    <t>A125992286C</t>
  </si>
  <si>
    <t>A125995886L</t>
  </si>
  <si>
    <t>A125994086W</t>
  </si>
  <si>
    <t>A125997722C</t>
  </si>
  <si>
    <t>A126001322W</t>
  </si>
  <si>
    <t>A125999522W</t>
  </si>
  <si>
    <t>A125992322A</t>
  </si>
  <si>
    <t>A125995922K</t>
  </si>
  <si>
    <t>A125994122V</t>
  </si>
  <si>
    <t>A125997698R</t>
  </si>
  <si>
    <t>A126001298J</t>
  </si>
  <si>
    <t>A125999498J</t>
  </si>
  <si>
    <t>A125992298L</t>
  </si>
  <si>
    <t>A125995898W</t>
  </si>
  <si>
    <t>A125994098F</t>
  </si>
  <si>
    <t>A125997726L</t>
  </si>
  <si>
    <t>A126001326F</t>
  </si>
  <si>
    <t>A125999526F</t>
  </si>
  <si>
    <t>A125992326K</t>
  </si>
  <si>
    <t>A125995926V</t>
  </si>
  <si>
    <t>A125994126C</t>
  </si>
  <si>
    <t>A125997770W</t>
  </si>
  <si>
    <t>A126001370R</t>
  </si>
  <si>
    <t>A125999570R</t>
  </si>
  <si>
    <t>A125992370V</t>
  </si>
  <si>
    <t>A125995970C</t>
  </si>
  <si>
    <t>A125994170L</t>
  </si>
  <si>
    <t>A125997730C</t>
  </si>
  <si>
    <t>A126001330W</t>
  </si>
  <si>
    <t>A125999530W</t>
  </si>
  <si>
    <t>A125992330A</t>
  </si>
  <si>
    <t>A125995930K</t>
  </si>
  <si>
    <t>A125994130V</t>
  </si>
  <si>
    <t>A125997702V</t>
  </si>
  <si>
    <t>A126001302L</t>
  </si>
  <si>
    <t>A125999502L</t>
  </si>
  <si>
    <t>A125992302T</t>
  </si>
  <si>
    <t>A125995902A</t>
  </si>
  <si>
    <t>A125994102K</t>
  </si>
  <si>
    <t>A125997802C</t>
  </si>
  <si>
    <t>A126001402W</t>
  </si>
  <si>
    <t>A125999602W</t>
  </si>
  <si>
    <t>A125992402A</t>
  </si>
  <si>
    <t>A125996002L</t>
  </si>
  <si>
    <t>A125994202V</t>
  </si>
  <si>
    <t>A125997774F</t>
  </si>
  <si>
    <t>A126001374X</t>
  </si>
  <si>
    <t>A125999574X</t>
  </si>
  <si>
    <t>A125992374C</t>
  </si>
  <si>
    <t>A125995974L</t>
  </si>
  <si>
    <t>A125994174W</t>
  </si>
  <si>
    <t>A125997778R</t>
  </si>
  <si>
    <t>A126001378J</t>
  </si>
  <si>
    <t>A125999578J</t>
  </si>
  <si>
    <t>A125992378L</t>
  </si>
  <si>
    <t>A125995978W</t>
  </si>
  <si>
    <t>A125994178F</t>
  </si>
  <si>
    <t>A125997842W</t>
  </si>
  <si>
    <t>A126001442R</t>
  </si>
  <si>
    <t>A125999642R</t>
  </si>
  <si>
    <t>A125992442V</t>
  </si>
  <si>
    <t>A125996042F</t>
  </si>
  <si>
    <t>A125994242L</t>
  </si>
  <si>
    <t>A125997670L</t>
  </si>
  <si>
    <t>A126001270F</t>
  </si>
  <si>
    <t>A125999470F</t>
  </si>
  <si>
    <t>A125992270K</t>
  </si>
  <si>
    <t>A125995870V</t>
  </si>
  <si>
    <t>A125994070C</t>
  </si>
  <si>
    <t>A125997734L</t>
  </si>
  <si>
    <t>A126001334F</t>
  </si>
  <si>
    <t>A125999534F</t>
  </si>
  <si>
    <t>A125992334K</t>
  </si>
  <si>
    <t>A125995934V</t>
  </si>
  <si>
    <t>A125994134C</t>
  </si>
  <si>
    <t>A125997690W</t>
  </si>
  <si>
    <t>A126001290R</t>
  </si>
  <si>
    <t>A125999490R</t>
  </si>
  <si>
    <t>A125992290V</t>
  </si>
  <si>
    <t>A125995890C</t>
  </si>
  <si>
    <t>A125994090L</t>
  </si>
  <si>
    <t>A125997782F</t>
  </si>
  <si>
    <t>A126001382X</t>
  </si>
  <si>
    <t>A125999582X</t>
  </si>
  <si>
    <t>A125992382C</t>
  </si>
  <si>
    <t>A125995982L</t>
  </si>
  <si>
    <t>A125994182W</t>
  </si>
  <si>
    <t>A125997786R</t>
  </si>
  <si>
    <t>A126001386J</t>
  </si>
  <si>
    <t>A125999586J</t>
  </si>
  <si>
    <t>A125992386L</t>
  </si>
  <si>
    <t>A125995986W</t>
  </si>
  <si>
    <t>A125994186F</t>
  </si>
  <si>
    <t>A125997706C</t>
  </si>
  <si>
    <t>A126001306W</t>
  </si>
  <si>
    <t>A125999506W</t>
  </si>
  <si>
    <t>A125992306A</t>
  </si>
  <si>
    <t>A125995906K</t>
  </si>
  <si>
    <t>A125994106V</t>
  </si>
  <si>
    <t>A125997674W</t>
  </si>
  <si>
    <t>A126001274R</t>
  </si>
  <si>
    <t>A125999474R</t>
  </si>
  <si>
    <t>A125992274V</t>
  </si>
  <si>
    <t>A125995874C</t>
  </si>
  <si>
    <t>A125994074L</t>
  </si>
  <si>
    <t>A125997846F</t>
  </si>
  <si>
    <t>A126001446X</t>
  </si>
  <si>
    <t>A125999646X</t>
  </si>
  <si>
    <t>A125992446C</t>
  </si>
  <si>
    <t>A125996046R</t>
  </si>
  <si>
    <t>A125994246W</t>
  </si>
  <si>
    <t>A125997738W</t>
  </si>
  <si>
    <t>A126001338R</t>
  </si>
  <si>
    <t>A125999538R</t>
  </si>
  <si>
    <t>A125992338V</t>
  </si>
  <si>
    <t>A125995938C</t>
  </si>
  <si>
    <t>A125994138L</t>
  </si>
  <si>
    <t>A125997806L</t>
  </si>
  <si>
    <t>A126001406F</t>
  </si>
  <si>
    <t>A125999606F</t>
  </si>
  <si>
    <t>A125992406K</t>
  </si>
  <si>
    <t>A125996006W</t>
  </si>
  <si>
    <t>A125994206C</t>
  </si>
  <si>
    <t>A125997850W</t>
  </si>
  <si>
    <t>A126001450R</t>
  </si>
  <si>
    <t>A125999650R</t>
  </si>
  <si>
    <t>A125992450V</t>
  </si>
  <si>
    <t>A125996050F</t>
  </si>
  <si>
    <t>A125994250L</t>
  </si>
  <si>
    <t>A125996678L</t>
  </si>
  <si>
    <t>A126000278F</t>
  </si>
  <si>
    <t>A125998478F</t>
  </si>
  <si>
    <t>A125991278K</t>
  </si>
  <si>
    <t>A125994878V</t>
  </si>
  <si>
    <t>A125993078C</t>
  </si>
  <si>
    <t>A125996810K</t>
  </si>
  <si>
    <t>A126000410C</t>
  </si>
  <si>
    <t>A125998610C</t>
  </si>
  <si>
    <t>A125991410J</t>
  </si>
  <si>
    <t>A125995010V</t>
  </si>
  <si>
    <t>A125993210A</t>
  </si>
  <si>
    <t>A125996742V</t>
  </si>
  <si>
    <t>A126000342L</t>
  </si>
  <si>
    <t>A125998542L</t>
  </si>
  <si>
    <t>A125991342T</t>
  </si>
  <si>
    <t>A125994942A</t>
  </si>
  <si>
    <t>A125993142K</t>
  </si>
  <si>
    <t>A125996814V</t>
  </si>
  <si>
    <t>A126000414L</t>
  </si>
  <si>
    <t>A125998614L</t>
  </si>
  <si>
    <t>A125991414T</t>
  </si>
  <si>
    <t>A125995014C</t>
  </si>
  <si>
    <t>A125993214K</t>
  </si>
  <si>
    <t>A125996818C</t>
  </si>
  <si>
    <t>A126000418W</t>
  </si>
  <si>
    <t>A125998618W</t>
  </si>
  <si>
    <t>A125991418A</t>
  </si>
  <si>
    <t>A125995018L</t>
  </si>
  <si>
    <t>A125993218V</t>
  </si>
  <si>
    <t>Western Australia ;  &gt;&gt; 35-44 years ;  Unemployed ;  Persons ;</t>
  </si>
  <si>
    <t>Western Australia ;  &gt;&gt; 35-44 years ;  Unemployed ;  &gt; Males ;</t>
  </si>
  <si>
    <t>Western Australia ;  &gt;&gt; 35-44 years ;  Unemployed ;  &gt; Females ;</t>
  </si>
  <si>
    <t>Western Australia ;  &gt;&gt; 35-44 years ;  People who started current job in the last year ;  Persons ;</t>
  </si>
  <si>
    <t>Western Australia ;  &gt;&gt; 35-44 years ;  People who started current job in the last year ;  &gt; Males ;</t>
  </si>
  <si>
    <t>Western Australia ;  &gt;&gt; 35-44 years ;  People who started current job in the last year ;  &gt; Females ;</t>
  </si>
  <si>
    <t>Western Australia ;  &gt; 45-64 years ;  Unemployed ;  Persons ;</t>
  </si>
  <si>
    <t>Western Australia ;  &gt; 45-64 years ;  Unemployed ;  &gt; Males ;</t>
  </si>
  <si>
    <t>Western Australia ;  &gt; 45-64 years ;  Unemployed ;  &gt; Females ;</t>
  </si>
  <si>
    <t>Western Australia ;  &gt; 45-64 years ;  People who started current job in the last year ;  Persons ;</t>
  </si>
  <si>
    <t>Western Australia ;  &gt; 45-64 years ;  People who started current job in the last year ;  &gt; Males ;</t>
  </si>
  <si>
    <t>Western Australia ;  &gt; 45-64 years ;  People who started current job in the last year ;  &gt; Females ;</t>
  </si>
  <si>
    <t>Western Australia ;  &gt;&gt; 45-54 years ;  Unemployed ;  Persons ;</t>
  </si>
  <si>
    <t>Western Australia ;  &gt;&gt; 45-54 years ;  Unemployed ;  &gt; Males ;</t>
  </si>
  <si>
    <t>Western Australia ;  &gt;&gt; 45-54 years ;  Unemployed ;  &gt; Females ;</t>
  </si>
  <si>
    <t>Western Australia ;  &gt;&gt; 45-54 years ;  People who started current job in the last year ;  Persons ;</t>
  </si>
  <si>
    <t>Western Australia ;  &gt;&gt; 45-54 years ;  People who started current job in the last year ;  &gt; Males ;</t>
  </si>
  <si>
    <t>Western Australia ;  &gt;&gt; 45-54 years ;  People who started current job in the last year ;  &gt; Females ;</t>
  </si>
  <si>
    <t>Western Australia ;  &gt;&gt; 55-64 years ;  Unemployed ;  Persons ;</t>
  </si>
  <si>
    <t>Western Australia ;  &gt;&gt; 55-64 years ;  Unemployed ;  &gt; Males ;</t>
  </si>
  <si>
    <t>Western Australia ;  &gt;&gt; 55-64 years ;  Unemployed ;  &gt; Females ;</t>
  </si>
  <si>
    <t>Western Australia ;  &gt;&gt; 55-64 years ;  People who started current job in the last year ;  Persons ;</t>
  </si>
  <si>
    <t>Western Australia ;  &gt;&gt; 55-64 years ;  People who started current job in the last year ;  &gt; Males ;</t>
  </si>
  <si>
    <t>Western Australia ;  &gt;&gt; 55-64 years ;  People who started current job in the last year ;  &gt; Females ;</t>
  </si>
  <si>
    <t>Western Australia ;  65 years and over ;  Unemployed ;  Persons ;</t>
  </si>
  <si>
    <t>Western Australia ;  65 years and over ;  Unemployed ;  &gt; Males ;</t>
  </si>
  <si>
    <t>Western Australia ;  65 years and over ;  Unemployed ;  &gt; Females ;</t>
  </si>
  <si>
    <t>Western Australia ;  65 years and over ;  People who started current job in the last year ;  Persons ;</t>
  </si>
  <si>
    <t>Western Australia ;  65 years and over ;  People who started current job in the last year ;  &gt; Males ;</t>
  </si>
  <si>
    <t>Western Australia ;  65 years and over ;  People who started current job in the last year ;  &gt; Females ;</t>
  </si>
  <si>
    <t>Western Australia ;  Family member ;  Unemployed ;  Persons ;</t>
  </si>
  <si>
    <t>Western Australia ;  Family member ;  Unemployed ;  &gt; Males ;</t>
  </si>
  <si>
    <t>Western Australia ;  Family member ;  Unemployed ;  &gt; Females ;</t>
  </si>
  <si>
    <t>Western Australia ;  Family member ;  People who started current job in the last year ;  Persons ;</t>
  </si>
  <si>
    <t>Western Australia ;  Family member ;  People who started current job in the last year ;  &gt; Males ;</t>
  </si>
  <si>
    <t>Western Australia ;  Family member ;  People who started current job in the last year ;  &gt; Females ;</t>
  </si>
  <si>
    <t>Western Australia ;  &gt; Husband, wife or partner ;  Unemployed ;  Persons ;</t>
  </si>
  <si>
    <t>Western Australia ;  &gt; Husband, wife or partner ;  Unemployed ;  &gt; Males ;</t>
  </si>
  <si>
    <t>Western Australia ;  &gt; Husband, wife or partner ;  Unemployed ;  &gt; Females ;</t>
  </si>
  <si>
    <t>Western Australia ;  &gt; Husband, wife or partner ;  People who started current job in the last year ;  Persons ;</t>
  </si>
  <si>
    <t>Western Australia ;  &gt; Husband, wife or partner ;  People who started current job in the last year ;  &gt; Males ;</t>
  </si>
  <si>
    <t>Western Australia ;  &gt; Husband, wife or partner ;  People who started current job in the last year ;  &gt; Females ;</t>
  </si>
  <si>
    <t>Western Australia ;  &gt;&gt; Husband, wife or partner with dependants ;  Unemployed ;  Persons ;</t>
  </si>
  <si>
    <t>Western Australia ;  &gt;&gt; Husband, wife or partner with dependants ;  Unemployed ;  &gt; Males ;</t>
  </si>
  <si>
    <t>Western Australia ;  &gt;&gt; Husband, wife or partner with dependants ;  Unemployed ;  &gt; Females ;</t>
  </si>
  <si>
    <t>Western Australia ;  &gt;&gt; Husband, wife or partner with dependants ;  People who started current job in the last year ;  Persons ;</t>
  </si>
  <si>
    <t>Western Australia ;  &gt;&gt; Husband, wife or partner with dependants ;  People who started current job in the last year ;  &gt; Males ;</t>
  </si>
  <si>
    <t>Western Australia ;  &gt;&gt; Husband, wife or partner with dependants ;  People who started current job in the last year ;  &gt; Females ;</t>
  </si>
  <si>
    <t>Western Australia ;  &gt;&gt; Husband, wife or partner without dependants ;  Unemployed ;  Persons ;</t>
  </si>
  <si>
    <t>Western Australia ;  &gt;&gt; Husband, wife or partner without dependants ;  Unemployed ;  &gt; Males ;</t>
  </si>
  <si>
    <t>Western Australia ;  &gt;&gt; Husband, wife or partner without dependants ;  Unemployed ;  &gt; Females ;</t>
  </si>
  <si>
    <t>Western Australia ;  &gt;&gt; Husband, wife or partner without dependants ;  People who started current job in the last year ;  Persons ;</t>
  </si>
  <si>
    <t>Western Australia ;  &gt;&gt; Husband, wife or partner without dependants ;  People who started current job in the last year ;  &gt; Males ;</t>
  </si>
  <si>
    <t>Western Australia ;  &gt;&gt; Husband, wife or partner without dependants ;  People who started current job in the last year ;  &gt; Females ;</t>
  </si>
  <si>
    <t>Western Australia ;  &gt; Lone parent ;  Unemployed ;  Persons ;</t>
  </si>
  <si>
    <t>Western Australia ;  &gt; Lone parent ;  Unemployed ;  &gt; Males ;</t>
  </si>
  <si>
    <t>Western Australia ;  &gt; Lone parent ;  Unemployed ;  &gt; Females ;</t>
  </si>
  <si>
    <t>Western Australia ;  &gt; Lone parent ;  People who started current job in the last year ;  Persons ;</t>
  </si>
  <si>
    <t>Western Australia ;  &gt; Lone parent ;  People who started current job in the last year ;  &gt; Males ;</t>
  </si>
  <si>
    <t>Western Australia ;  &gt; Lone parent ;  People who started current job in the last year ;  &gt; Females ;</t>
  </si>
  <si>
    <t>Western Australia ;  &gt; Dependent student ;  Unemployed ;  Persons ;</t>
  </si>
  <si>
    <t>Western Australia ;  &gt; Dependent student ;  Unemployed ;  &gt; Males ;</t>
  </si>
  <si>
    <t>Western Australia ;  &gt; Dependent student ;  Unemployed ;  &gt; Females ;</t>
  </si>
  <si>
    <t>Western Australia ;  &gt; Dependent student ;  People who started current job in the last year ;  Persons ;</t>
  </si>
  <si>
    <t>Western Australia ;  &gt; Dependent student ;  People who started current job in the last year ;  &gt; Males ;</t>
  </si>
  <si>
    <t>Western Australia ;  &gt; Dependent student ;  People who started current job in the last year ;  &gt; Females ;</t>
  </si>
  <si>
    <t>Western Australia ;  &gt; Non-dependent child ;  Unemployed ;  Persons ;</t>
  </si>
  <si>
    <t>Western Australia ;  &gt; Non-dependent child ;  Unemployed ;  &gt; Males ;</t>
  </si>
  <si>
    <t>Western Australia ;  &gt; Non-dependent child ;  Unemployed ;  &gt; Females ;</t>
  </si>
  <si>
    <t>Western Australia ;  &gt; Non-dependent child ;  People who started current job in the last year ;  Persons ;</t>
  </si>
  <si>
    <t>Western Australia ;  &gt; Non-dependent child ;  People who started current job in the last year ;  &gt; Males ;</t>
  </si>
  <si>
    <t>Western Australia ;  &gt; Non-dependent child ;  People who started current job in the last year ;  &gt; Females ;</t>
  </si>
  <si>
    <t>Western Australia ;  &gt; Other relative ;  Unemployed ;  Persons ;</t>
  </si>
  <si>
    <t>Western Australia ;  &gt; Other relative ;  Unemployed ;  &gt; Males ;</t>
  </si>
  <si>
    <t>Western Australia ;  &gt; Other relative ;  Unemployed ;  &gt; Females ;</t>
  </si>
  <si>
    <t>Western Australia ;  &gt; Other relative ;  People who started current job in the last year ;  Persons ;</t>
  </si>
  <si>
    <t>Western Australia ;  &gt; Other relative ;  People who started current job in the last year ;  &gt; Males ;</t>
  </si>
  <si>
    <t>Western Australia ;  &gt; Other relative ;  People who started current job in the last year ;  &gt; Females ;</t>
  </si>
  <si>
    <t>Western Australia ;  Not in a family ;  Unemployed ;  Persons ;</t>
  </si>
  <si>
    <t>Western Australia ;  Not in a family ;  Unemployed ;  &gt; Males ;</t>
  </si>
  <si>
    <t>Western Australia ;  Not in a family ;  Unemployed ;  &gt; Females ;</t>
  </si>
  <si>
    <t>Western Australia ;  Not in a family ;  People who started current job in the last year ;  Persons ;</t>
  </si>
  <si>
    <t>Western Australia ;  Not in a family ;  People who started current job in the last year ;  &gt; Males ;</t>
  </si>
  <si>
    <t>Western Australia ;  Not in a family ;  People who started current job in the last year ;  &gt; Females ;</t>
  </si>
  <si>
    <t>Western Australia ;  &gt; Person living alone ;  Unemployed ;  Persons ;</t>
  </si>
  <si>
    <t>Western Australia ;  &gt; Person living alone ;  Unemployed ;  &gt; Males ;</t>
  </si>
  <si>
    <t>Western Australia ;  &gt; Person living alone ;  Unemployed ;  &gt; Females ;</t>
  </si>
  <si>
    <t>Western Australia ;  &gt; Person living alone ;  People who started current job in the last year ;  Persons ;</t>
  </si>
  <si>
    <t>Western Australia ;  &gt; Person living alone ;  People who started current job in the last year ;  &gt; Males ;</t>
  </si>
  <si>
    <t>Western Australia ;  &gt; Person living alone ;  People who started current job in the last year ;  &gt; Females ;</t>
  </si>
  <si>
    <t>Western Australia ;  &gt; Person living with non-relatives ;  Unemployed ;  Persons ;</t>
  </si>
  <si>
    <t>Western Australia ;  &gt; Person living with non-relatives ;  Unemployed ;  &gt; Males ;</t>
  </si>
  <si>
    <t>Western Australia ;  &gt; Person living with non-relatives ;  Unemployed ;  &gt; Females ;</t>
  </si>
  <si>
    <t>Western Australia ;  &gt; Person living with non-relatives ;  People who started current job in the last year ;  Persons ;</t>
  </si>
  <si>
    <t>Western Australia ;  &gt; Person living with non-relatives ;  People who started current job in the last year ;  &gt; Males ;</t>
  </si>
  <si>
    <t>Western Australia ;  &gt; Person living with non-relatives ;  People who started current job in the last year ;  &gt; Females ;</t>
  </si>
  <si>
    <t>Western Australia ;  Relationship not determined ;  Unemployed ;  Persons ;</t>
  </si>
  <si>
    <t>Western Australia ;  Relationship not determined ;  Unemployed ;  &gt; Males ;</t>
  </si>
  <si>
    <t>Western Australia ;  Relationship not determined ;  Unemployed ;  &gt; Females ;</t>
  </si>
  <si>
    <t>Western Australia ;  Relationship not determined ;  People who started current job in the last year ;  Persons ;</t>
  </si>
  <si>
    <t>Western Australia ;  Relationship not determined ;  People who started current job in the last year ;  &gt; Males ;</t>
  </si>
  <si>
    <t>Western Australia ;  Relationship not determined ;  People who started current job in the last year ;  &gt; Females ;</t>
  </si>
  <si>
    <t>Western Australia ;  No jobs in last 12 months ;  Unemployed ;  Persons ;</t>
  </si>
  <si>
    <t>Western Australia ;  No jobs in last 12 months ;  Unemployed ;  &gt; Males ;</t>
  </si>
  <si>
    <t>Western Australia ;  No jobs in last 12 months ;  Unemployed ;  &gt; Females ;</t>
  </si>
  <si>
    <t>Western Australia ;  One job in last 12 months ;  Unemployed ;  Persons ;</t>
  </si>
  <si>
    <t>Western Australia ;  One job in last 12 months ;  Unemployed ;  &gt; Males ;</t>
  </si>
  <si>
    <t>Western Australia ;  One job in last 12 months ;  Unemployed ;  &gt; Females ;</t>
  </si>
  <si>
    <t>Western Australia ;  One job in last 12 months ;  People who started current job in the last year ;  Persons ;</t>
  </si>
  <si>
    <t>Western Australia ;  One job in last 12 months ;  People who started current job in the last year ;  &gt; Males ;</t>
  </si>
  <si>
    <t>Western Australia ;  One job in last 12 months ;  People who started current job in the last year ;  &gt; Females ;</t>
  </si>
  <si>
    <t>Western Australia ;  Two jobs in last 12 months ;  Unemployed ;  Persons ;</t>
  </si>
  <si>
    <t>Western Australia ;  Two jobs in last 12 months ;  Unemployed ;  &gt; Males ;</t>
  </si>
  <si>
    <t>Western Australia ;  Two jobs in last 12 months ;  Unemployed ;  &gt; Females ;</t>
  </si>
  <si>
    <t>Western Australia ;  Two jobs in last 12 months ;  People who started current job in the last year ;  Persons ;</t>
  </si>
  <si>
    <t>Western Australia ;  Two jobs in last 12 months ;  People who started current job in the last year ;  &gt; Males ;</t>
  </si>
  <si>
    <t>Western Australia ;  Two jobs in last 12 months ;  People who started current job in the last year ;  &gt; Females ;</t>
  </si>
  <si>
    <t>Western Australia ;  Three jobs in last 12 months ;  Unemployed ;  Persons ;</t>
  </si>
  <si>
    <t>Western Australia ;  Three jobs in last 12 months ;  Unemployed ;  &gt; Males ;</t>
  </si>
  <si>
    <t>Western Australia ;  Three jobs in last 12 months ;  Unemployed ;  &gt; Females ;</t>
  </si>
  <si>
    <t>Western Australia ;  Three jobs in last 12 months ;  People who started current job in the last year ;  Persons ;</t>
  </si>
  <si>
    <t>Western Australia ;  Three jobs in last 12 months ;  People who started current job in the last year ;  &gt; Males ;</t>
  </si>
  <si>
    <t>Western Australia ;  Three jobs in last 12 months ;  People who started current job in the last year ;  &gt; Females ;</t>
  </si>
  <si>
    <t>Western Australia ;  Four or more jobs in last 12 months ;  Unemployed ;  Persons ;</t>
  </si>
  <si>
    <t>Western Australia ;  Four or more jobs in last 12 months ;  Unemployed ;  &gt; Males ;</t>
  </si>
  <si>
    <t>Western Australia ;  Four or more jobs in last 12 months ;  Unemployed ;  &gt; Females ;</t>
  </si>
  <si>
    <t>Western Australia ;  Four or more jobs in last 12 months ;  People who started current job in the last year ;  Persons ;</t>
  </si>
  <si>
    <t>Western Australia ;  Four or more jobs in last 12 months ;  People who started current job in the last year ;  &gt; Males ;</t>
  </si>
  <si>
    <t>Western Australia ;  Four or more jobs in last 12 months ;  People who started current job in the last year ;  &gt; Females ;</t>
  </si>
  <si>
    <t>Western Australia ;  Steps taken:  Asked current employer for more work ;  People who started current job in the last year ;  Persons ;</t>
  </si>
  <si>
    <t>Western Australia ;  Steps taken:  Asked current employer for more work ;  People who started current job in the last year ;  &gt; Males ;</t>
  </si>
  <si>
    <t>Western Australia ;  Steps taken:  Asked current employer for more work ;  People who started current job in the last year ;  &gt; Females ;</t>
  </si>
  <si>
    <t>Western Australia ;  Steps taken:  Wrote, phoned or applied in person to an employer ;  Unemployed ;  Persons ;</t>
  </si>
  <si>
    <t>Western Australia ;  Steps taken:  Wrote, phoned or applied in person to an employer ;  Unemployed ;  &gt; Males ;</t>
  </si>
  <si>
    <t>Western Australia ;  Steps taken:  Wrote, phoned or applied in person to an employer ;  Unemployed ;  &gt; Females ;</t>
  </si>
  <si>
    <t>Western Australia ;  Steps taken:  Wrote, phoned or applied in person to an employer ;  People who started current job in the last year ;  Persons ;</t>
  </si>
  <si>
    <t>Western Australia ;  Steps taken:  Wrote, phoned or applied in person to an employer ;  People who started current job in the last year ;  &gt; Males ;</t>
  </si>
  <si>
    <t>Western Australia ;  Steps taken:  Wrote, phoned or applied in person to an employer ;  People who started current job in the last year ;  &gt; Females ;</t>
  </si>
  <si>
    <t>Western Australia ;  Steps taken:  Answered an ad for a job on the Internet, newspaper, etc ;  Unemployed ;  Persons ;</t>
  </si>
  <si>
    <t>Western Australia ;  Steps taken:  Answered an ad for a job on the Internet, newspaper, etc ;  Unemployed ;  &gt; Males ;</t>
  </si>
  <si>
    <t>Western Australia ;  Steps taken:  Answered an ad for a job on the Internet, newspaper, etc ;  Unemployed ;  &gt; Females ;</t>
  </si>
  <si>
    <t>Western Australia ;  Steps taken:  Answered an ad for a job on the Internet, newspaper, etc ;  People who started current job in the last year ;  Persons ;</t>
  </si>
  <si>
    <t>Western Australia ;  Steps taken:  Answered an ad for a job on the Internet, newspaper, etc ;  People who started current job in the last year ;  &gt; Males ;</t>
  </si>
  <si>
    <t>Western Australia ;  Steps taken:  Answered an ad for a job on the Internet, newspaper, etc ;  People who started current job in the last year ;  &gt; Females ;</t>
  </si>
  <si>
    <t>Western Australia ;  Steps taken:  Had an interview with an employer ;  Unemployed ;  Persons ;</t>
  </si>
  <si>
    <t>Western Australia ;  Steps taken:  Had an interview with an employer ;  Unemployed ;  &gt; Males ;</t>
  </si>
  <si>
    <t>Western Australia ;  Steps taken:  Had an interview with an employer ;  Unemployed ;  &gt; Females ;</t>
  </si>
  <si>
    <t>Western Australia ;  Steps taken:  Had an interview with an employer ;  People who started current job in the last year ;  Persons ;</t>
  </si>
  <si>
    <t>Western Australia ;  Steps taken:  Had an interview with an employer ;  People who started current job in the last year ;  &gt; Males ;</t>
  </si>
  <si>
    <t>Western Australia ;  Steps taken:  Had an interview with an employer ;  People who started current job in the last year ;  &gt; Females ;</t>
  </si>
  <si>
    <t>Western Australia ;  Steps taken:  Contacted friends or relatives ;  Unemployed ;  Persons ;</t>
  </si>
  <si>
    <t>Western Australia ;  Steps taken:  Contacted friends or relatives ;  Unemployed ;  &gt; Males ;</t>
  </si>
  <si>
    <t>Western Australia ;  Steps taken:  Contacted friends or relatives ;  Unemployed ;  &gt; Females ;</t>
  </si>
  <si>
    <t>Western Australia ;  Steps taken:  Contacted friends or relatives ;  People who started current job in the last year ;  Persons ;</t>
  </si>
  <si>
    <t>Western Australia ;  Steps taken:  Contacted friends or relatives ;  People who started current job in the last year ;  &gt; Males ;</t>
  </si>
  <si>
    <t>Western Australia ;  Steps taken:  Contacted friends or relatives ;  People who started current job in the last year ;  &gt; Females ;</t>
  </si>
  <si>
    <t>Western Australia ;  Steps taken:  Took steps to purchase or start up own business ;  Unemployed ;  Persons ;</t>
  </si>
  <si>
    <t>Western Australia ;  Steps taken:  Took steps to purchase or start up own business ;  Unemployed ;  &gt; Males ;</t>
  </si>
  <si>
    <t>Western Australia ;  Steps taken:  Took steps to purchase or start up own business ;  Unemployed ;  &gt; Females ;</t>
  </si>
  <si>
    <t>Western Australia ;  Steps taken:  Took steps to purchase or start up own business ;  People who started current job in the last year ;  Persons ;</t>
  </si>
  <si>
    <t>Western Australia ;  Steps taken:  Took steps to purchase or start up own business ;  People who started current job in the last year ;  &gt; Males ;</t>
  </si>
  <si>
    <t>Western Australia ;  Steps taken:  Took steps to purchase or start up own business ;  People who started current job in the last year ;  &gt; Females ;</t>
  </si>
  <si>
    <t>Western Australia ;  Steps taken:  Advertised or tendered for work ;  Unemployed ;  Persons ;</t>
  </si>
  <si>
    <t>Western Australia ;  Steps taken:  Advertised or tendered for work ;  Unemployed ;  &gt; Males ;</t>
  </si>
  <si>
    <t>Western Australia ;  Steps taken:  Advertised or tendered for work ;  Unemployed ;  &gt; Females ;</t>
  </si>
  <si>
    <t>Western Australia ;  Steps taken:  Advertised or tendered for work ;  People who started current job in the last year ;  Persons ;</t>
  </si>
  <si>
    <t>Western Australia ;  Steps taken:  Advertised or tendered for work ;  People who started current job in the last year ;  &gt; Males ;</t>
  </si>
  <si>
    <t>Western Australia ;  Steps taken:  Advertised or tendered for work ;  People who started current job in the last year ;  &gt; Females ;</t>
  </si>
  <si>
    <t>Western Australia ;  Steps taken:  Checked or registered with other employment agency ;  Unemployed ;  Persons ;</t>
  </si>
  <si>
    <t>Western Australia ;  Steps taken:  Checked or registered with other employment agency ;  Unemployed ;  &gt; Males ;</t>
  </si>
  <si>
    <t>Western Australia ;  Steps taken:  Checked or registered with other employment agency ;  Unemployed ;  &gt; Females ;</t>
  </si>
  <si>
    <t>Western Australia ;  Steps taken:  Checked or registered with other employment agency ;  People who started current job in the last year ;  Persons ;</t>
  </si>
  <si>
    <t>Western Australia ;  Steps taken:  Checked or registered with other employment agency ;  People who started current job in the last year ;  &gt; Males ;</t>
  </si>
  <si>
    <t>Western Australia ;  Steps taken:  Checked or registered with other employment agency ;  People who started current job in the last year ;  &gt; Females ;</t>
  </si>
  <si>
    <t>Western Australia ;  Steps taken:  Looked at ads for jobs on the Internet, newspaper, etc ;  Unemployed ;  Persons ;</t>
  </si>
  <si>
    <t>Western Australia ;  Steps taken:  Looked at ads for jobs on the Internet, newspaper, etc ;  Unemployed ;  &gt; Males ;</t>
  </si>
  <si>
    <t>Western Australia ;  Steps taken:  Looked at ads for jobs on the Internet, newspaper, etc ;  Unemployed ;  &gt; Females ;</t>
  </si>
  <si>
    <t>Western Australia ;  Steps taken:  Looked at ads for jobs on the Internet, newspaper, etc ;  People who started current job in the last year ;  Persons ;</t>
  </si>
  <si>
    <t>Western Australia ;  Steps taken:  Looked at ads for jobs on the Internet, newspaper, etc ;  People who started current job in the last year ;  &gt; Males ;</t>
  </si>
  <si>
    <t>Western Australia ;  Steps taken:  Looked at ads for jobs on the Internet, newspaper, etc ;  People who started current job in the last year ;  &gt; Females ;</t>
  </si>
  <si>
    <t>Western Australia ;  Steps taken:  Registered with Centrelink as a job seeker ;  Unemployed ;  Persons ;</t>
  </si>
  <si>
    <t>Western Australia ;  Steps taken:  Registered with Centrelink as a job seeker ;  Unemployed ;  &gt; Males ;</t>
  </si>
  <si>
    <t>Western Australia ;  Steps taken:  Registered with Centrelink as a job seeker ;  Unemployed ;  &gt; Females ;</t>
  </si>
  <si>
    <t>Western Australia ;  Steps taken:  Registered with Centrelink as a job seeker ;  People who started current job in the last year ;  Persons ;</t>
  </si>
  <si>
    <t>Western Australia ;  Steps taken:  Registered with Centrelink as a job seeker ;  People who started current job in the last year ;  &gt; Males ;</t>
  </si>
  <si>
    <t>Western Australia ;  Steps taken:  Registered with Centrelink as a job seeker ;  People who started current job in the last year ;  &gt; Females ;</t>
  </si>
  <si>
    <t>Western Australia ;  Steps taken:  Other steps ;  Unemployed ;  Persons ;</t>
  </si>
  <si>
    <t>Western Australia ;  Steps taken:  Other steps ;  Unemployed ;  &gt; Males ;</t>
  </si>
  <si>
    <t>Western Australia ;  Steps taken:  Other steps ;  Unemployed ;  &gt; Females ;</t>
  </si>
  <si>
    <t>Western Australia ;  Steps taken:  Other steps ;  People who started current job in the last year ;  Persons ;</t>
  </si>
  <si>
    <t>Western Australia ;  Steps taken:  Other steps ;  People who started current job in the last year ;  &gt; Males ;</t>
  </si>
  <si>
    <t>Western Australia ;  Steps taken:  Other steps ;  People who started current job in the last year ;  &gt; Females ;</t>
  </si>
  <si>
    <t>Western Australia ;  Did not take steps to look for work or more hours ;  Unemployed ;  Persons ;</t>
  </si>
  <si>
    <t>Western Australia ;  Did not take steps to look for work or more hours ;  Unemployed ;  &gt; Males ;</t>
  </si>
  <si>
    <t>Western Australia ;  Did not take steps to look for work or more hours ;  Unemployed ;  &gt; Females ;</t>
  </si>
  <si>
    <t>Western Australia ;  Did not take steps to look for work or more hours ;  People who started current job in the last year ;  Persons ;</t>
  </si>
  <si>
    <t>Western Australia ;  Did not take steps to look for work or more hours ;  People who started current job in the last year ;  &gt; Males ;</t>
  </si>
  <si>
    <t>Western Australia ;  Did not take steps to look for work or more hours ;  People who started current job in the last year ;  &gt; Females ;</t>
  </si>
  <si>
    <t>Western Australia ;  With non-school qualification ;  Unemployed ;  Persons ;</t>
  </si>
  <si>
    <t>Western Australia ;  With non-school qualification ;  Unemployed ;  &gt; Males ;</t>
  </si>
  <si>
    <t>Western Australia ;  With non-school qualification ;  Unemployed ;  &gt; Females ;</t>
  </si>
  <si>
    <t>Western Australia ;  With non-school qualification ;  People who started current job in the last year ;  Persons ;</t>
  </si>
  <si>
    <t>Western Australia ;  With non-school qualification ;  People who started current job in the last year ;  &gt; Males ;</t>
  </si>
  <si>
    <t>Western Australia ;  With non-school qualification ;  People who started current job in the last year ;  &gt; Females ;</t>
  </si>
  <si>
    <t>Western Australia ;  &gt; Postgraduate Degree ;  Unemployed ;  Persons ;</t>
  </si>
  <si>
    <t>Western Australia ;  &gt; Postgraduate Degree ;  Unemployed ;  &gt; Males ;</t>
  </si>
  <si>
    <t>Western Australia ;  &gt; Postgraduate Degree ;  Unemployed ;  &gt; Females ;</t>
  </si>
  <si>
    <t>Western Australia ;  &gt; Postgraduate Degree ;  People who started current job in the last year ;  Persons ;</t>
  </si>
  <si>
    <t>Western Australia ;  &gt; Postgraduate Degree ;  People who started current job in the last year ;  &gt; Males ;</t>
  </si>
  <si>
    <t>Western Australia ;  &gt; Postgraduate Degree ;  People who started current job in the last year ;  &gt; Females ;</t>
  </si>
  <si>
    <t>Western Australia ;  &gt; Graduate Diploma or Certificate ;  Unemployed ;  Persons ;</t>
  </si>
  <si>
    <t>Western Australia ;  &gt; Graduate Diploma or Certificate ;  Unemployed ;  &gt; Males ;</t>
  </si>
  <si>
    <t>Western Australia ;  &gt; Graduate Diploma or Certificate ;  Unemployed ;  &gt; Females ;</t>
  </si>
  <si>
    <t>Western Australia ;  &gt; Graduate Diploma or Certificate ;  People who started current job in the last year ;  Persons ;</t>
  </si>
  <si>
    <t>Western Australia ;  &gt; Graduate Diploma or Certificate ;  People who started current job in the last year ;  &gt; Males ;</t>
  </si>
  <si>
    <t>Western Australia ;  &gt; Graduate Diploma or Certificate ;  People who started current job in the last year ;  &gt; Females ;</t>
  </si>
  <si>
    <t>Western Australia ;  &gt; Bachelor Degree ;  Unemployed ;  Persons ;</t>
  </si>
  <si>
    <t>Western Australia ;  &gt; Bachelor Degree ;  Unemployed ;  &gt; Males ;</t>
  </si>
  <si>
    <t>Western Australia ;  &gt; Bachelor Degree ;  Unemployed ;  &gt; Females ;</t>
  </si>
  <si>
    <t>Western Australia ;  &gt; Bachelor Degree ;  People who started current job in the last year ;  Persons ;</t>
  </si>
  <si>
    <t>Western Australia ;  &gt; Bachelor Degree ;  People who started current job in the last year ;  &gt; Males ;</t>
  </si>
  <si>
    <t>Western Australia ;  &gt; Bachelor Degree ;  People who started current job in the last year ;  &gt; Females ;</t>
  </si>
  <si>
    <t>Western Australia ;  &gt; Advanced Diploma or Diploma ;  Unemployed ;  Persons ;</t>
  </si>
  <si>
    <t>Western Australia ;  &gt; Advanced Diploma or Diploma ;  Unemployed ;  &gt; Males ;</t>
  </si>
  <si>
    <t>Western Australia ;  &gt; Advanced Diploma or Diploma ;  Unemployed ;  &gt; Females ;</t>
  </si>
  <si>
    <t>Western Australia ;  &gt; Advanced Diploma or Diploma ;  People who started current job in the last year ;  Persons ;</t>
  </si>
  <si>
    <t>Western Australia ;  &gt; Advanced Diploma or Diploma ;  People who started current job in the last year ;  &gt; Males ;</t>
  </si>
  <si>
    <t>Western Australia ;  &gt; Advanced Diploma or Diploma ;  People who started current job in the last year ;  &gt; Females ;</t>
  </si>
  <si>
    <t>Western Australia ;  &gt; Certificate III or IV ;  Unemployed ;  Persons ;</t>
  </si>
  <si>
    <t>Western Australia ;  &gt; Certificate III or IV ;  Unemployed ;  &gt; Males ;</t>
  </si>
  <si>
    <t>Western Australia ;  &gt; Certificate III or IV ;  Unemployed ;  &gt; Females ;</t>
  </si>
  <si>
    <t>Western Australia ;  &gt; Certificate III or IV ;  People who started current job in the last year ;  Persons ;</t>
  </si>
  <si>
    <t>Western Australia ;  &gt; Certificate III or IV ;  People who started current job in the last year ;  &gt; Males ;</t>
  </si>
  <si>
    <t>Western Australia ;  &gt; Certificate III or IV ;  People who started current job in the last year ;  &gt; Females ;</t>
  </si>
  <si>
    <t>Western Australia ;  &gt; Certificate I or II ;  Unemployed ;  Persons ;</t>
  </si>
  <si>
    <t>Western Australia ;  &gt; Certificate I or II ;  Unemployed ;  &gt; Males ;</t>
  </si>
  <si>
    <t>Western Australia ;  &gt; Certificate I or II ;  Unemployed ;  &gt; Females ;</t>
  </si>
  <si>
    <t>Western Australia ;  &gt; Certificate I or II ;  People who started current job in the last year ;  Persons ;</t>
  </si>
  <si>
    <t>Western Australia ;  &gt; Certificate I or II ;  People who started current job in the last year ;  &gt; Males ;</t>
  </si>
  <si>
    <t>Western Australia ;  &gt; Certificate I or II ;  People who started current job in the last year ;  &gt; Females ;</t>
  </si>
  <si>
    <t>Western Australia ;  &gt; Certificate nfd ;  Unemployed ;  Persons ;</t>
  </si>
  <si>
    <t>Western Australia ;  &gt; Certificate nfd ;  Unemployed ;  &gt; Males ;</t>
  </si>
  <si>
    <t>Western Australia ;  &gt; Certificate nfd ;  Unemployed ;  &gt; Females ;</t>
  </si>
  <si>
    <t>Western Australia ;  &gt; Certificate nfd ;  People who started current job in the last year ;  Persons ;</t>
  </si>
  <si>
    <t>A125996746C</t>
  </si>
  <si>
    <t>A126000346W</t>
  </si>
  <si>
    <t>A125998546W</t>
  </si>
  <si>
    <t>A125991346A</t>
  </si>
  <si>
    <t>A125994946K</t>
  </si>
  <si>
    <t>A125993146V</t>
  </si>
  <si>
    <t>A125996750V</t>
  </si>
  <si>
    <t>A126000350L</t>
  </si>
  <si>
    <t>A125998550L</t>
  </si>
  <si>
    <t>A125991350T</t>
  </si>
  <si>
    <t>A125994950A</t>
  </si>
  <si>
    <t>A125993150K</t>
  </si>
  <si>
    <t>A125996790L</t>
  </si>
  <si>
    <t>A126000390F</t>
  </si>
  <si>
    <t>A125998590F</t>
  </si>
  <si>
    <t>A125991390K</t>
  </si>
  <si>
    <t>A125994990V</t>
  </si>
  <si>
    <t>A125993190C</t>
  </si>
  <si>
    <t>A125996710A</t>
  </si>
  <si>
    <t>A126000310V</t>
  </si>
  <si>
    <t>A125998510V</t>
  </si>
  <si>
    <t>A125991310X</t>
  </si>
  <si>
    <t>A125994910J</t>
  </si>
  <si>
    <t>A125993110T</t>
  </si>
  <si>
    <t>A125996822V</t>
  </si>
  <si>
    <t>A126000422L</t>
  </si>
  <si>
    <t>A125998622L</t>
  </si>
  <si>
    <t>A125991422T</t>
  </si>
  <si>
    <t>A125995022C</t>
  </si>
  <si>
    <t>A125993222K</t>
  </si>
  <si>
    <t>A125996754C</t>
  </si>
  <si>
    <t>A126000354W</t>
  </si>
  <si>
    <t>A125998554W</t>
  </si>
  <si>
    <t>A125991354A</t>
  </si>
  <si>
    <t>A125994954K</t>
  </si>
  <si>
    <t>A125993154V</t>
  </si>
  <si>
    <t>A125996682C</t>
  </si>
  <si>
    <t>A126000282W</t>
  </si>
  <si>
    <t>A125998482W</t>
  </si>
  <si>
    <t>A125991282A</t>
  </si>
  <si>
    <t>A125994882K</t>
  </si>
  <si>
    <t>A125993082V</t>
  </si>
  <si>
    <t>A125996758L</t>
  </si>
  <si>
    <t>A126000358F</t>
  </si>
  <si>
    <t>A125998558F</t>
  </si>
  <si>
    <t>A125991358K</t>
  </si>
  <si>
    <t>A125994958V</t>
  </si>
  <si>
    <t>A125993158C</t>
  </si>
  <si>
    <t>A125996762C</t>
  </si>
  <si>
    <t>A126000362W</t>
  </si>
  <si>
    <t>A125998562W</t>
  </si>
  <si>
    <t>A125991362A</t>
  </si>
  <si>
    <t>A125994962K</t>
  </si>
  <si>
    <t>A125993162V</t>
  </si>
  <si>
    <t>A125996834C</t>
  </si>
  <si>
    <t>A126000434W</t>
  </si>
  <si>
    <t>A125998634W</t>
  </si>
  <si>
    <t>A125991434A</t>
  </si>
  <si>
    <t>A125995034L</t>
  </si>
  <si>
    <t>A125993234V</t>
  </si>
  <si>
    <t>A125996654V</t>
  </si>
  <si>
    <t>A126000254L</t>
  </si>
  <si>
    <t>A125998454L</t>
  </si>
  <si>
    <t>A125991254T</t>
  </si>
  <si>
    <t>A125994854A</t>
  </si>
  <si>
    <t>A125993054K</t>
  </si>
  <si>
    <t>A125996826C</t>
  </si>
  <si>
    <t>A126000426W</t>
  </si>
  <si>
    <t>A125998626W</t>
  </si>
  <si>
    <t>A125991426A</t>
  </si>
  <si>
    <t>A125995026L</t>
  </si>
  <si>
    <t>A125993226V</t>
  </si>
  <si>
    <t>A125996830V</t>
  </si>
  <si>
    <t>A126000430L</t>
  </si>
  <si>
    <t>A125998630L</t>
  </si>
  <si>
    <t>A125991430T</t>
  </si>
  <si>
    <t>A125995030C</t>
  </si>
  <si>
    <t>A125993230K</t>
  </si>
  <si>
    <t>A125996658C</t>
  </si>
  <si>
    <t>A126000258W</t>
  </si>
  <si>
    <t>A125998458W</t>
  </si>
  <si>
    <t>A125991258A</t>
  </si>
  <si>
    <t>A125994858K</t>
  </si>
  <si>
    <t>A125993058V</t>
  </si>
  <si>
    <t>A125996714K</t>
  </si>
  <si>
    <t>A126000314C</t>
  </si>
  <si>
    <t>A125998514C</t>
  </si>
  <si>
    <t>A125991314J</t>
  </si>
  <si>
    <t>A125994914T</t>
  </si>
  <si>
    <t>A125993114A</t>
  </si>
  <si>
    <t>A125996766L</t>
  </si>
  <si>
    <t>A126000366F</t>
  </si>
  <si>
    <t>A125998566F</t>
  </si>
  <si>
    <t>A125991366K</t>
  </si>
  <si>
    <t>A125994966V</t>
  </si>
  <si>
    <t>A125993166C</t>
  </si>
  <si>
    <t>A125996838L</t>
  </si>
  <si>
    <t>A126000438F</t>
  </si>
  <si>
    <t>A125998638F</t>
  </si>
  <si>
    <t>A125991438K</t>
  </si>
  <si>
    <t>A125995038W</t>
  </si>
  <si>
    <t>A125993238C</t>
  </si>
  <si>
    <t>A125996662V</t>
  </si>
  <si>
    <t>A126000262L</t>
  </si>
  <si>
    <t>A125998462L</t>
  </si>
  <si>
    <t>A125996794W</t>
  </si>
  <si>
    <t>A126000394R</t>
  </si>
  <si>
    <t>A125998594R</t>
  </si>
  <si>
    <t>A125991394V</t>
  </si>
  <si>
    <t>A125994994C</t>
  </si>
  <si>
    <t>A125993194L</t>
  </si>
  <si>
    <t>A125996798F</t>
  </si>
  <si>
    <t>A126000398X</t>
  </si>
  <si>
    <t>A125998598X</t>
  </si>
  <si>
    <t>A125991398C</t>
  </si>
  <si>
    <t>A125994998L</t>
  </si>
  <si>
    <t>A125993198W</t>
  </si>
  <si>
    <t>A125996694L</t>
  </si>
  <si>
    <t>A126000294F</t>
  </si>
  <si>
    <t>A125998494F</t>
  </si>
  <si>
    <t>A125991294K</t>
  </si>
  <si>
    <t>A125994894V</t>
  </si>
  <si>
    <t>A125993094C</t>
  </si>
  <si>
    <t>A125996666C</t>
  </si>
  <si>
    <t>A126000266W</t>
  </si>
  <si>
    <t>A125998466W</t>
  </si>
  <si>
    <t>A125991266A</t>
  </si>
  <si>
    <t>A125994866K</t>
  </si>
  <si>
    <t>A125993066V</t>
  </si>
  <si>
    <t>A125991318T</t>
  </si>
  <si>
    <t>A125994918A</t>
  </si>
  <si>
    <t>A125993118K</t>
  </si>
  <si>
    <t>A125996686L</t>
  </si>
  <si>
    <t>A126000286F</t>
  </si>
  <si>
    <t>A125998486F</t>
  </si>
  <si>
    <t>A125991286K</t>
  </si>
  <si>
    <t>A125994886V</t>
  </si>
  <si>
    <t>A125993086C</t>
  </si>
  <si>
    <t>A125996722K</t>
  </si>
  <si>
    <t>A126000322C</t>
  </si>
  <si>
    <t>A125998522C</t>
  </si>
  <si>
    <t>A125991322J</t>
  </si>
  <si>
    <t>A125994922T</t>
  </si>
  <si>
    <t>A125993122A</t>
  </si>
  <si>
    <t>A125996698W</t>
  </si>
  <si>
    <t>A126000298R</t>
  </si>
  <si>
    <t>A125998498R</t>
  </si>
  <si>
    <t>A125991298V</t>
  </si>
  <si>
    <t>A125994898C</t>
  </si>
  <si>
    <t>A125993098L</t>
  </si>
  <si>
    <t>A125996726V</t>
  </si>
  <si>
    <t>A126000326L</t>
  </si>
  <si>
    <t>A125998526L</t>
  </si>
  <si>
    <t>A125991326T</t>
  </si>
  <si>
    <t>A125994926A</t>
  </si>
  <si>
    <t>A125993126K</t>
  </si>
  <si>
    <t>A125996770C</t>
  </si>
  <si>
    <t>A126000370W</t>
  </si>
  <si>
    <t>A125998570W</t>
  </si>
  <si>
    <t>A125991370A</t>
  </si>
  <si>
    <t>A125994970K</t>
  </si>
  <si>
    <t>A125993170V</t>
  </si>
  <si>
    <t>A125996730K</t>
  </si>
  <si>
    <t>A126000330C</t>
  </si>
  <si>
    <t>A125998530C</t>
  </si>
  <si>
    <t>A125991330J</t>
  </si>
  <si>
    <t>A125994930T</t>
  </si>
  <si>
    <t>A125993130A</t>
  </si>
  <si>
    <t>A125996702A</t>
  </si>
  <si>
    <t>A126000302V</t>
  </si>
  <si>
    <t>A125998502V</t>
  </si>
  <si>
    <t>A125991302X</t>
  </si>
  <si>
    <t>A125994902J</t>
  </si>
  <si>
    <t>A125993102T</t>
  </si>
  <si>
    <t>A125996802K</t>
  </si>
  <si>
    <t>A126000402C</t>
  </si>
  <si>
    <t>A125998602C</t>
  </si>
  <si>
    <t>A125991402J</t>
  </si>
  <si>
    <t>A125995002V</t>
  </si>
  <si>
    <t>A125993202A</t>
  </si>
  <si>
    <t>A125996774L</t>
  </si>
  <si>
    <t>A126000374F</t>
  </si>
  <si>
    <t>A125998574F</t>
  </si>
  <si>
    <t>A125991374K</t>
  </si>
  <si>
    <t>A125994974V</t>
  </si>
  <si>
    <t>A125993174C</t>
  </si>
  <si>
    <t>A125996778W</t>
  </si>
  <si>
    <t>A126000378R</t>
  </si>
  <si>
    <t>A125998578R</t>
  </si>
  <si>
    <t>A125991378V</t>
  </si>
  <si>
    <t>A125994978C</t>
  </si>
  <si>
    <t>A125993178L</t>
  </si>
  <si>
    <t>A125996842C</t>
  </si>
  <si>
    <t>A126000442W</t>
  </si>
  <si>
    <t>A125998642W</t>
  </si>
  <si>
    <t>A125991442A</t>
  </si>
  <si>
    <t>A125995042L</t>
  </si>
  <si>
    <t>A125993242V</t>
  </si>
  <si>
    <t>A125996670V</t>
  </si>
  <si>
    <t>A126000270L</t>
  </si>
  <si>
    <t>A125998470L</t>
  </si>
  <si>
    <t>A125991270T</t>
  </si>
  <si>
    <t>A125994870A</t>
  </si>
  <si>
    <t>A125993070K</t>
  </si>
  <si>
    <t>A125996734V</t>
  </si>
  <si>
    <t>A126000334L</t>
  </si>
  <si>
    <t>A125998534L</t>
  </si>
  <si>
    <t>A125991334T</t>
  </si>
  <si>
    <t>A125994934A</t>
  </si>
  <si>
    <t>A125993134K</t>
  </si>
  <si>
    <t>A125996690C</t>
  </si>
  <si>
    <t>A126000290W</t>
  </si>
  <si>
    <t>A125998490W</t>
  </si>
  <si>
    <t>A125991290A</t>
  </si>
  <si>
    <t>A125994890K</t>
  </si>
  <si>
    <t>A125993090V</t>
  </si>
  <si>
    <t>A125996782L</t>
  </si>
  <si>
    <t>A126000382F</t>
  </si>
  <si>
    <t>A125998582F</t>
  </si>
  <si>
    <t>A125991382K</t>
  </si>
  <si>
    <t>A125994982V</t>
  </si>
  <si>
    <t>A125993182C</t>
  </si>
  <si>
    <t>A125996786W</t>
  </si>
  <si>
    <t>A126000386R</t>
  </si>
  <si>
    <t>A125998586R</t>
  </si>
  <si>
    <t>A125991386V</t>
  </si>
  <si>
    <t>A125994986C</t>
  </si>
  <si>
    <t>A125993186L</t>
  </si>
  <si>
    <t>A125996706K</t>
  </si>
  <si>
    <t>A126000306C</t>
  </si>
  <si>
    <t>A125998506C</t>
  </si>
  <si>
    <t>A125991306J</t>
  </si>
  <si>
    <t>A125994906T</t>
  </si>
  <si>
    <t>A125993106A</t>
  </si>
  <si>
    <t>A125996674C</t>
  </si>
  <si>
    <t>A126000274W</t>
  </si>
  <si>
    <t>A125998474W</t>
  </si>
  <si>
    <t>A125991274A</t>
  </si>
  <si>
    <t>A125994874K</t>
  </si>
  <si>
    <t>A125993074V</t>
  </si>
  <si>
    <t>A125996846L</t>
  </si>
  <si>
    <t>A126000446F</t>
  </si>
  <si>
    <t>A125998646F</t>
  </si>
  <si>
    <t>A125991446K</t>
  </si>
  <si>
    <t>A125995046W</t>
  </si>
  <si>
    <t>A125993246C</t>
  </si>
  <si>
    <t>A125996738C</t>
  </si>
  <si>
    <t>A126000338W</t>
  </si>
  <si>
    <t>A125998538W</t>
  </si>
  <si>
    <t>A125991338A</t>
  </si>
  <si>
    <t>Western Australia ;  &gt; Certificate nfd ;  People who started current job in the last year ;  &gt; Males ;</t>
  </si>
  <si>
    <t>Western Australia ;  &gt; Certificate nfd ;  People who started current job in the last year ;  &gt; Females ;</t>
  </si>
  <si>
    <t>Western Australia ;  &gt; Level not determined ;  Unemployed ;  Persons ;</t>
  </si>
  <si>
    <t>Western Australia ;  &gt; Level not determined ;  Unemployed ;  &gt; Males ;</t>
  </si>
  <si>
    <t>Western Australia ;  &gt; Level not determined ;  Unemployed ;  &gt; Females ;</t>
  </si>
  <si>
    <t>Western Australia ;  &gt; Level not determined ;  People who started current job in the last year ;  Persons ;</t>
  </si>
  <si>
    <t>Western Australia ;  &gt; Level not determined ;  People who started current job in the last year ;  &gt; Males ;</t>
  </si>
  <si>
    <t>Western Australia ;  &gt; Level not determined ;  People who started current job in the last year ;  &gt; Females ;</t>
  </si>
  <si>
    <t>Western Australia ;  Without non-school qualification ;  Unemployed ;  Persons ;</t>
  </si>
  <si>
    <t>Western Australia ;  Without non-school qualification ;  Unemployed ;  &gt; Males ;</t>
  </si>
  <si>
    <t>Western Australia ;  Without non-school qualification ;  Unemployed ;  &gt; Females ;</t>
  </si>
  <si>
    <t>Western Australia ;  Without non-school qualification ;  People who started current job in the last year ;  Persons ;</t>
  </si>
  <si>
    <t>Western Australia ;  Without non-school qualification ;  People who started current job in the last year ;  &gt; Males ;</t>
  </si>
  <si>
    <t>Western Australia ;  Without non-school qualification ;  People who started current job in the last year ;  &gt; Females ;</t>
  </si>
  <si>
    <t>Tasmania ;  Unemployed ;  Persons ;</t>
  </si>
  <si>
    <t>Tasmania ;  Unemployed ;  &gt; Males ;</t>
  </si>
  <si>
    <t>Tasmania ;  Unemployed ;  &gt; Females ;</t>
  </si>
  <si>
    <t>Tasmania ;  People who started current job in the last year ;  Persons ;</t>
  </si>
  <si>
    <t>Tasmania ;  People who started current job in the last year ;  &gt; Males ;</t>
  </si>
  <si>
    <t>Tasmania ;  People who started current job in the last year ;  &gt; Females ;</t>
  </si>
  <si>
    <t>Tasmania ;  15-64 years ;  Unemployed ;  Persons ;</t>
  </si>
  <si>
    <t>Tasmania ;  15-64 years ;  Unemployed ;  &gt; Males ;</t>
  </si>
  <si>
    <t>Tasmania ;  15-64 years ;  Unemployed ;  &gt; Females ;</t>
  </si>
  <si>
    <t>Tasmania ;  15-64 years ;  People who started current job in the last year ;  Persons ;</t>
  </si>
  <si>
    <t>Tasmania ;  15-64 years ;  People who started current job in the last year ;  &gt; Males ;</t>
  </si>
  <si>
    <t>Tasmania ;  15-64 years ;  People who started current job in the last year ;  &gt; Females ;</t>
  </si>
  <si>
    <t>Tasmania ;  &gt; 15-24 years ;  Unemployed ;  Persons ;</t>
  </si>
  <si>
    <t>Tasmania ;  &gt; 15-24 years ;  Unemployed ;  &gt; Males ;</t>
  </si>
  <si>
    <t>Tasmania ;  &gt; 15-24 years ;  Unemployed ;  &gt; Females ;</t>
  </si>
  <si>
    <t>Tasmania ;  &gt; 15-24 years ;  People who started current job in the last year ;  Persons ;</t>
  </si>
  <si>
    <t>Tasmania ;  &gt; 15-24 years ;  People who started current job in the last year ;  &gt; Males ;</t>
  </si>
  <si>
    <t>Tasmania ;  &gt; 15-24 years ;  People who started current job in the last year ;  &gt; Females ;</t>
  </si>
  <si>
    <t>Tasmania ;  &gt; 25-44 years ;  Unemployed ;  Persons ;</t>
  </si>
  <si>
    <t>Tasmania ;  &gt; 25-44 years ;  Unemployed ;  &gt; Males ;</t>
  </si>
  <si>
    <t>Tasmania ;  &gt; 25-44 years ;  Unemployed ;  &gt; Females ;</t>
  </si>
  <si>
    <t>Tasmania ;  &gt; 25-44 years ;  People who started current job in the last year ;  Persons ;</t>
  </si>
  <si>
    <t>Tasmania ;  &gt; 25-44 years ;  People who started current job in the last year ;  &gt; Males ;</t>
  </si>
  <si>
    <t>Tasmania ;  &gt; 25-44 years ;  People who started current job in the last year ;  &gt; Females ;</t>
  </si>
  <si>
    <t>Tasmania ;  &gt;&gt; 25-34 years ;  Unemployed ;  Persons ;</t>
  </si>
  <si>
    <t>Tasmania ;  &gt;&gt; 25-34 years ;  Unemployed ;  &gt; Males ;</t>
  </si>
  <si>
    <t>Tasmania ;  &gt;&gt; 25-34 years ;  Unemployed ;  &gt; Females ;</t>
  </si>
  <si>
    <t>Tasmania ;  &gt;&gt; 25-34 years ;  People who started current job in the last year ;  Persons ;</t>
  </si>
  <si>
    <t>Tasmania ;  &gt;&gt; 25-34 years ;  People who started current job in the last year ;  &gt; Males ;</t>
  </si>
  <si>
    <t>Tasmania ;  &gt;&gt; 25-34 years ;  People who started current job in the last year ;  &gt; Females ;</t>
  </si>
  <si>
    <t>Tasmania ;  &gt;&gt; 35-44 years ;  Unemployed ;  Persons ;</t>
  </si>
  <si>
    <t>Tasmania ;  &gt;&gt; 35-44 years ;  Unemployed ;  &gt; Males ;</t>
  </si>
  <si>
    <t>Tasmania ;  &gt;&gt; 35-44 years ;  Unemployed ;  &gt; Females ;</t>
  </si>
  <si>
    <t>Tasmania ;  &gt;&gt; 35-44 years ;  People who started current job in the last year ;  Persons ;</t>
  </si>
  <si>
    <t>Tasmania ;  &gt;&gt; 35-44 years ;  People who started current job in the last year ;  &gt; Males ;</t>
  </si>
  <si>
    <t>Tasmania ;  &gt;&gt; 35-44 years ;  People who started current job in the last year ;  &gt; Females ;</t>
  </si>
  <si>
    <t>Tasmania ;  &gt; 45-64 years ;  Unemployed ;  Persons ;</t>
  </si>
  <si>
    <t>Tasmania ;  &gt; 45-64 years ;  Unemployed ;  &gt; Males ;</t>
  </si>
  <si>
    <t>Tasmania ;  &gt; 45-64 years ;  Unemployed ;  &gt; Females ;</t>
  </si>
  <si>
    <t>Tasmania ;  &gt; 45-64 years ;  People who started current job in the last year ;  Persons ;</t>
  </si>
  <si>
    <t>Tasmania ;  &gt; 45-64 years ;  People who started current job in the last year ;  &gt; Males ;</t>
  </si>
  <si>
    <t>Tasmania ;  &gt; 45-64 years ;  People who started current job in the last year ;  &gt; Females ;</t>
  </si>
  <si>
    <t>Tasmania ;  &gt;&gt; 45-54 years ;  Unemployed ;  Persons ;</t>
  </si>
  <si>
    <t>Tasmania ;  &gt;&gt; 45-54 years ;  Unemployed ;  &gt; Males ;</t>
  </si>
  <si>
    <t>Tasmania ;  &gt;&gt; 45-54 years ;  Unemployed ;  &gt; Females ;</t>
  </si>
  <si>
    <t>Tasmania ;  &gt;&gt; 45-54 years ;  People who started current job in the last year ;  Persons ;</t>
  </si>
  <si>
    <t>Tasmania ;  &gt;&gt; 45-54 years ;  People who started current job in the last year ;  &gt; Males ;</t>
  </si>
  <si>
    <t>Tasmania ;  &gt;&gt; 45-54 years ;  People who started current job in the last year ;  &gt; Females ;</t>
  </si>
  <si>
    <t>Tasmania ;  &gt;&gt; 55-64 years ;  Unemployed ;  Persons ;</t>
  </si>
  <si>
    <t>Tasmania ;  &gt;&gt; 55-64 years ;  Unemployed ;  &gt; Males ;</t>
  </si>
  <si>
    <t>Tasmania ;  &gt;&gt; 55-64 years ;  Unemployed ;  &gt; Females ;</t>
  </si>
  <si>
    <t>Tasmania ;  &gt;&gt; 55-64 years ;  People who started current job in the last year ;  Persons ;</t>
  </si>
  <si>
    <t>Tasmania ;  &gt;&gt; 55-64 years ;  People who started current job in the last year ;  &gt; Males ;</t>
  </si>
  <si>
    <t>Tasmania ;  &gt;&gt; 55-64 years ;  People who started current job in the last year ;  &gt; Females ;</t>
  </si>
  <si>
    <t>Tasmania ;  65 years and over ;  Unemployed ;  Persons ;</t>
  </si>
  <si>
    <t>Tasmania ;  65 years and over ;  Unemployed ;  &gt; Males ;</t>
  </si>
  <si>
    <t>Tasmania ;  65 years and over ;  Unemployed ;  &gt; Females ;</t>
  </si>
  <si>
    <t>Tasmania ;  65 years and over ;  People who started current job in the last year ;  Persons ;</t>
  </si>
  <si>
    <t>Tasmania ;  65 years and over ;  People who started current job in the last year ;  &gt; Males ;</t>
  </si>
  <si>
    <t>Tasmania ;  65 years and over ;  People who started current job in the last year ;  &gt; Females ;</t>
  </si>
  <si>
    <t>Tasmania ;  Family member ;  Unemployed ;  Persons ;</t>
  </si>
  <si>
    <t>Tasmania ;  Family member ;  Unemployed ;  &gt; Males ;</t>
  </si>
  <si>
    <t>Tasmania ;  Family member ;  Unemployed ;  &gt; Females ;</t>
  </si>
  <si>
    <t>Tasmania ;  Family member ;  People who started current job in the last year ;  Persons ;</t>
  </si>
  <si>
    <t>Tasmania ;  Family member ;  People who started current job in the last year ;  &gt; Males ;</t>
  </si>
  <si>
    <t>Tasmania ;  Family member ;  People who started current job in the last year ;  &gt; Females ;</t>
  </si>
  <si>
    <t>Tasmania ;  &gt; Husband, wife or partner ;  Unemployed ;  Persons ;</t>
  </si>
  <si>
    <t>Tasmania ;  &gt; Husband, wife or partner ;  Unemployed ;  &gt; Males ;</t>
  </si>
  <si>
    <t>Tasmania ;  &gt; Husband, wife or partner ;  Unemployed ;  &gt; Females ;</t>
  </si>
  <si>
    <t>Tasmania ;  &gt; Husband, wife or partner ;  People who started current job in the last year ;  Persons ;</t>
  </si>
  <si>
    <t>Tasmania ;  &gt; Husband, wife or partner ;  People who started current job in the last year ;  &gt; Males ;</t>
  </si>
  <si>
    <t>Tasmania ;  &gt; Husband, wife or partner ;  People who started current job in the last year ;  &gt; Females ;</t>
  </si>
  <si>
    <t>Tasmania ;  &gt;&gt; Husband, wife or partner with dependants ;  Unemployed ;  Persons ;</t>
  </si>
  <si>
    <t>Tasmania ;  &gt;&gt; Husband, wife or partner with dependants ;  Unemployed ;  &gt; Males ;</t>
  </si>
  <si>
    <t>Tasmania ;  &gt;&gt; Husband, wife or partner with dependants ;  Unemployed ;  &gt; Females ;</t>
  </si>
  <si>
    <t>Tasmania ;  &gt;&gt; Husband, wife or partner with dependants ;  People who started current job in the last year ;  Persons ;</t>
  </si>
  <si>
    <t>Tasmania ;  &gt;&gt; Husband, wife or partner with dependants ;  People who started current job in the last year ;  &gt; Males ;</t>
  </si>
  <si>
    <t>Tasmania ;  &gt;&gt; Husband, wife or partner with dependants ;  People who started current job in the last year ;  &gt; Females ;</t>
  </si>
  <si>
    <t>Tasmania ;  &gt;&gt; Husband, wife or partner without dependants ;  Unemployed ;  Persons ;</t>
  </si>
  <si>
    <t>Tasmania ;  &gt;&gt; Husband, wife or partner without dependants ;  Unemployed ;  &gt; Males ;</t>
  </si>
  <si>
    <t>Tasmania ;  &gt;&gt; Husband, wife or partner without dependants ;  Unemployed ;  &gt; Females ;</t>
  </si>
  <si>
    <t>Tasmania ;  &gt;&gt; Husband, wife or partner without dependants ;  People who started current job in the last year ;  Persons ;</t>
  </si>
  <si>
    <t>Tasmania ;  &gt;&gt; Husband, wife or partner without dependants ;  People who started current job in the last year ;  &gt; Males ;</t>
  </si>
  <si>
    <t>Tasmania ;  &gt;&gt; Husband, wife or partner without dependants ;  People who started current job in the last year ;  &gt; Females ;</t>
  </si>
  <si>
    <t>Tasmania ;  &gt; Lone parent ;  Unemployed ;  Persons ;</t>
  </si>
  <si>
    <t>Tasmania ;  &gt; Lone parent ;  Unemployed ;  &gt; Males ;</t>
  </si>
  <si>
    <t>Tasmania ;  &gt; Lone parent ;  Unemployed ;  &gt; Females ;</t>
  </si>
  <si>
    <t>Tasmania ;  &gt; Lone parent ;  People who started current job in the last year ;  Persons ;</t>
  </si>
  <si>
    <t>Tasmania ;  &gt; Lone parent ;  People who started current job in the last year ;  &gt; Males ;</t>
  </si>
  <si>
    <t>Tasmania ;  &gt; Lone parent ;  People who started current job in the last year ;  &gt; Females ;</t>
  </si>
  <si>
    <t>Tasmania ;  &gt; Dependent student ;  Unemployed ;  Persons ;</t>
  </si>
  <si>
    <t>Tasmania ;  &gt; Dependent student ;  Unemployed ;  &gt; Males ;</t>
  </si>
  <si>
    <t>Tasmania ;  &gt; Dependent student ;  Unemployed ;  &gt; Females ;</t>
  </si>
  <si>
    <t>Tasmania ;  &gt; Dependent student ;  People who started current job in the last year ;  Persons ;</t>
  </si>
  <si>
    <t>Tasmania ;  &gt; Dependent student ;  People who started current job in the last year ;  &gt; Males ;</t>
  </si>
  <si>
    <t>Tasmania ;  &gt; Dependent student ;  People who started current job in the last year ;  &gt; Females ;</t>
  </si>
  <si>
    <t>Tasmania ;  &gt; Non-dependent child ;  Unemployed ;  Persons ;</t>
  </si>
  <si>
    <t>Tasmania ;  &gt; Non-dependent child ;  Unemployed ;  &gt; Males ;</t>
  </si>
  <si>
    <t>Tasmania ;  &gt; Non-dependent child ;  Unemployed ;  &gt; Females ;</t>
  </si>
  <si>
    <t>Tasmania ;  &gt; Non-dependent child ;  People who started current job in the last year ;  Persons ;</t>
  </si>
  <si>
    <t>Tasmania ;  &gt; Non-dependent child ;  People who started current job in the last year ;  &gt; Males ;</t>
  </si>
  <si>
    <t>Tasmania ;  &gt; Non-dependent child ;  People who started current job in the last year ;  &gt; Females ;</t>
  </si>
  <si>
    <t>Tasmania ;  &gt; Other relative ;  Unemployed ;  Persons ;</t>
  </si>
  <si>
    <t>Tasmania ;  &gt; Other relative ;  Unemployed ;  &gt; Males ;</t>
  </si>
  <si>
    <t>Tasmania ;  &gt; Other relative ;  Unemployed ;  &gt; Females ;</t>
  </si>
  <si>
    <t>Tasmania ;  &gt; Other relative ;  People who started current job in the last year ;  Persons ;</t>
  </si>
  <si>
    <t>Tasmania ;  &gt; Other relative ;  People who started current job in the last year ;  &gt; Males ;</t>
  </si>
  <si>
    <t>Tasmania ;  &gt; Other relative ;  People who started current job in the last year ;  &gt; Females ;</t>
  </si>
  <si>
    <t>Tasmania ;  Not in a family ;  Unemployed ;  Persons ;</t>
  </si>
  <si>
    <t>Tasmania ;  Not in a family ;  Unemployed ;  &gt; Males ;</t>
  </si>
  <si>
    <t>Tasmania ;  Not in a family ;  Unemployed ;  &gt; Females ;</t>
  </si>
  <si>
    <t>Tasmania ;  Not in a family ;  People who started current job in the last year ;  Persons ;</t>
  </si>
  <si>
    <t>Tasmania ;  Not in a family ;  People who started current job in the last year ;  &gt; Males ;</t>
  </si>
  <si>
    <t>Tasmania ;  Not in a family ;  People who started current job in the last year ;  &gt; Females ;</t>
  </si>
  <si>
    <t>Tasmania ;  &gt; Person living alone ;  Unemployed ;  Persons ;</t>
  </si>
  <si>
    <t>Tasmania ;  &gt; Person living alone ;  Unemployed ;  &gt; Males ;</t>
  </si>
  <si>
    <t>Tasmania ;  &gt; Person living alone ;  Unemployed ;  &gt; Females ;</t>
  </si>
  <si>
    <t>Tasmania ;  &gt; Person living alone ;  People who started current job in the last year ;  Persons ;</t>
  </si>
  <si>
    <t>Tasmania ;  &gt; Person living alone ;  People who started current job in the last year ;  &gt; Males ;</t>
  </si>
  <si>
    <t>Tasmania ;  &gt; Person living alone ;  People who started current job in the last year ;  &gt; Females ;</t>
  </si>
  <si>
    <t>Tasmania ;  &gt; Person living with non-relatives ;  Unemployed ;  Persons ;</t>
  </si>
  <si>
    <t>Tasmania ;  &gt; Person living with non-relatives ;  Unemployed ;  &gt; Males ;</t>
  </si>
  <si>
    <t>Tasmania ;  &gt; Person living with non-relatives ;  Unemployed ;  &gt; Females ;</t>
  </si>
  <si>
    <t>Tasmania ;  &gt; Person living with non-relatives ;  People who started current job in the last year ;  Persons ;</t>
  </si>
  <si>
    <t>Tasmania ;  &gt; Person living with non-relatives ;  People who started current job in the last year ;  &gt; Males ;</t>
  </si>
  <si>
    <t>Tasmania ;  &gt; Person living with non-relatives ;  People who started current job in the last year ;  &gt; Females ;</t>
  </si>
  <si>
    <t>Tasmania ;  Relationship not determined ;  Unemployed ;  Persons ;</t>
  </si>
  <si>
    <t>Tasmania ;  Relationship not determined ;  Unemployed ;  &gt; Males ;</t>
  </si>
  <si>
    <t>Tasmania ;  Relationship not determined ;  Unemployed ;  &gt; Females ;</t>
  </si>
  <si>
    <t>Tasmania ;  Relationship not determined ;  People who started current job in the last year ;  Persons ;</t>
  </si>
  <si>
    <t>Tasmania ;  Relationship not determined ;  People who started current job in the last year ;  &gt; Males ;</t>
  </si>
  <si>
    <t>Tasmania ;  Relationship not determined ;  People who started current job in the last year ;  &gt; Females ;</t>
  </si>
  <si>
    <t>Tasmania ;  No jobs in last 12 months ;  Unemployed ;  Persons ;</t>
  </si>
  <si>
    <t>Tasmania ;  No jobs in last 12 months ;  Unemployed ;  &gt; Males ;</t>
  </si>
  <si>
    <t>Tasmania ;  No jobs in last 12 months ;  Unemployed ;  &gt; Females ;</t>
  </si>
  <si>
    <t>Tasmania ;  One job in last 12 months ;  Unemployed ;  Persons ;</t>
  </si>
  <si>
    <t>Tasmania ;  One job in last 12 months ;  Unemployed ;  &gt; Males ;</t>
  </si>
  <si>
    <t>Tasmania ;  One job in last 12 months ;  Unemployed ;  &gt; Females ;</t>
  </si>
  <si>
    <t>Tasmania ;  One job in last 12 months ;  People who started current job in the last year ;  Persons ;</t>
  </si>
  <si>
    <t>Tasmania ;  One job in last 12 months ;  People who started current job in the last year ;  &gt; Males ;</t>
  </si>
  <si>
    <t>Tasmania ;  One job in last 12 months ;  People who started current job in the last year ;  &gt; Females ;</t>
  </si>
  <si>
    <t>Tasmania ;  Two jobs in last 12 months ;  Unemployed ;  Persons ;</t>
  </si>
  <si>
    <t>Tasmania ;  Two jobs in last 12 months ;  Unemployed ;  &gt; Males ;</t>
  </si>
  <si>
    <t>Tasmania ;  Two jobs in last 12 months ;  Unemployed ;  &gt; Females ;</t>
  </si>
  <si>
    <t>Tasmania ;  Two jobs in last 12 months ;  People who started current job in the last year ;  Persons ;</t>
  </si>
  <si>
    <t>Tasmania ;  Two jobs in last 12 months ;  People who started current job in the last year ;  &gt; Males ;</t>
  </si>
  <si>
    <t>Tasmania ;  Two jobs in last 12 months ;  People who started current job in the last year ;  &gt; Females ;</t>
  </si>
  <si>
    <t>Tasmania ;  Three jobs in last 12 months ;  Unemployed ;  Persons ;</t>
  </si>
  <si>
    <t>Tasmania ;  Three jobs in last 12 months ;  Unemployed ;  &gt; Males ;</t>
  </si>
  <si>
    <t>Tasmania ;  Three jobs in last 12 months ;  Unemployed ;  &gt; Females ;</t>
  </si>
  <si>
    <t>Tasmania ;  Three jobs in last 12 months ;  People who started current job in the last year ;  Persons ;</t>
  </si>
  <si>
    <t>Tasmania ;  Three jobs in last 12 months ;  People who started current job in the last year ;  &gt; Males ;</t>
  </si>
  <si>
    <t>Tasmania ;  Three jobs in last 12 months ;  People who started current job in the last year ;  &gt; Females ;</t>
  </si>
  <si>
    <t>Tasmania ;  Four or more jobs in last 12 months ;  Unemployed ;  Persons ;</t>
  </si>
  <si>
    <t>Tasmania ;  Four or more jobs in last 12 months ;  Unemployed ;  &gt; Males ;</t>
  </si>
  <si>
    <t>Tasmania ;  Four or more jobs in last 12 months ;  Unemployed ;  &gt; Females ;</t>
  </si>
  <si>
    <t>Tasmania ;  Four or more jobs in last 12 months ;  People who started current job in the last year ;  Persons ;</t>
  </si>
  <si>
    <t>Tasmania ;  Four or more jobs in last 12 months ;  People who started current job in the last year ;  &gt; Males ;</t>
  </si>
  <si>
    <t>Tasmania ;  Four or more jobs in last 12 months ;  People who started current job in the last year ;  &gt; Females ;</t>
  </si>
  <si>
    <t>Tasmania ;  Steps taken:  Asked current employer for more work ;  People who started current job in the last year ;  Persons ;</t>
  </si>
  <si>
    <t>Tasmania ;  Steps taken:  Asked current employer for more work ;  People who started current job in the last year ;  &gt; Males ;</t>
  </si>
  <si>
    <t>Tasmania ;  Steps taken:  Asked current employer for more work ;  People who started current job in the last year ;  &gt; Females ;</t>
  </si>
  <si>
    <t>Tasmania ;  Steps taken:  Wrote, phoned or applied in person to an employer ;  Unemployed ;  Persons ;</t>
  </si>
  <si>
    <t>Tasmania ;  Steps taken:  Wrote, phoned or applied in person to an employer ;  Unemployed ;  &gt; Males ;</t>
  </si>
  <si>
    <t>Tasmania ;  Steps taken:  Wrote, phoned or applied in person to an employer ;  Unemployed ;  &gt; Females ;</t>
  </si>
  <si>
    <t>Tasmania ;  Steps taken:  Wrote, phoned or applied in person to an employer ;  People who started current job in the last year ;  Persons ;</t>
  </si>
  <si>
    <t>Tasmania ;  Steps taken:  Wrote, phoned or applied in person to an employer ;  People who started current job in the last year ;  &gt; Males ;</t>
  </si>
  <si>
    <t>Tasmania ;  Steps taken:  Wrote, phoned or applied in person to an employer ;  People who started current job in the last year ;  &gt; Females ;</t>
  </si>
  <si>
    <t>Tasmania ;  Steps taken:  Answered an ad for a job on the Internet, newspaper, etc ;  Unemployed ;  Persons ;</t>
  </si>
  <si>
    <t>Tasmania ;  Steps taken:  Answered an ad for a job on the Internet, newspaper, etc ;  Unemployed ;  &gt; Males ;</t>
  </si>
  <si>
    <t>Tasmania ;  Steps taken:  Answered an ad for a job on the Internet, newspaper, etc ;  Unemployed ;  &gt; Females ;</t>
  </si>
  <si>
    <t>Tasmania ;  Steps taken:  Answered an ad for a job on the Internet, newspaper, etc ;  People who started current job in the last year ;  Persons ;</t>
  </si>
  <si>
    <t>Tasmania ;  Steps taken:  Answered an ad for a job on the Internet, newspaper, etc ;  People who started current job in the last year ;  &gt; Males ;</t>
  </si>
  <si>
    <t>Tasmania ;  Steps taken:  Answered an ad for a job on the Internet, newspaper, etc ;  People who started current job in the last year ;  &gt; Females ;</t>
  </si>
  <si>
    <t>Tasmania ;  Steps taken:  Had an interview with an employer ;  Unemployed ;  Persons ;</t>
  </si>
  <si>
    <t>Tasmania ;  Steps taken:  Had an interview with an employer ;  Unemployed ;  &gt; Males ;</t>
  </si>
  <si>
    <t>Tasmania ;  Steps taken:  Had an interview with an employer ;  Unemployed ;  &gt; Females ;</t>
  </si>
  <si>
    <t>Tasmania ;  Steps taken:  Had an interview with an employer ;  People who started current job in the last year ;  Persons ;</t>
  </si>
  <si>
    <t>Tasmania ;  Steps taken:  Had an interview with an employer ;  People who started current job in the last year ;  &gt; Males ;</t>
  </si>
  <si>
    <t>Tasmania ;  Steps taken:  Had an interview with an employer ;  People who started current job in the last year ;  &gt; Females ;</t>
  </si>
  <si>
    <t>Tasmania ;  Steps taken:  Contacted friends or relatives ;  Unemployed ;  Persons ;</t>
  </si>
  <si>
    <t>Tasmania ;  Steps taken:  Contacted friends or relatives ;  Unemployed ;  &gt; Males ;</t>
  </si>
  <si>
    <t>Tasmania ;  Steps taken:  Contacted friends or relatives ;  Unemployed ;  &gt; Females ;</t>
  </si>
  <si>
    <t>Tasmania ;  Steps taken:  Contacted friends or relatives ;  People who started current job in the last year ;  Persons ;</t>
  </si>
  <si>
    <t>Tasmania ;  Steps taken:  Contacted friends or relatives ;  People who started current job in the last year ;  &gt; Males ;</t>
  </si>
  <si>
    <t>Tasmania ;  Steps taken:  Contacted friends or relatives ;  People who started current job in the last year ;  &gt; Females ;</t>
  </si>
  <si>
    <t>Tasmania ;  Steps taken:  Took steps to purchase or start up own business ;  Unemployed ;  Persons ;</t>
  </si>
  <si>
    <t>Tasmania ;  Steps taken:  Took steps to purchase or start up own business ;  Unemployed ;  &gt; Males ;</t>
  </si>
  <si>
    <t>Tasmania ;  Steps taken:  Took steps to purchase or start up own business ;  Unemployed ;  &gt; Females ;</t>
  </si>
  <si>
    <t>Tasmania ;  Steps taken:  Took steps to purchase or start up own business ;  People who started current job in the last year ;  Persons ;</t>
  </si>
  <si>
    <t>Tasmania ;  Steps taken:  Took steps to purchase or start up own business ;  People who started current job in the last year ;  &gt; Males ;</t>
  </si>
  <si>
    <t>Tasmania ;  Steps taken:  Took steps to purchase or start up own business ;  People who started current job in the last year ;  &gt; Females ;</t>
  </si>
  <si>
    <t>Tasmania ;  Steps taken:  Advertised or tendered for work ;  Unemployed ;  Persons ;</t>
  </si>
  <si>
    <t>Tasmania ;  Steps taken:  Advertised or tendered for work ;  Unemployed ;  &gt; Males ;</t>
  </si>
  <si>
    <t>Tasmania ;  Steps taken:  Advertised or tendered for work ;  Unemployed ;  &gt; Females ;</t>
  </si>
  <si>
    <t>Tasmania ;  Steps taken:  Advertised or tendered for work ;  People who started current job in the last year ;  Persons ;</t>
  </si>
  <si>
    <t>Tasmania ;  Steps taken:  Advertised or tendered for work ;  People who started current job in the last year ;  &gt; Males ;</t>
  </si>
  <si>
    <t>Tasmania ;  Steps taken:  Advertised or tendered for work ;  People who started current job in the last year ;  &gt; Females ;</t>
  </si>
  <si>
    <t>Tasmania ;  Steps taken:  Checked or registered with other employment agency ;  Unemployed ;  Persons ;</t>
  </si>
  <si>
    <t>Tasmania ;  Steps taken:  Checked or registered with other employment agency ;  Unemployed ;  &gt; Males ;</t>
  </si>
  <si>
    <t>Tasmania ;  Steps taken:  Checked or registered with other employment agency ;  Unemployed ;  &gt; Females ;</t>
  </si>
  <si>
    <t>Tasmania ;  Steps taken:  Checked or registered with other employment agency ;  People who started current job in the last year ;  Persons ;</t>
  </si>
  <si>
    <t>Tasmania ;  Steps taken:  Checked or registered with other employment agency ;  People who started current job in the last year ;  &gt; Males ;</t>
  </si>
  <si>
    <t>Tasmania ;  Steps taken:  Checked or registered with other employment agency ;  People who started current job in the last year ;  &gt; Females ;</t>
  </si>
  <si>
    <t>Tasmania ;  Steps taken:  Looked at ads for jobs on the Internet, newspaper, etc ;  Unemployed ;  Persons ;</t>
  </si>
  <si>
    <t>Tasmania ;  Steps taken:  Looked at ads for jobs on the Internet, newspaper, etc ;  Unemployed ;  &gt; Males ;</t>
  </si>
  <si>
    <t>Tasmania ;  Steps taken:  Looked at ads for jobs on the Internet, newspaper, etc ;  Unemployed ;  &gt; Females ;</t>
  </si>
  <si>
    <t>Tasmania ;  Steps taken:  Looked at ads for jobs on the Internet, newspaper, etc ;  People who started current job in the last year ;  Persons ;</t>
  </si>
  <si>
    <t>Tasmania ;  Steps taken:  Looked at ads for jobs on the Internet, newspaper, etc ;  People who started current job in the last year ;  &gt; Males ;</t>
  </si>
  <si>
    <t>Tasmania ;  Steps taken:  Looked at ads for jobs on the Internet, newspaper, etc ;  People who started current job in the last year ;  &gt; Females ;</t>
  </si>
  <si>
    <t>Tasmania ;  Steps taken:  Registered with Centrelink as a job seeker ;  Unemployed ;  Persons ;</t>
  </si>
  <si>
    <t>Tasmania ;  Steps taken:  Registered with Centrelink as a job seeker ;  Unemployed ;  &gt; Males ;</t>
  </si>
  <si>
    <t>Tasmania ;  Steps taken:  Registered with Centrelink as a job seeker ;  Unemployed ;  &gt; Females ;</t>
  </si>
  <si>
    <t>Tasmania ;  Steps taken:  Registered with Centrelink as a job seeker ;  People who started current job in the last year ;  Persons ;</t>
  </si>
  <si>
    <t>Tasmania ;  Steps taken:  Registered with Centrelink as a job seeker ;  People who started current job in the last year ;  &gt; Males ;</t>
  </si>
  <si>
    <t>Tasmania ;  Steps taken:  Registered with Centrelink as a job seeker ;  People who started current job in the last year ;  &gt; Females ;</t>
  </si>
  <si>
    <t>Tasmania ;  Steps taken:  Other steps ;  Unemployed ;  Persons ;</t>
  </si>
  <si>
    <t>Tasmania ;  Steps taken:  Other steps ;  Unemployed ;  &gt; Males ;</t>
  </si>
  <si>
    <t>Tasmania ;  Steps taken:  Other steps ;  Unemployed ;  &gt; Females ;</t>
  </si>
  <si>
    <t>Tasmania ;  Steps taken:  Other steps ;  People who started current job in the last year ;  Persons ;</t>
  </si>
  <si>
    <t>Tasmania ;  Steps taken:  Other steps ;  People who started current job in the last year ;  &gt; Males ;</t>
  </si>
  <si>
    <t>Tasmania ;  Steps taken:  Other steps ;  People who started current job in the last year ;  &gt; Females ;</t>
  </si>
  <si>
    <t>Tasmania ;  Did not take steps to look for work or more hours ;  Unemployed ;  Persons ;</t>
  </si>
  <si>
    <t>Tasmania ;  Did not take steps to look for work or more hours ;  Unemployed ;  &gt; Males ;</t>
  </si>
  <si>
    <t>Tasmania ;  Did not take steps to look for work or more hours ;  Unemployed ;  &gt; Females ;</t>
  </si>
  <si>
    <t>Tasmania ;  Did not take steps to look for work or more hours ;  People who started current job in the last year ;  Persons ;</t>
  </si>
  <si>
    <t>Tasmania ;  Did not take steps to look for work or more hours ;  People who started current job in the last year ;  &gt; Males ;</t>
  </si>
  <si>
    <t>Tasmania ;  Did not take steps to look for work or more hours ;  People who started current job in the last year ;  &gt; Females ;</t>
  </si>
  <si>
    <t>Tasmania ;  With non-school qualification ;  Unemployed ;  Persons ;</t>
  </si>
  <si>
    <t>Tasmania ;  With non-school qualification ;  Unemployed ;  &gt; Males ;</t>
  </si>
  <si>
    <t>A125994938K</t>
  </si>
  <si>
    <t>A125993138V</t>
  </si>
  <si>
    <t>A125996806V</t>
  </si>
  <si>
    <t>A126000406L</t>
  </si>
  <si>
    <t>A125998606L</t>
  </si>
  <si>
    <t>A125991406T</t>
  </si>
  <si>
    <t>A125995006C</t>
  </si>
  <si>
    <t>A125993206K</t>
  </si>
  <si>
    <t>A125996850C</t>
  </si>
  <si>
    <t>A126000450W</t>
  </si>
  <si>
    <t>A125998650W</t>
  </si>
  <si>
    <t>A125991450A</t>
  </si>
  <si>
    <t>A125995050L</t>
  </si>
  <si>
    <t>A125993250V</t>
  </si>
  <si>
    <t>A125996878F</t>
  </si>
  <si>
    <t>A126000478X</t>
  </si>
  <si>
    <t>A125998678X</t>
  </si>
  <si>
    <t>A125991478C</t>
  </si>
  <si>
    <t>A125995078R</t>
  </si>
  <si>
    <t>A125993278W</t>
  </si>
  <si>
    <t>A125997010F</t>
  </si>
  <si>
    <t>A126000610W</t>
  </si>
  <si>
    <t>A125998810W</t>
  </si>
  <si>
    <t>A125991610A</t>
  </si>
  <si>
    <t>A125995210L</t>
  </si>
  <si>
    <t>A125993410V</t>
  </si>
  <si>
    <t>A125996942L</t>
  </si>
  <si>
    <t>A126000542F</t>
  </si>
  <si>
    <t>A125998742F</t>
  </si>
  <si>
    <t>A125991542K</t>
  </si>
  <si>
    <t>A125995142W</t>
  </si>
  <si>
    <t>A125993342C</t>
  </si>
  <si>
    <t>A125997014R</t>
  </si>
  <si>
    <t>A126000614F</t>
  </si>
  <si>
    <t>A125998814F</t>
  </si>
  <si>
    <t>A125991614K</t>
  </si>
  <si>
    <t>A125995214W</t>
  </si>
  <si>
    <t>A125993414C</t>
  </si>
  <si>
    <t>A125997018X</t>
  </si>
  <si>
    <t>A126000618R</t>
  </si>
  <si>
    <t>A125998818R</t>
  </si>
  <si>
    <t>A125991618V</t>
  </si>
  <si>
    <t>A125995218F</t>
  </si>
  <si>
    <t>A125993418L</t>
  </si>
  <si>
    <t>A125996946W</t>
  </si>
  <si>
    <t>A126000546R</t>
  </si>
  <si>
    <t>A125998746R</t>
  </si>
  <si>
    <t>A125991546V</t>
  </si>
  <si>
    <t>A125995146F</t>
  </si>
  <si>
    <t>A125993346L</t>
  </si>
  <si>
    <t>A125996950L</t>
  </si>
  <si>
    <t>A126000550F</t>
  </si>
  <si>
    <t>A125998750F</t>
  </si>
  <si>
    <t>A125991550K</t>
  </si>
  <si>
    <t>A125995150W</t>
  </si>
  <si>
    <t>A125993350C</t>
  </si>
  <si>
    <t>A125996990F</t>
  </si>
  <si>
    <t>A126000590X</t>
  </si>
  <si>
    <t>A125998790X</t>
  </si>
  <si>
    <t>A125991590C</t>
  </si>
  <si>
    <t>A125995190R</t>
  </si>
  <si>
    <t>A125993390W</t>
  </si>
  <si>
    <t>A125996910V</t>
  </si>
  <si>
    <t>A126000510L</t>
  </si>
  <si>
    <t>A125998710L</t>
  </si>
  <si>
    <t>A125991510T</t>
  </si>
  <si>
    <t>A125995110C</t>
  </si>
  <si>
    <t>A125993310K</t>
  </si>
  <si>
    <t>A125997022R</t>
  </si>
  <si>
    <t>A126000622F</t>
  </si>
  <si>
    <t>A125998822F</t>
  </si>
  <si>
    <t>A125991622K</t>
  </si>
  <si>
    <t>A125995222W</t>
  </si>
  <si>
    <t>A125993422C</t>
  </si>
  <si>
    <t>A125996954W</t>
  </si>
  <si>
    <t>A126000554R</t>
  </si>
  <si>
    <t>A125998754R</t>
  </si>
  <si>
    <t>A125991554V</t>
  </si>
  <si>
    <t>A125995154F</t>
  </si>
  <si>
    <t>A125993354L</t>
  </si>
  <si>
    <t>A125996882W</t>
  </si>
  <si>
    <t>A126000482R</t>
  </si>
  <si>
    <t>A125998682R</t>
  </si>
  <si>
    <t>A125991482V</t>
  </si>
  <si>
    <t>A125995082F</t>
  </si>
  <si>
    <t>A125993282L</t>
  </si>
  <si>
    <t>A125996958F</t>
  </si>
  <si>
    <t>A126000558X</t>
  </si>
  <si>
    <t>A125998758X</t>
  </si>
  <si>
    <t>A125991558C</t>
  </si>
  <si>
    <t>A125995158R</t>
  </si>
  <si>
    <t>A125993358W</t>
  </si>
  <si>
    <t>A125996962W</t>
  </si>
  <si>
    <t>A126000562R</t>
  </si>
  <si>
    <t>A125998762R</t>
  </si>
  <si>
    <t>A125991562V</t>
  </si>
  <si>
    <t>A125995162F</t>
  </si>
  <si>
    <t>A125993362L</t>
  </si>
  <si>
    <t>A125997034X</t>
  </si>
  <si>
    <t>A126000634R</t>
  </si>
  <si>
    <t>A125998834R</t>
  </si>
  <si>
    <t>A125991634V</t>
  </si>
  <si>
    <t>A125995234F</t>
  </si>
  <si>
    <t>A125993434L</t>
  </si>
  <si>
    <t>A125996854L</t>
  </si>
  <si>
    <t>A126000454F</t>
  </si>
  <si>
    <t>A125998654F</t>
  </si>
  <si>
    <t>A125991454K</t>
  </si>
  <si>
    <t>A125995054W</t>
  </si>
  <si>
    <t>A125993254C</t>
  </si>
  <si>
    <t>A125997026X</t>
  </si>
  <si>
    <t>A126000626R</t>
  </si>
  <si>
    <t>A125998826R</t>
  </si>
  <si>
    <t>A125991626V</t>
  </si>
  <si>
    <t>A125995226F</t>
  </si>
  <si>
    <t>A125993426L</t>
  </si>
  <si>
    <t>A125997030R</t>
  </si>
  <si>
    <t>A126000630F</t>
  </si>
  <si>
    <t>A125998830F</t>
  </si>
  <si>
    <t>A125991630K</t>
  </si>
  <si>
    <t>A125995230W</t>
  </si>
  <si>
    <t>A125993430C</t>
  </si>
  <si>
    <t>A125996858W</t>
  </si>
  <si>
    <t>A126000458R</t>
  </si>
  <si>
    <t>A125998658R</t>
  </si>
  <si>
    <t>A125991458V</t>
  </si>
  <si>
    <t>A125995058F</t>
  </si>
  <si>
    <t>A125993258L</t>
  </si>
  <si>
    <t>A125996914C</t>
  </si>
  <si>
    <t>A126000514W</t>
  </si>
  <si>
    <t>A125998714W</t>
  </si>
  <si>
    <t>A125991514A</t>
  </si>
  <si>
    <t>A125995114L</t>
  </si>
  <si>
    <t>A125993314V</t>
  </si>
  <si>
    <t>A125996966F</t>
  </si>
  <si>
    <t>A126000566X</t>
  </si>
  <si>
    <t>A125998766X</t>
  </si>
  <si>
    <t>A125991566C</t>
  </si>
  <si>
    <t>A125995166R</t>
  </si>
  <si>
    <t>A125993366W</t>
  </si>
  <si>
    <t>A125997038J</t>
  </si>
  <si>
    <t>A126000638X</t>
  </si>
  <si>
    <t>A125998838X</t>
  </si>
  <si>
    <t>A125991638C</t>
  </si>
  <si>
    <t>A125995238R</t>
  </si>
  <si>
    <t>A125993438W</t>
  </si>
  <si>
    <t>A125996862L</t>
  </si>
  <si>
    <t>A126000462F</t>
  </si>
  <si>
    <t>A125998662F</t>
  </si>
  <si>
    <t>A125996994R</t>
  </si>
  <si>
    <t>A126000594J</t>
  </si>
  <si>
    <t>A125998794J</t>
  </si>
  <si>
    <t>A125991594L</t>
  </si>
  <si>
    <t>A125995194X</t>
  </si>
  <si>
    <t>A125993394F</t>
  </si>
  <si>
    <t>A125996998X</t>
  </si>
  <si>
    <t>A126000598T</t>
  </si>
  <si>
    <t>A125998798T</t>
  </si>
  <si>
    <t>A125991598W</t>
  </si>
  <si>
    <t>A125995198J</t>
  </si>
  <si>
    <t>A125993398R</t>
  </si>
  <si>
    <t>A125996894F</t>
  </si>
  <si>
    <t>A126000494X</t>
  </si>
  <si>
    <t>A125998694X</t>
  </si>
  <si>
    <t>A125991494C</t>
  </si>
  <si>
    <t>A125995094R</t>
  </si>
  <si>
    <t>A125993294W</t>
  </si>
  <si>
    <t>A125996866W</t>
  </si>
  <si>
    <t>A126000466R</t>
  </si>
  <si>
    <t>A125998666R</t>
  </si>
  <si>
    <t>A125991466V</t>
  </si>
  <si>
    <t>A125995066F</t>
  </si>
  <si>
    <t>A125993266L</t>
  </si>
  <si>
    <t>A125991518K</t>
  </si>
  <si>
    <t>A125995118W</t>
  </si>
  <si>
    <t>A125993318C</t>
  </si>
  <si>
    <t>A125996886F</t>
  </si>
  <si>
    <t>A126000486X</t>
  </si>
  <si>
    <t>A125998686X</t>
  </si>
  <si>
    <t>A125991486C</t>
  </si>
  <si>
    <t>A125995086R</t>
  </si>
  <si>
    <t>A125993286W</t>
  </si>
  <si>
    <t>A125996922C</t>
  </si>
  <si>
    <t>A126000522W</t>
  </si>
  <si>
    <t>A125998722W</t>
  </si>
  <si>
    <t>A125991522A</t>
  </si>
  <si>
    <t>A125995122L</t>
  </si>
  <si>
    <t>A125993322V</t>
  </si>
  <si>
    <t>A125996898R</t>
  </si>
  <si>
    <t>A126000498J</t>
  </si>
  <si>
    <t>A125998698J</t>
  </si>
  <si>
    <t>A125991498L</t>
  </si>
  <si>
    <t>A125995098X</t>
  </si>
  <si>
    <t>A125993298F</t>
  </si>
  <si>
    <t>A125996926L</t>
  </si>
  <si>
    <t>A126000526F</t>
  </si>
  <si>
    <t>A125998726F</t>
  </si>
  <si>
    <t>A125991526K</t>
  </si>
  <si>
    <t>A125995126W</t>
  </si>
  <si>
    <t>A125993326C</t>
  </si>
  <si>
    <t>A125996970W</t>
  </si>
  <si>
    <t>A126000570R</t>
  </si>
  <si>
    <t>A125998770R</t>
  </si>
  <si>
    <t>A125991570V</t>
  </si>
  <si>
    <t>A125995170F</t>
  </si>
  <si>
    <t>A125993370L</t>
  </si>
  <si>
    <t>A125996930C</t>
  </si>
  <si>
    <t>A126000530W</t>
  </si>
  <si>
    <t>A125998730W</t>
  </si>
  <si>
    <t>A125991530A</t>
  </si>
  <si>
    <t>A125995130L</t>
  </si>
  <si>
    <t>A125993330V</t>
  </si>
  <si>
    <t>A125996902V</t>
  </si>
  <si>
    <t>A126000502L</t>
  </si>
  <si>
    <t>A125998702L</t>
  </si>
  <si>
    <t>A125991502T</t>
  </si>
  <si>
    <t>A125995102C</t>
  </si>
  <si>
    <t>A125993302K</t>
  </si>
  <si>
    <t>A125997002F</t>
  </si>
  <si>
    <t>A126000602W</t>
  </si>
  <si>
    <t>A125998802W</t>
  </si>
  <si>
    <t>A125991602A</t>
  </si>
  <si>
    <t>A125995202L</t>
  </si>
  <si>
    <t>A125993402V</t>
  </si>
  <si>
    <t>A125996974F</t>
  </si>
  <si>
    <t>A126000574X</t>
  </si>
  <si>
    <t>A125998774X</t>
  </si>
  <si>
    <t>A125991574C</t>
  </si>
  <si>
    <t>A125995174R</t>
  </si>
  <si>
    <t>A125993374W</t>
  </si>
  <si>
    <t>A125996978R</t>
  </si>
  <si>
    <t>A126000578J</t>
  </si>
  <si>
    <t>A125998778J</t>
  </si>
  <si>
    <t>A125991578L</t>
  </si>
  <si>
    <t>A125995178X</t>
  </si>
  <si>
    <t>A125993378F</t>
  </si>
  <si>
    <t>A125997042X</t>
  </si>
  <si>
    <t>A126000642R</t>
  </si>
  <si>
    <t>A125998842R</t>
  </si>
  <si>
    <t>A125991642V</t>
  </si>
  <si>
    <t>A125995242F</t>
  </si>
  <si>
    <t>A125993442L</t>
  </si>
  <si>
    <t>A125996870L</t>
  </si>
  <si>
    <t>A126000470F</t>
  </si>
  <si>
    <t>A125998670F</t>
  </si>
  <si>
    <t>A125991470K</t>
  </si>
  <si>
    <t>A125995070W</t>
  </si>
  <si>
    <t>A125993270C</t>
  </si>
  <si>
    <t>A125996934L</t>
  </si>
  <si>
    <t>A126000534F</t>
  </si>
  <si>
    <t>Tasmania ;  With non-school qualification ;  Unemployed ;  &gt; Females ;</t>
  </si>
  <si>
    <t>Tasmania ;  With non-school qualification ;  People who started current job in the last year ;  Persons ;</t>
  </si>
  <si>
    <t>Tasmania ;  With non-school qualification ;  People who started current job in the last year ;  &gt; Males ;</t>
  </si>
  <si>
    <t>Tasmania ;  With non-school qualification ;  People who started current job in the last year ;  &gt; Females ;</t>
  </si>
  <si>
    <t>Tasmania ;  &gt; Postgraduate Degree ;  Unemployed ;  Persons ;</t>
  </si>
  <si>
    <t>Tasmania ;  &gt; Postgraduate Degree ;  Unemployed ;  &gt; Males ;</t>
  </si>
  <si>
    <t>Tasmania ;  &gt; Postgraduate Degree ;  Unemployed ;  &gt; Females ;</t>
  </si>
  <si>
    <t>Tasmania ;  &gt; Postgraduate Degree ;  People who started current job in the last year ;  Persons ;</t>
  </si>
  <si>
    <t>Tasmania ;  &gt; Postgraduate Degree ;  People who started current job in the last year ;  &gt; Males ;</t>
  </si>
  <si>
    <t>Tasmania ;  &gt; Postgraduate Degree ;  People who started current job in the last year ;  &gt; Females ;</t>
  </si>
  <si>
    <t>Tasmania ;  &gt; Graduate Diploma or Certificate ;  Unemployed ;  Persons ;</t>
  </si>
  <si>
    <t>Tasmania ;  &gt; Graduate Diploma or Certificate ;  Unemployed ;  &gt; Males ;</t>
  </si>
  <si>
    <t>Tasmania ;  &gt; Graduate Diploma or Certificate ;  Unemployed ;  &gt; Females ;</t>
  </si>
  <si>
    <t>Tasmania ;  &gt; Graduate Diploma or Certificate ;  People who started current job in the last year ;  Persons ;</t>
  </si>
  <si>
    <t>Tasmania ;  &gt; Graduate Diploma or Certificate ;  People who started current job in the last year ;  &gt; Males ;</t>
  </si>
  <si>
    <t>Tasmania ;  &gt; Graduate Diploma or Certificate ;  People who started current job in the last year ;  &gt; Females ;</t>
  </si>
  <si>
    <t>Tasmania ;  &gt; Bachelor Degree ;  Unemployed ;  Persons ;</t>
  </si>
  <si>
    <t>Tasmania ;  &gt; Bachelor Degree ;  Unemployed ;  &gt; Males ;</t>
  </si>
  <si>
    <t>Tasmania ;  &gt; Bachelor Degree ;  Unemployed ;  &gt; Females ;</t>
  </si>
  <si>
    <t>Tasmania ;  &gt; Bachelor Degree ;  People who started current job in the last year ;  Persons ;</t>
  </si>
  <si>
    <t>Tasmania ;  &gt; Bachelor Degree ;  People who started current job in the last year ;  &gt; Males ;</t>
  </si>
  <si>
    <t>Tasmania ;  &gt; Bachelor Degree ;  People who started current job in the last year ;  &gt; Females ;</t>
  </si>
  <si>
    <t>Tasmania ;  &gt; Advanced Diploma or Diploma ;  Unemployed ;  Persons ;</t>
  </si>
  <si>
    <t>Tasmania ;  &gt; Advanced Diploma or Diploma ;  Unemployed ;  &gt; Males ;</t>
  </si>
  <si>
    <t>Tasmania ;  &gt; Advanced Diploma or Diploma ;  Unemployed ;  &gt; Females ;</t>
  </si>
  <si>
    <t>Tasmania ;  &gt; Advanced Diploma or Diploma ;  People who started current job in the last year ;  Persons ;</t>
  </si>
  <si>
    <t>Tasmania ;  &gt; Advanced Diploma or Diploma ;  People who started current job in the last year ;  &gt; Males ;</t>
  </si>
  <si>
    <t>Tasmania ;  &gt; Advanced Diploma or Diploma ;  People who started current job in the last year ;  &gt; Females ;</t>
  </si>
  <si>
    <t>Tasmania ;  &gt; Certificate III or IV ;  Unemployed ;  Persons ;</t>
  </si>
  <si>
    <t>Tasmania ;  &gt; Certificate III or IV ;  Unemployed ;  &gt; Males ;</t>
  </si>
  <si>
    <t>Tasmania ;  &gt; Certificate III or IV ;  Unemployed ;  &gt; Females ;</t>
  </si>
  <si>
    <t>Tasmania ;  &gt; Certificate III or IV ;  People who started current job in the last year ;  Persons ;</t>
  </si>
  <si>
    <t>Tasmania ;  &gt; Certificate III or IV ;  People who started current job in the last year ;  &gt; Males ;</t>
  </si>
  <si>
    <t>Tasmania ;  &gt; Certificate III or IV ;  People who started current job in the last year ;  &gt; Females ;</t>
  </si>
  <si>
    <t>Tasmania ;  &gt; Certificate I or II ;  Unemployed ;  Persons ;</t>
  </si>
  <si>
    <t>Tasmania ;  &gt; Certificate I or II ;  Unemployed ;  &gt; Males ;</t>
  </si>
  <si>
    <t>Tasmania ;  &gt; Certificate I or II ;  Unemployed ;  &gt; Females ;</t>
  </si>
  <si>
    <t>Tasmania ;  &gt; Certificate I or II ;  People who started current job in the last year ;  Persons ;</t>
  </si>
  <si>
    <t>Tasmania ;  &gt; Certificate I or II ;  People who started current job in the last year ;  &gt; Males ;</t>
  </si>
  <si>
    <t>Tasmania ;  &gt; Certificate I or II ;  People who started current job in the last year ;  &gt; Females ;</t>
  </si>
  <si>
    <t>Tasmania ;  &gt; Certificate nfd ;  Unemployed ;  Persons ;</t>
  </si>
  <si>
    <t>Tasmania ;  &gt; Certificate nfd ;  Unemployed ;  &gt; Males ;</t>
  </si>
  <si>
    <t>Tasmania ;  &gt; Certificate nfd ;  Unemployed ;  &gt; Females ;</t>
  </si>
  <si>
    <t>Tasmania ;  &gt; Certificate nfd ;  People who started current job in the last year ;  Persons ;</t>
  </si>
  <si>
    <t>Tasmania ;  &gt; Certificate nfd ;  People who started current job in the last year ;  &gt; Males ;</t>
  </si>
  <si>
    <t>Tasmania ;  &gt; Certificate nfd ;  People who started current job in the last year ;  &gt; Females ;</t>
  </si>
  <si>
    <t>Tasmania ;  &gt; Level not determined ;  Unemployed ;  Persons ;</t>
  </si>
  <si>
    <t>Tasmania ;  &gt; Level not determined ;  Unemployed ;  &gt; Males ;</t>
  </si>
  <si>
    <t>Tasmania ;  &gt; Level not determined ;  Unemployed ;  &gt; Females ;</t>
  </si>
  <si>
    <t>Tasmania ;  &gt; Level not determined ;  People who started current job in the last year ;  Persons ;</t>
  </si>
  <si>
    <t>Tasmania ;  &gt; Level not determined ;  People who started current job in the last year ;  &gt; Males ;</t>
  </si>
  <si>
    <t>Tasmania ;  &gt; Level not determined ;  People who started current job in the last year ;  &gt; Females ;</t>
  </si>
  <si>
    <t>Tasmania ;  Without non-school qualification ;  Unemployed ;  Persons ;</t>
  </si>
  <si>
    <t>Tasmania ;  Without non-school qualification ;  Unemployed ;  &gt; Males ;</t>
  </si>
  <si>
    <t>Tasmania ;  Without non-school qualification ;  Unemployed ;  &gt; Females ;</t>
  </si>
  <si>
    <t>Tasmania ;  Without non-school qualification ;  People who started current job in the last year ;  Persons ;</t>
  </si>
  <si>
    <t>Tasmania ;  Without non-school qualification ;  People who started current job in the last year ;  &gt; Males ;</t>
  </si>
  <si>
    <t>Tasmania ;  Without non-school qualification ;  People who started current job in the last year ;  &gt; Females ;</t>
  </si>
  <si>
    <t>Northern Territory ;  Unemployed ;  Persons ;</t>
  </si>
  <si>
    <t>Northern Territory ;  Unemployed ;  &gt; Males ;</t>
  </si>
  <si>
    <t>Northern Territory ;  Unemployed ;  &gt; Females ;</t>
  </si>
  <si>
    <t>Northern Territory ;  People who started current job in the last year ;  Persons ;</t>
  </si>
  <si>
    <t>Northern Territory ;  People who started current job in the last year ;  &gt; Males ;</t>
  </si>
  <si>
    <t>Northern Territory ;  People who started current job in the last year ;  &gt; Females ;</t>
  </si>
  <si>
    <t>Northern Territory ;  15-64 years ;  Unemployed ;  Persons ;</t>
  </si>
  <si>
    <t>Northern Territory ;  15-64 years ;  Unemployed ;  &gt; Males ;</t>
  </si>
  <si>
    <t>Northern Territory ;  15-64 years ;  Unemployed ;  &gt; Females ;</t>
  </si>
  <si>
    <t>Northern Territory ;  15-64 years ;  People who started current job in the last year ;  Persons ;</t>
  </si>
  <si>
    <t>Northern Territory ;  15-64 years ;  People who started current job in the last year ;  &gt; Males ;</t>
  </si>
  <si>
    <t>Northern Territory ;  15-64 years ;  People who started current job in the last year ;  &gt; Females ;</t>
  </si>
  <si>
    <t>Northern Territory ;  &gt; 15-24 years ;  Unemployed ;  Persons ;</t>
  </si>
  <si>
    <t>Northern Territory ;  &gt; 15-24 years ;  Unemployed ;  &gt; Males ;</t>
  </si>
  <si>
    <t>Northern Territory ;  &gt; 15-24 years ;  Unemployed ;  &gt; Females ;</t>
  </si>
  <si>
    <t>Northern Territory ;  &gt; 15-24 years ;  People who started current job in the last year ;  Persons ;</t>
  </si>
  <si>
    <t>Northern Territory ;  &gt; 15-24 years ;  People who started current job in the last year ;  &gt; Males ;</t>
  </si>
  <si>
    <t>Northern Territory ;  &gt; 15-24 years ;  People who started current job in the last year ;  &gt; Females ;</t>
  </si>
  <si>
    <t>Northern Territory ;  &gt; 25-44 years ;  Unemployed ;  Persons ;</t>
  </si>
  <si>
    <t>Northern Territory ;  &gt; 25-44 years ;  Unemployed ;  &gt; Males ;</t>
  </si>
  <si>
    <t>Northern Territory ;  &gt; 25-44 years ;  Unemployed ;  &gt; Females ;</t>
  </si>
  <si>
    <t>Northern Territory ;  &gt; 25-44 years ;  People who started current job in the last year ;  Persons ;</t>
  </si>
  <si>
    <t>Northern Territory ;  &gt; 25-44 years ;  People who started current job in the last year ;  &gt; Males ;</t>
  </si>
  <si>
    <t>Northern Territory ;  &gt; 25-44 years ;  People who started current job in the last year ;  &gt; Females ;</t>
  </si>
  <si>
    <t>Northern Territory ;  &gt;&gt; 25-34 years ;  Unemployed ;  Persons ;</t>
  </si>
  <si>
    <t>Northern Territory ;  &gt;&gt; 25-34 years ;  Unemployed ;  &gt; Males ;</t>
  </si>
  <si>
    <t>Northern Territory ;  &gt;&gt; 25-34 years ;  Unemployed ;  &gt; Females ;</t>
  </si>
  <si>
    <t>Northern Territory ;  &gt;&gt; 25-34 years ;  People who started current job in the last year ;  Persons ;</t>
  </si>
  <si>
    <t>Northern Territory ;  &gt;&gt; 25-34 years ;  People who started current job in the last year ;  &gt; Males ;</t>
  </si>
  <si>
    <t>Northern Territory ;  &gt;&gt; 25-34 years ;  People who started current job in the last year ;  &gt; Females ;</t>
  </si>
  <si>
    <t>Northern Territory ;  &gt;&gt; 35-44 years ;  Unemployed ;  Persons ;</t>
  </si>
  <si>
    <t>Northern Territory ;  &gt;&gt; 35-44 years ;  Unemployed ;  &gt; Males ;</t>
  </si>
  <si>
    <t>Northern Territory ;  &gt;&gt; 35-44 years ;  Unemployed ;  &gt; Females ;</t>
  </si>
  <si>
    <t>Northern Territory ;  &gt;&gt; 35-44 years ;  People who started current job in the last year ;  Persons ;</t>
  </si>
  <si>
    <t>Northern Territory ;  &gt;&gt; 35-44 years ;  People who started current job in the last year ;  &gt; Males ;</t>
  </si>
  <si>
    <t>Northern Territory ;  &gt;&gt; 35-44 years ;  People who started current job in the last year ;  &gt; Females ;</t>
  </si>
  <si>
    <t>Northern Territory ;  &gt; 45-64 years ;  Unemployed ;  Persons ;</t>
  </si>
  <si>
    <t>Northern Territory ;  &gt; 45-64 years ;  Unemployed ;  &gt; Males ;</t>
  </si>
  <si>
    <t>Northern Territory ;  &gt; 45-64 years ;  Unemployed ;  &gt; Females ;</t>
  </si>
  <si>
    <t>Northern Territory ;  &gt; 45-64 years ;  People who started current job in the last year ;  Persons ;</t>
  </si>
  <si>
    <t>Northern Territory ;  &gt; 45-64 years ;  People who started current job in the last year ;  &gt; Males ;</t>
  </si>
  <si>
    <t>Northern Territory ;  &gt; 45-64 years ;  People who started current job in the last year ;  &gt; Females ;</t>
  </si>
  <si>
    <t>Northern Territory ;  &gt;&gt; 45-54 years ;  Unemployed ;  Persons ;</t>
  </si>
  <si>
    <t>Northern Territory ;  &gt;&gt; 45-54 years ;  Unemployed ;  &gt; Males ;</t>
  </si>
  <si>
    <t>Northern Territory ;  &gt;&gt; 45-54 years ;  Unemployed ;  &gt; Females ;</t>
  </si>
  <si>
    <t>Northern Territory ;  &gt;&gt; 45-54 years ;  People who started current job in the last year ;  Persons ;</t>
  </si>
  <si>
    <t>Northern Territory ;  &gt;&gt; 45-54 years ;  People who started current job in the last year ;  &gt; Males ;</t>
  </si>
  <si>
    <t>Northern Territory ;  &gt;&gt; 45-54 years ;  People who started current job in the last year ;  &gt; Females ;</t>
  </si>
  <si>
    <t>Northern Territory ;  &gt;&gt; 55-64 years ;  Unemployed ;  Persons ;</t>
  </si>
  <si>
    <t>Northern Territory ;  &gt;&gt; 55-64 years ;  Unemployed ;  &gt; Males ;</t>
  </si>
  <si>
    <t>Northern Territory ;  &gt;&gt; 55-64 years ;  Unemployed ;  &gt; Females ;</t>
  </si>
  <si>
    <t>Northern Territory ;  &gt;&gt; 55-64 years ;  People who started current job in the last year ;  Persons ;</t>
  </si>
  <si>
    <t>Northern Territory ;  &gt;&gt; 55-64 years ;  People who started current job in the last year ;  &gt; Males ;</t>
  </si>
  <si>
    <t>Northern Territory ;  &gt;&gt; 55-64 years ;  People who started current job in the last year ;  &gt; Females ;</t>
  </si>
  <si>
    <t>Northern Territory ;  65 years and over ;  Unemployed ;  Persons ;</t>
  </si>
  <si>
    <t>Northern Territory ;  65 years and over ;  Unemployed ;  &gt; Males ;</t>
  </si>
  <si>
    <t>Northern Territory ;  65 years and over ;  Unemployed ;  &gt; Females ;</t>
  </si>
  <si>
    <t>Northern Territory ;  65 years and over ;  People who started current job in the last year ;  Persons ;</t>
  </si>
  <si>
    <t>Northern Territory ;  65 years and over ;  People who started current job in the last year ;  &gt; Males ;</t>
  </si>
  <si>
    <t>Northern Territory ;  65 years and over ;  People who started current job in the last year ;  &gt; Females ;</t>
  </si>
  <si>
    <t>Northern Territory ;  Family member ;  Unemployed ;  Persons ;</t>
  </si>
  <si>
    <t>Northern Territory ;  Family member ;  Unemployed ;  &gt; Males ;</t>
  </si>
  <si>
    <t>Northern Territory ;  Family member ;  Unemployed ;  &gt; Females ;</t>
  </si>
  <si>
    <t>Northern Territory ;  Family member ;  People who started current job in the last year ;  Persons ;</t>
  </si>
  <si>
    <t>Northern Territory ;  Family member ;  People who started current job in the last year ;  &gt; Males ;</t>
  </si>
  <si>
    <t>Northern Territory ;  Family member ;  People who started current job in the last year ;  &gt; Females ;</t>
  </si>
  <si>
    <t>Northern Territory ;  &gt; Husband, wife or partner ;  Unemployed ;  Persons ;</t>
  </si>
  <si>
    <t>Northern Territory ;  &gt; Husband, wife or partner ;  Unemployed ;  &gt; Males ;</t>
  </si>
  <si>
    <t>Northern Territory ;  &gt; Husband, wife or partner ;  Unemployed ;  &gt; Females ;</t>
  </si>
  <si>
    <t>Northern Territory ;  &gt; Husband, wife or partner ;  People who started current job in the last year ;  Persons ;</t>
  </si>
  <si>
    <t>Northern Territory ;  &gt; Husband, wife or partner ;  People who started current job in the last year ;  &gt; Males ;</t>
  </si>
  <si>
    <t>Northern Territory ;  &gt; Husband, wife or partner ;  People who started current job in the last year ;  &gt; Females ;</t>
  </si>
  <si>
    <t>Northern Territory ;  &gt;&gt; Husband, wife or partner with dependants ;  Unemployed ;  Persons ;</t>
  </si>
  <si>
    <t>Northern Territory ;  &gt;&gt; Husband, wife or partner with dependants ;  Unemployed ;  &gt; Males ;</t>
  </si>
  <si>
    <t>Northern Territory ;  &gt;&gt; Husband, wife or partner with dependants ;  Unemployed ;  &gt; Females ;</t>
  </si>
  <si>
    <t>Northern Territory ;  &gt;&gt; Husband, wife or partner with dependants ;  People who started current job in the last year ;  Persons ;</t>
  </si>
  <si>
    <t>Northern Territory ;  &gt;&gt; Husband, wife or partner with dependants ;  People who started current job in the last year ;  &gt; Males ;</t>
  </si>
  <si>
    <t>Northern Territory ;  &gt;&gt; Husband, wife or partner with dependants ;  People who started current job in the last year ;  &gt; Females ;</t>
  </si>
  <si>
    <t>Northern Territory ;  &gt;&gt; Husband, wife or partner without dependants ;  Unemployed ;  Persons ;</t>
  </si>
  <si>
    <t>Northern Territory ;  &gt;&gt; Husband, wife or partner without dependants ;  Unemployed ;  &gt; Males ;</t>
  </si>
  <si>
    <t>Northern Territory ;  &gt;&gt; Husband, wife or partner without dependants ;  Unemployed ;  &gt; Females ;</t>
  </si>
  <si>
    <t>Northern Territory ;  &gt;&gt; Husband, wife or partner without dependants ;  People who started current job in the last year ;  Persons ;</t>
  </si>
  <si>
    <t>Northern Territory ;  &gt;&gt; Husband, wife or partner without dependants ;  People who started current job in the last year ;  &gt; Males ;</t>
  </si>
  <si>
    <t>Northern Territory ;  &gt;&gt; Husband, wife or partner without dependants ;  People who started current job in the last year ;  &gt; Females ;</t>
  </si>
  <si>
    <t>Northern Territory ;  &gt; Lone parent ;  Unemployed ;  Persons ;</t>
  </si>
  <si>
    <t>Northern Territory ;  &gt; Lone parent ;  Unemployed ;  &gt; Males ;</t>
  </si>
  <si>
    <t>Northern Territory ;  &gt; Lone parent ;  Unemployed ;  &gt; Females ;</t>
  </si>
  <si>
    <t>Northern Territory ;  &gt; Lone parent ;  People who started current job in the last year ;  Persons ;</t>
  </si>
  <si>
    <t>Northern Territory ;  &gt; Lone parent ;  People who started current job in the last year ;  &gt; Males ;</t>
  </si>
  <si>
    <t>Northern Territory ;  &gt; Lone parent ;  People who started current job in the last year ;  &gt; Females ;</t>
  </si>
  <si>
    <t>Northern Territory ;  &gt; Dependent student ;  Unemployed ;  Persons ;</t>
  </si>
  <si>
    <t>Northern Territory ;  &gt; Dependent student ;  Unemployed ;  &gt; Males ;</t>
  </si>
  <si>
    <t>Northern Territory ;  &gt; Dependent student ;  Unemployed ;  &gt; Females ;</t>
  </si>
  <si>
    <t>Northern Territory ;  &gt; Dependent student ;  People who started current job in the last year ;  Persons ;</t>
  </si>
  <si>
    <t>Northern Territory ;  &gt; Dependent student ;  People who started current job in the last year ;  &gt; Males ;</t>
  </si>
  <si>
    <t>Northern Territory ;  &gt; Dependent student ;  People who started current job in the last year ;  &gt; Females ;</t>
  </si>
  <si>
    <t>Northern Territory ;  &gt; Non-dependent child ;  Unemployed ;  Persons ;</t>
  </si>
  <si>
    <t>Northern Territory ;  &gt; Non-dependent child ;  Unemployed ;  &gt; Males ;</t>
  </si>
  <si>
    <t>Northern Territory ;  &gt; Non-dependent child ;  Unemployed ;  &gt; Females ;</t>
  </si>
  <si>
    <t>Northern Territory ;  &gt; Non-dependent child ;  People who started current job in the last year ;  Persons ;</t>
  </si>
  <si>
    <t>Northern Territory ;  &gt; Non-dependent child ;  People who started current job in the last year ;  &gt; Males ;</t>
  </si>
  <si>
    <t>Northern Territory ;  &gt; Non-dependent child ;  People who started current job in the last year ;  &gt; Females ;</t>
  </si>
  <si>
    <t>Northern Territory ;  &gt; Other relative ;  Unemployed ;  Persons ;</t>
  </si>
  <si>
    <t>Northern Territory ;  &gt; Other relative ;  Unemployed ;  &gt; Males ;</t>
  </si>
  <si>
    <t>Northern Territory ;  &gt; Other relative ;  Unemployed ;  &gt; Females ;</t>
  </si>
  <si>
    <t>Northern Territory ;  &gt; Other relative ;  People who started current job in the last year ;  Persons ;</t>
  </si>
  <si>
    <t>Northern Territory ;  &gt; Other relative ;  People who started current job in the last year ;  &gt; Males ;</t>
  </si>
  <si>
    <t>Northern Territory ;  &gt; Other relative ;  People who started current job in the last year ;  &gt; Females ;</t>
  </si>
  <si>
    <t>Northern Territory ;  Not in a family ;  Unemployed ;  Persons ;</t>
  </si>
  <si>
    <t>Northern Territory ;  Not in a family ;  Unemployed ;  &gt; Males ;</t>
  </si>
  <si>
    <t>Northern Territory ;  Not in a family ;  Unemployed ;  &gt; Females ;</t>
  </si>
  <si>
    <t>Northern Territory ;  Not in a family ;  People who started current job in the last year ;  Persons ;</t>
  </si>
  <si>
    <t>Northern Territory ;  Not in a family ;  People who started current job in the last year ;  &gt; Males ;</t>
  </si>
  <si>
    <t>Northern Territory ;  Not in a family ;  People who started current job in the last year ;  &gt; Females ;</t>
  </si>
  <si>
    <t>Northern Territory ;  &gt; Person living alone ;  Unemployed ;  Persons ;</t>
  </si>
  <si>
    <t>Northern Territory ;  &gt; Person living alone ;  Unemployed ;  &gt; Males ;</t>
  </si>
  <si>
    <t>Northern Territory ;  &gt; Person living alone ;  Unemployed ;  &gt; Females ;</t>
  </si>
  <si>
    <t>Northern Territory ;  &gt; Person living alone ;  People who started current job in the last year ;  Persons ;</t>
  </si>
  <si>
    <t>Northern Territory ;  &gt; Person living alone ;  People who started current job in the last year ;  &gt; Males ;</t>
  </si>
  <si>
    <t>Northern Territory ;  &gt; Person living alone ;  People who started current job in the last year ;  &gt; Females ;</t>
  </si>
  <si>
    <t>Northern Territory ;  &gt; Person living with non-relatives ;  Unemployed ;  Persons ;</t>
  </si>
  <si>
    <t>Northern Territory ;  &gt; Person living with non-relatives ;  Unemployed ;  &gt; Males ;</t>
  </si>
  <si>
    <t>Northern Territory ;  &gt; Person living with non-relatives ;  Unemployed ;  &gt; Females ;</t>
  </si>
  <si>
    <t>Northern Territory ;  &gt; Person living with non-relatives ;  People who started current job in the last year ;  Persons ;</t>
  </si>
  <si>
    <t>Northern Territory ;  &gt; Person living with non-relatives ;  People who started current job in the last year ;  &gt; Males ;</t>
  </si>
  <si>
    <t>Northern Territory ;  &gt; Person living with non-relatives ;  People who started current job in the last year ;  &gt; Females ;</t>
  </si>
  <si>
    <t>Northern Territory ;  Relationship not determined ;  Unemployed ;  Persons ;</t>
  </si>
  <si>
    <t>Northern Territory ;  Relationship not determined ;  Unemployed ;  &gt; Males ;</t>
  </si>
  <si>
    <t>Northern Territory ;  Relationship not determined ;  Unemployed ;  &gt; Females ;</t>
  </si>
  <si>
    <t>Northern Territory ;  Relationship not determined ;  People who started current job in the last year ;  Persons ;</t>
  </si>
  <si>
    <t>Northern Territory ;  Relationship not determined ;  People who started current job in the last year ;  &gt; Males ;</t>
  </si>
  <si>
    <t>Northern Territory ;  Relationship not determined ;  People who started current job in the last year ;  &gt; Females ;</t>
  </si>
  <si>
    <t>Northern Territory ;  No jobs in last 12 months ;  Unemployed ;  Persons ;</t>
  </si>
  <si>
    <t>Northern Territory ;  No jobs in last 12 months ;  Unemployed ;  &gt; Males ;</t>
  </si>
  <si>
    <t>Northern Territory ;  No jobs in last 12 months ;  Unemployed ;  &gt; Females ;</t>
  </si>
  <si>
    <t>Northern Territory ;  One job in last 12 months ;  Unemployed ;  Persons ;</t>
  </si>
  <si>
    <t>Northern Territory ;  One job in last 12 months ;  Unemployed ;  &gt; Males ;</t>
  </si>
  <si>
    <t>Northern Territory ;  One job in last 12 months ;  Unemployed ;  &gt; Females ;</t>
  </si>
  <si>
    <t>Northern Territory ;  One job in last 12 months ;  People who started current job in the last year ;  Persons ;</t>
  </si>
  <si>
    <t>Northern Territory ;  One job in last 12 months ;  People who started current job in the last year ;  &gt; Males ;</t>
  </si>
  <si>
    <t>Northern Territory ;  One job in last 12 months ;  People who started current job in the last year ;  &gt; Females ;</t>
  </si>
  <si>
    <t>Northern Territory ;  Two jobs in last 12 months ;  Unemployed ;  Persons ;</t>
  </si>
  <si>
    <t>Northern Territory ;  Two jobs in last 12 months ;  Unemployed ;  &gt; Males ;</t>
  </si>
  <si>
    <t>Northern Territory ;  Two jobs in last 12 months ;  Unemployed ;  &gt; Females ;</t>
  </si>
  <si>
    <t>Northern Territory ;  Two jobs in last 12 months ;  People who started current job in the last year ;  Persons ;</t>
  </si>
  <si>
    <t>Northern Territory ;  Two jobs in last 12 months ;  People who started current job in the last year ;  &gt; Males ;</t>
  </si>
  <si>
    <t>Northern Territory ;  Two jobs in last 12 months ;  People who started current job in the last year ;  &gt; Females ;</t>
  </si>
  <si>
    <t>Northern Territory ;  Three jobs in last 12 months ;  Unemployed ;  Persons ;</t>
  </si>
  <si>
    <t>Northern Territory ;  Three jobs in last 12 months ;  Unemployed ;  &gt; Males ;</t>
  </si>
  <si>
    <t>Northern Territory ;  Three jobs in last 12 months ;  Unemployed ;  &gt; Females ;</t>
  </si>
  <si>
    <t>Northern Territory ;  Three jobs in last 12 months ;  People who started current job in the last year ;  Persons ;</t>
  </si>
  <si>
    <t>Northern Territory ;  Three jobs in last 12 months ;  People who started current job in the last year ;  &gt; Males ;</t>
  </si>
  <si>
    <t>Northern Territory ;  Three jobs in last 12 months ;  People who started current job in the last year ;  &gt; Females ;</t>
  </si>
  <si>
    <t>Northern Territory ;  Four or more jobs in last 12 months ;  Unemployed ;  Persons ;</t>
  </si>
  <si>
    <t>Northern Territory ;  Four or more jobs in last 12 months ;  Unemployed ;  &gt; Males ;</t>
  </si>
  <si>
    <t>Northern Territory ;  Four or more jobs in last 12 months ;  Unemployed ;  &gt; Females ;</t>
  </si>
  <si>
    <t>Northern Territory ;  Four or more jobs in last 12 months ;  People who started current job in the last year ;  Persons ;</t>
  </si>
  <si>
    <t>Northern Territory ;  Four or more jobs in last 12 months ;  People who started current job in the last year ;  &gt; Males ;</t>
  </si>
  <si>
    <t>Northern Territory ;  Four or more jobs in last 12 months ;  People who started current job in the last year ;  &gt; Females ;</t>
  </si>
  <si>
    <t>Northern Territory ;  Steps taken:  Asked current employer for more work ;  People who started current job in the last year ;  Persons ;</t>
  </si>
  <si>
    <t>Northern Territory ;  Steps taken:  Asked current employer for more work ;  People who started current job in the last year ;  &gt; Males ;</t>
  </si>
  <si>
    <t>Northern Territory ;  Steps taken:  Asked current employer for more work ;  People who started current job in the last year ;  &gt; Females ;</t>
  </si>
  <si>
    <t>Northern Territory ;  Steps taken:  Wrote, phoned or applied in person to an employer ;  Unemployed ;  Persons ;</t>
  </si>
  <si>
    <t>Northern Territory ;  Steps taken:  Wrote, phoned or applied in person to an employer ;  Unemployed ;  &gt; Males ;</t>
  </si>
  <si>
    <t>Northern Territory ;  Steps taken:  Wrote, phoned or applied in person to an employer ;  Unemployed ;  &gt; Females ;</t>
  </si>
  <si>
    <t>Northern Territory ;  Steps taken:  Wrote, phoned or applied in person to an employer ;  People who started current job in the last year ;  Persons ;</t>
  </si>
  <si>
    <t>Northern Territory ;  Steps taken:  Wrote, phoned or applied in person to an employer ;  People who started current job in the last year ;  &gt; Males ;</t>
  </si>
  <si>
    <t>Northern Territory ;  Steps taken:  Wrote, phoned or applied in person to an employer ;  People who started current job in the last year ;  &gt; Females ;</t>
  </si>
  <si>
    <t>Northern Territory ;  Steps taken:  Answered an ad for a job on the Internet, newspaper, etc ;  Unemployed ;  Persons ;</t>
  </si>
  <si>
    <t>Northern Territory ;  Steps taken:  Answered an ad for a job on the Internet, newspaper, etc ;  Unemployed ;  &gt; Males ;</t>
  </si>
  <si>
    <t>Northern Territory ;  Steps taken:  Answered an ad for a job on the Internet, newspaper, etc ;  Unemployed ;  &gt; Females ;</t>
  </si>
  <si>
    <t>Northern Territory ;  Steps taken:  Answered an ad for a job on the Internet, newspaper, etc ;  People who started current job in the last year ;  Persons ;</t>
  </si>
  <si>
    <t>Northern Territory ;  Steps taken:  Answered an ad for a job on the Internet, newspaper, etc ;  People who started current job in the last year ;  &gt; Males ;</t>
  </si>
  <si>
    <t>Northern Territory ;  Steps taken:  Answered an ad for a job on the Internet, newspaper, etc ;  People who started current job in the last year ;  &gt; Females ;</t>
  </si>
  <si>
    <t>Northern Territory ;  Steps taken:  Had an interview with an employer ;  Unemployed ;  Persons ;</t>
  </si>
  <si>
    <t>Northern Territory ;  Steps taken:  Had an interview with an employer ;  Unemployed ;  &gt; Males ;</t>
  </si>
  <si>
    <t>Northern Territory ;  Steps taken:  Had an interview with an employer ;  Unemployed ;  &gt; Females ;</t>
  </si>
  <si>
    <t>Northern Territory ;  Steps taken:  Had an interview with an employer ;  People who started current job in the last year ;  Persons ;</t>
  </si>
  <si>
    <t>Northern Territory ;  Steps taken:  Had an interview with an employer ;  People who started current job in the last year ;  &gt; Males ;</t>
  </si>
  <si>
    <t>Northern Territory ;  Steps taken:  Had an interview with an employer ;  People who started current job in the last year ;  &gt; Females ;</t>
  </si>
  <si>
    <t>Northern Territory ;  Steps taken:  Contacted friends or relatives ;  Unemployed ;  Persons ;</t>
  </si>
  <si>
    <t>Northern Territory ;  Steps taken:  Contacted friends or relatives ;  Unemployed ;  &gt; Males ;</t>
  </si>
  <si>
    <t>Northern Territory ;  Steps taken:  Contacted friends or relatives ;  Unemployed ;  &gt; Females ;</t>
  </si>
  <si>
    <t>Northern Territory ;  Steps taken:  Contacted friends or relatives ;  People who started current job in the last year ;  Persons ;</t>
  </si>
  <si>
    <t>Northern Territory ;  Steps taken:  Contacted friends or relatives ;  People who started current job in the last year ;  &gt; Males ;</t>
  </si>
  <si>
    <t>Northern Territory ;  Steps taken:  Contacted friends or relatives ;  People who started current job in the last year ;  &gt; Females ;</t>
  </si>
  <si>
    <t>Northern Territory ;  Steps taken:  Took steps to purchase or start up own business ;  Unemployed ;  Persons ;</t>
  </si>
  <si>
    <t>Northern Territory ;  Steps taken:  Took steps to purchase or start up own business ;  Unemployed ;  &gt; Males ;</t>
  </si>
  <si>
    <t>Northern Territory ;  Steps taken:  Took steps to purchase or start up own business ;  Unemployed ;  &gt; Females ;</t>
  </si>
  <si>
    <t>Northern Territory ;  Steps taken:  Took steps to purchase or start up own business ;  People who started current job in the last year ;  Persons ;</t>
  </si>
  <si>
    <t>Northern Territory ;  Steps taken:  Took steps to purchase or start up own business ;  People who started current job in the last year ;  &gt; Males ;</t>
  </si>
  <si>
    <t>Northern Territory ;  Steps taken:  Took steps to purchase or start up own business ;  People who started current job in the last year ;  &gt; Females ;</t>
  </si>
  <si>
    <t>A125998734F</t>
  </si>
  <si>
    <t>A125991534K</t>
  </si>
  <si>
    <t>A125995134W</t>
  </si>
  <si>
    <t>A125993334C</t>
  </si>
  <si>
    <t>A125996890W</t>
  </si>
  <si>
    <t>A126000490R</t>
  </si>
  <si>
    <t>A125998690R</t>
  </si>
  <si>
    <t>A125991490V</t>
  </si>
  <si>
    <t>A125995090F</t>
  </si>
  <si>
    <t>A125993290L</t>
  </si>
  <si>
    <t>A125996982F</t>
  </si>
  <si>
    <t>A126000582X</t>
  </si>
  <si>
    <t>A125998782X</t>
  </si>
  <si>
    <t>A125991582C</t>
  </si>
  <si>
    <t>A125995182R</t>
  </si>
  <si>
    <t>A125993382W</t>
  </si>
  <si>
    <t>A125996986R</t>
  </si>
  <si>
    <t>A126000586J</t>
  </si>
  <si>
    <t>A125998786J</t>
  </si>
  <si>
    <t>A125991586L</t>
  </si>
  <si>
    <t>A125995186X</t>
  </si>
  <si>
    <t>A125993386F</t>
  </si>
  <si>
    <t>A125996906C</t>
  </si>
  <si>
    <t>A126000506W</t>
  </si>
  <si>
    <t>A125998706W</t>
  </si>
  <si>
    <t>A125991506A</t>
  </si>
  <si>
    <t>A125995106L</t>
  </si>
  <si>
    <t>A125993306V</t>
  </si>
  <si>
    <t>A125996874W</t>
  </si>
  <si>
    <t>A126000474R</t>
  </si>
  <si>
    <t>A125998674R</t>
  </si>
  <si>
    <t>A125991474V</t>
  </si>
  <si>
    <t>A125995074F</t>
  </si>
  <si>
    <t>A125993274L</t>
  </si>
  <si>
    <t>A125997046J</t>
  </si>
  <si>
    <t>A126000646X</t>
  </si>
  <si>
    <t>A125998846X</t>
  </si>
  <si>
    <t>A125991646C</t>
  </si>
  <si>
    <t>A125995246R</t>
  </si>
  <si>
    <t>A125993446W</t>
  </si>
  <si>
    <t>A125996938W</t>
  </si>
  <si>
    <t>A126000538R</t>
  </si>
  <si>
    <t>A125998738R</t>
  </si>
  <si>
    <t>A125991538V</t>
  </si>
  <si>
    <t>A125995138F</t>
  </si>
  <si>
    <t>A125993338L</t>
  </si>
  <si>
    <t>A125997006R</t>
  </si>
  <si>
    <t>A126000606F</t>
  </si>
  <si>
    <t>A125998806F</t>
  </si>
  <si>
    <t>A125991606K</t>
  </si>
  <si>
    <t>A125995206W</t>
  </si>
  <si>
    <t>A125993406C</t>
  </si>
  <si>
    <t>A125997050X</t>
  </si>
  <si>
    <t>A126000650R</t>
  </si>
  <si>
    <t>A125998850R</t>
  </si>
  <si>
    <t>A125991650V</t>
  </si>
  <si>
    <t>A125995250F</t>
  </si>
  <si>
    <t>A125993450L</t>
  </si>
  <si>
    <t>A125997078A</t>
  </si>
  <si>
    <t>A126000678T</t>
  </si>
  <si>
    <t>A125998878T</t>
  </si>
  <si>
    <t>A125991678W</t>
  </si>
  <si>
    <t>A125995278J</t>
  </si>
  <si>
    <t>A125993478R</t>
  </si>
  <si>
    <t>A125997210X</t>
  </si>
  <si>
    <t>A126000810R</t>
  </si>
  <si>
    <t>A125999010T</t>
  </si>
  <si>
    <t>A125991810V</t>
  </si>
  <si>
    <t>A125995410F</t>
  </si>
  <si>
    <t>A125993610L</t>
  </si>
  <si>
    <t>A125997142J</t>
  </si>
  <si>
    <t>A126000742X</t>
  </si>
  <si>
    <t>A125998942X</t>
  </si>
  <si>
    <t>A125991742C</t>
  </si>
  <si>
    <t>A125995342R</t>
  </si>
  <si>
    <t>A125993542W</t>
  </si>
  <si>
    <t>A125997214J</t>
  </si>
  <si>
    <t>A126000814X</t>
  </si>
  <si>
    <t>A125999014A</t>
  </si>
  <si>
    <t>A125991814C</t>
  </si>
  <si>
    <t>A125995414R</t>
  </si>
  <si>
    <t>A125993614W</t>
  </si>
  <si>
    <t>A125997218T</t>
  </si>
  <si>
    <t>A126000818J</t>
  </si>
  <si>
    <t>A125999018K</t>
  </si>
  <si>
    <t>A125991818L</t>
  </si>
  <si>
    <t>A125995418X</t>
  </si>
  <si>
    <t>A125993618F</t>
  </si>
  <si>
    <t>A125997146T</t>
  </si>
  <si>
    <t>A126000746J</t>
  </si>
  <si>
    <t>A125998946J</t>
  </si>
  <si>
    <t>A125991746L</t>
  </si>
  <si>
    <t>A125995346X</t>
  </si>
  <si>
    <t>A125993546F</t>
  </si>
  <si>
    <t>A125997150J</t>
  </si>
  <si>
    <t>A126000750X</t>
  </si>
  <si>
    <t>A125998950X</t>
  </si>
  <si>
    <t>A125991750C</t>
  </si>
  <si>
    <t>A125995350R</t>
  </si>
  <si>
    <t>A125993550W</t>
  </si>
  <si>
    <t>A125997190A</t>
  </si>
  <si>
    <t>A126000790T</t>
  </si>
  <si>
    <t>A125998990T</t>
  </si>
  <si>
    <t>A125991790W</t>
  </si>
  <si>
    <t>A125995390J</t>
  </si>
  <si>
    <t>A125993590R</t>
  </si>
  <si>
    <t>A125997110R</t>
  </si>
  <si>
    <t>A126000710F</t>
  </si>
  <si>
    <t>A125998910F</t>
  </si>
  <si>
    <t>A125991710K</t>
  </si>
  <si>
    <t>A125995310W</t>
  </si>
  <si>
    <t>A125993510C</t>
  </si>
  <si>
    <t>A125997222J</t>
  </si>
  <si>
    <t>A126000822X</t>
  </si>
  <si>
    <t>A125999022A</t>
  </si>
  <si>
    <t>A125991822C</t>
  </si>
  <si>
    <t>A125995422R</t>
  </si>
  <si>
    <t>A125993622W</t>
  </si>
  <si>
    <t>A125997154T</t>
  </si>
  <si>
    <t>A126000754J</t>
  </si>
  <si>
    <t>A125998954J</t>
  </si>
  <si>
    <t>A125991754L</t>
  </si>
  <si>
    <t>A125995354X</t>
  </si>
  <si>
    <t>A125993554F</t>
  </si>
  <si>
    <t>A125997082T</t>
  </si>
  <si>
    <t>A126000682J</t>
  </si>
  <si>
    <t>A125998882J</t>
  </si>
  <si>
    <t>A125991682L</t>
  </si>
  <si>
    <t>A125995282X</t>
  </si>
  <si>
    <t>A125993482F</t>
  </si>
  <si>
    <t>A125997158A</t>
  </si>
  <si>
    <t>A126000758T</t>
  </si>
  <si>
    <t>A125998958T</t>
  </si>
  <si>
    <t>A125991758W</t>
  </si>
  <si>
    <t>A125995358J</t>
  </si>
  <si>
    <t>A125993558R</t>
  </si>
  <si>
    <t>A125997162T</t>
  </si>
  <si>
    <t>A126000762J</t>
  </si>
  <si>
    <t>A125998962J</t>
  </si>
  <si>
    <t>A125991762L</t>
  </si>
  <si>
    <t>A125995362X</t>
  </si>
  <si>
    <t>A125993562F</t>
  </si>
  <si>
    <t>A125997234T</t>
  </si>
  <si>
    <t>A126000834J</t>
  </si>
  <si>
    <t>A125999034K</t>
  </si>
  <si>
    <t>A125991834L</t>
  </si>
  <si>
    <t>A125995434X</t>
  </si>
  <si>
    <t>A125993634F</t>
  </si>
  <si>
    <t>A125997054J</t>
  </si>
  <si>
    <t>A126000654X</t>
  </si>
  <si>
    <t>A125998854X</t>
  </si>
  <si>
    <t>A125991654C</t>
  </si>
  <si>
    <t>A125995254R</t>
  </si>
  <si>
    <t>A125993454W</t>
  </si>
  <si>
    <t>A125997226T</t>
  </si>
  <si>
    <t>A126000826J</t>
  </si>
  <si>
    <t>A125999026K</t>
  </si>
  <si>
    <t>A125991826L</t>
  </si>
  <si>
    <t>A125995426X</t>
  </si>
  <si>
    <t>A125993626F</t>
  </si>
  <si>
    <t>A125997230J</t>
  </si>
  <si>
    <t>A126000830X</t>
  </si>
  <si>
    <t>A125999030A</t>
  </si>
  <si>
    <t>A125991830C</t>
  </si>
  <si>
    <t>A125995430R</t>
  </si>
  <si>
    <t>A125993630W</t>
  </si>
  <si>
    <t>A125997058T</t>
  </si>
  <si>
    <t>A126000658J</t>
  </si>
  <si>
    <t>A125998858J</t>
  </si>
  <si>
    <t>A125991658L</t>
  </si>
  <si>
    <t>A125995258X</t>
  </si>
  <si>
    <t>A125993458F</t>
  </si>
  <si>
    <t>A125997114X</t>
  </si>
  <si>
    <t>A126000714R</t>
  </si>
  <si>
    <t>A125998914R</t>
  </si>
  <si>
    <t>A125991714V</t>
  </si>
  <si>
    <t>A125995314F</t>
  </si>
  <si>
    <t>A125993514L</t>
  </si>
  <si>
    <t>A125997166A</t>
  </si>
  <si>
    <t>A126000766T</t>
  </si>
  <si>
    <t>A125998966T</t>
  </si>
  <si>
    <t>A125991766W</t>
  </si>
  <si>
    <t>A125995366J</t>
  </si>
  <si>
    <t>A125993566R</t>
  </si>
  <si>
    <t>A125997238A</t>
  </si>
  <si>
    <t>A126000838T</t>
  </si>
  <si>
    <t>A125999038V</t>
  </si>
  <si>
    <t>A125991838W</t>
  </si>
  <si>
    <t>A125995438J</t>
  </si>
  <si>
    <t>A125993638R</t>
  </si>
  <si>
    <t>A125997062J</t>
  </si>
  <si>
    <t>A126000662X</t>
  </si>
  <si>
    <t>A125998862X</t>
  </si>
  <si>
    <t>A125997194K</t>
  </si>
  <si>
    <t>A126000794A</t>
  </si>
  <si>
    <t>A125998994A</t>
  </si>
  <si>
    <t>A125991794F</t>
  </si>
  <si>
    <t>A125995394T</t>
  </si>
  <si>
    <t>A125993594X</t>
  </si>
  <si>
    <t>A125997198V</t>
  </si>
  <si>
    <t>A126000798K</t>
  </si>
  <si>
    <t>A125998998K</t>
  </si>
  <si>
    <t>A125991798R</t>
  </si>
  <si>
    <t>A125995398A</t>
  </si>
  <si>
    <t>A125993598J</t>
  </si>
  <si>
    <t>A125997094A</t>
  </si>
  <si>
    <t>A126000694T</t>
  </si>
  <si>
    <t>A125998894T</t>
  </si>
  <si>
    <t>A125991694W</t>
  </si>
  <si>
    <t>A125995294J</t>
  </si>
  <si>
    <t>A125993494R</t>
  </si>
  <si>
    <t>A125997066T</t>
  </si>
  <si>
    <t>A126000666J</t>
  </si>
  <si>
    <t>A125998866J</t>
  </si>
  <si>
    <t>A125991666L</t>
  </si>
  <si>
    <t>A125995266X</t>
  </si>
  <si>
    <t>A125993466F</t>
  </si>
  <si>
    <t>A125991718C</t>
  </si>
  <si>
    <t>A125995318R</t>
  </si>
  <si>
    <t>A125993518W</t>
  </si>
  <si>
    <t>A125997086A</t>
  </si>
  <si>
    <t>A126000686T</t>
  </si>
  <si>
    <t>A125998886T</t>
  </si>
  <si>
    <t>A125991686W</t>
  </si>
  <si>
    <t>A125995286J</t>
  </si>
  <si>
    <t>A125993486R</t>
  </si>
  <si>
    <t>A125997122X</t>
  </si>
  <si>
    <t>A126000722R</t>
  </si>
  <si>
    <t>A125998922R</t>
  </si>
  <si>
    <t>A125991722V</t>
  </si>
  <si>
    <t>A125995322F</t>
  </si>
  <si>
    <t>A125993522L</t>
  </si>
  <si>
    <t>A125997098K</t>
  </si>
  <si>
    <t>A126000698A</t>
  </si>
  <si>
    <t>A125998898A</t>
  </si>
  <si>
    <t>A125991698F</t>
  </si>
  <si>
    <t>A125995298T</t>
  </si>
  <si>
    <t>A125993498X</t>
  </si>
  <si>
    <t>A125997126J</t>
  </si>
  <si>
    <t>A126000726X</t>
  </si>
  <si>
    <t>A125998926X</t>
  </si>
  <si>
    <t>A125991726C</t>
  </si>
  <si>
    <t>A125995326R</t>
  </si>
  <si>
    <t>A125993526W</t>
  </si>
  <si>
    <t>A125997170T</t>
  </si>
  <si>
    <t>A126000770J</t>
  </si>
  <si>
    <t>A125998970J</t>
  </si>
  <si>
    <t>A125991770L</t>
  </si>
  <si>
    <t>A125995370X</t>
  </si>
  <si>
    <t>A125993570F</t>
  </si>
  <si>
    <t>Northern Territory ;  Steps taken:  Advertised or tendered for work ;  Unemployed ;  Persons ;</t>
  </si>
  <si>
    <t>Northern Territory ;  Steps taken:  Advertised or tendered for work ;  Unemployed ;  &gt; Males ;</t>
  </si>
  <si>
    <t>Northern Territory ;  Steps taken:  Advertised or tendered for work ;  Unemployed ;  &gt; Females ;</t>
  </si>
  <si>
    <t>Northern Territory ;  Steps taken:  Advertised or tendered for work ;  People who started current job in the last year ;  Persons ;</t>
  </si>
  <si>
    <t>Northern Territory ;  Steps taken:  Advertised or tendered for work ;  People who started current job in the last year ;  &gt; Males ;</t>
  </si>
  <si>
    <t>Northern Territory ;  Steps taken:  Advertised or tendered for work ;  People who started current job in the last year ;  &gt; Females ;</t>
  </si>
  <si>
    <t>Northern Territory ;  Steps taken:  Checked or registered with other employment agency ;  Unemployed ;  Persons ;</t>
  </si>
  <si>
    <t>Northern Territory ;  Steps taken:  Checked or registered with other employment agency ;  Unemployed ;  &gt; Males ;</t>
  </si>
  <si>
    <t>Northern Territory ;  Steps taken:  Checked or registered with other employment agency ;  Unemployed ;  &gt; Females ;</t>
  </si>
  <si>
    <t>Northern Territory ;  Steps taken:  Checked or registered with other employment agency ;  People who started current job in the last year ;  Persons ;</t>
  </si>
  <si>
    <t>Northern Territory ;  Steps taken:  Checked or registered with other employment agency ;  People who started current job in the last year ;  &gt; Males ;</t>
  </si>
  <si>
    <t>Northern Territory ;  Steps taken:  Checked or registered with other employment agency ;  People who started current job in the last year ;  &gt; Females ;</t>
  </si>
  <si>
    <t>Northern Territory ;  Steps taken:  Looked at ads for jobs on the Internet, newspaper, etc ;  Unemployed ;  Persons ;</t>
  </si>
  <si>
    <t>Northern Territory ;  Steps taken:  Looked at ads for jobs on the Internet, newspaper, etc ;  Unemployed ;  &gt; Males ;</t>
  </si>
  <si>
    <t>Northern Territory ;  Steps taken:  Looked at ads for jobs on the Internet, newspaper, etc ;  Unemployed ;  &gt; Females ;</t>
  </si>
  <si>
    <t>Northern Territory ;  Steps taken:  Looked at ads for jobs on the Internet, newspaper, etc ;  People who started current job in the last year ;  Persons ;</t>
  </si>
  <si>
    <t>Northern Territory ;  Steps taken:  Looked at ads for jobs on the Internet, newspaper, etc ;  People who started current job in the last year ;  &gt; Males ;</t>
  </si>
  <si>
    <t>Northern Territory ;  Steps taken:  Looked at ads for jobs on the Internet, newspaper, etc ;  People who started current job in the last year ;  &gt; Females ;</t>
  </si>
  <si>
    <t>Northern Territory ;  Steps taken:  Registered with Centrelink as a job seeker ;  Unemployed ;  Persons ;</t>
  </si>
  <si>
    <t>Northern Territory ;  Steps taken:  Registered with Centrelink as a job seeker ;  Unemployed ;  &gt; Males ;</t>
  </si>
  <si>
    <t>Northern Territory ;  Steps taken:  Registered with Centrelink as a job seeker ;  Unemployed ;  &gt; Females ;</t>
  </si>
  <si>
    <t>Northern Territory ;  Steps taken:  Registered with Centrelink as a job seeker ;  People who started current job in the last year ;  Persons ;</t>
  </si>
  <si>
    <t>Northern Territory ;  Steps taken:  Registered with Centrelink as a job seeker ;  People who started current job in the last year ;  &gt; Males ;</t>
  </si>
  <si>
    <t>Northern Territory ;  Steps taken:  Registered with Centrelink as a job seeker ;  People who started current job in the last year ;  &gt; Females ;</t>
  </si>
  <si>
    <t>Northern Territory ;  Steps taken:  Other steps ;  Unemployed ;  Persons ;</t>
  </si>
  <si>
    <t>Northern Territory ;  Steps taken:  Other steps ;  Unemployed ;  &gt; Males ;</t>
  </si>
  <si>
    <t>Northern Territory ;  Steps taken:  Other steps ;  Unemployed ;  &gt; Females ;</t>
  </si>
  <si>
    <t>Northern Territory ;  Steps taken:  Other steps ;  People who started current job in the last year ;  Persons ;</t>
  </si>
  <si>
    <t>Northern Territory ;  Steps taken:  Other steps ;  People who started current job in the last year ;  &gt; Males ;</t>
  </si>
  <si>
    <t>Northern Territory ;  Steps taken:  Other steps ;  People who started current job in the last year ;  &gt; Females ;</t>
  </si>
  <si>
    <t>Northern Territory ;  Did not take steps to look for work or more hours ;  Unemployed ;  Persons ;</t>
  </si>
  <si>
    <t>Northern Territory ;  Did not take steps to look for work or more hours ;  Unemployed ;  &gt; Males ;</t>
  </si>
  <si>
    <t>Northern Territory ;  Did not take steps to look for work or more hours ;  Unemployed ;  &gt; Females ;</t>
  </si>
  <si>
    <t>Northern Territory ;  Did not take steps to look for work or more hours ;  People who started current job in the last year ;  Persons ;</t>
  </si>
  <si>
    <t>Northern Territory ;  Did not take steps to look for work or more hours ;  People who started current job in the last year ;  &gt; Males ;</t>
  </si>
  <si>
    <t>Northern Territory ;  Did not take steps to look for work or more hours ;  People who started current job in the last year ;  &gt; Females ;</t>
  </si>
  <si>
    <t>Northern Territory ;  With non-school qualification ;  Unemployed ;  Persons ;</t>
  </si>
  <si>
    <t>Northern Territory ;  With non-school qualification ;  Unemployed ;  &gt; Males ;</t>
  </si>
  <si>
    <t>Northern Territory ;  With non-school qualification ;  Unemployed ;  &gt; Females ;</t>
  </si>
  <si>
    <t>Northern Territory ;  With non-school qualification ;  People who started current job in the last year ;  Persons ;</t>
  </si>
  <si>
    <t>Northern Territory ;  With non-school qualification ;  People who started current job in the last year ;  &gt; Males ;</t>
  </si>
  <si>
    <t>Northern Territory ;  With non-school qualification ;  People who started current job in the last year ;  &gt; Females ;</t>
  </si>
  <si>
    <t>Northern Territory ;  &gt; Postgraduate Degree ;  Unemployed ;  Persons ;</t>
  </si>
  <si>
    <t>Northern Territory ;  &gt; Postgraduate Degree ;  Unemployed ;  &gt; Males ;</t>
  </si>
  <si>
    <t>Northern Territory ;  &gt; Postgraduate Degree ;  Unemployed ;  &gt; Females ;</t>
  </si>
  <si>
    <t>Northern Territory ;  &gt; Postgraduate Degree ;  People who started current job in the last year ;  Persons ;</t>
  </si>
  <si>
    <t>Northern Territory ;  &gt; Postgraduate Degree ;  People who started current job in the last year ;  &gt; Males ;</t>
  </si>
  <si>
    <t>Northern Territory ;  &gt; Postgraduate Degree ;  People who started current job in the last year ;  &gt; Females ;</t>
  </si>
  <si>
    <t>Northern Territory ;  &gt; Graduate Diploma or Certificate ;  Unemployed ;  Persons ;</t>
  </si>
  <si>
    <t>Northern Territory ;  &gt; Graduate Diploma or Certificate ;  Unemployed ;  &gt; Males ;</t>
  </si>
  <si>
    <t>Northern Territory ;  &gt; Graduate Diploma or Certificate ;  Unemployed ;  &gt; Females ;</t>
  </si>
  <si>
    <t>Northern Territory ;  &gt; Graduate Diploma or Certificate ;  People who started current job in the last year ;  Persons ;</t>
  </si>
  <si>
    <t>Northern Territory ;  &gt; Graduate Diploma or Certificate ;  People who started current job in the last year ;  &gt; Males ;</t>
  </si>
  <si>
    <t>Northern Territory ;  &gt; Graduate Diploma or Certificate ;  People who started current job in the last year ;  &gt; Females ;</t>
  </si>
  <si>
    <t>Northern Territory ;  &gt; Bachelor Degree ;  Unemployed ;  Persons ;</t>
  </si>
  <si>
    <t>Northern Territory ;  &gt; Bachelor Degree ;  Unemployed ;  &gt; Males ;</t>
  </si>
  <si>
    <t>Northern Territory ;  &gt; Bachelor Degree ;  Unemployed ;  &gt; Females ;</t>
  </si>
  <si>
    <t>Northern Territory ;  &gt; Bachelor Degree ;  People who started current job in the last year ;  Persons ;</t>
  </si>
  <si>
    <t>Northern Territory ;  &gt; Bachelor Degree ;  People who started current job in the last year ;  &gt; Males ;</t>
  </si>
  <si>
    <t>Northern Territory ;  &gt; Bachelor Degree ;  People who started current job in the last year ;  &gt; Females ;</t>
  </si>
  <si>
    <t>Northern Territory ;  &gt; Advanced Diploma or Diploma ;  Unemployed ;  Persons ;</t>
  </si>
  <si>
    <t>Northern Territory ;  &gt; Advanced Diploma or Diploma ;  Unemployed ;  &gt; Males ;</t>
  </si>
  <si>
    <t>Northern Territory ;  &gt; Advanced Diploma or Diploma ;  Unemployed ;  &gt; Females ;</t>
  </si>
  <si>
    <t>Northern Territory ;  &gt; Advanced Diploma or Diploma ;  People who started current job in the last year ;  Persons ;</t>
  </si>
  <si>
    <t>Northern Territory ;  &gt; Advanced Diploma or Diploma ;  People who started current job in the last year ;  &gt; Males ;</t>
  </si>
  <si>
    <t>Northern Territory ;  &gt; Advanced Diploma or Diploma ;  People who started current job in the last year ;  &gt; Females ;</t>
  </si>
  <si>
    <t>Northern Territory ;  &gt; Certificate III or IV ;  Unemployed ;  Persons ;</t>
  </si>
  <si>
    <t>Northern Territory ;  &gt; Certificate III or IV ;  Unemployed ;  &gt; Males ;</t>
  </si>
  <si>
    <t>Northern Territory ;  &gt; Certificate III or IV ;  Unemployed ;  &gt; Females ;</t>
  </si>
  <si>
    <t>Northern Territory ;  &gt; Certificate III or IV ;  People who started current job in the last year ;  Persons ;</t>
  </si>
  <si>
    <t>Northern Territory ;  &gt; Certificate III or IV ;  People who started current job in the last year ;  &gt; Males ;</t>
  </si>
  <si>
    <t>Northern Territory ;  &gt; Certificate III or IV ;  People who started current job in the last year ;  &gt; Females ;</t>
  </si>
  <si>
    <t>Northern Territory ;  &gt; Certificate I or II ;  Unemployed ;  Persons ;</t>
  </si>
  <si>
    <t>Northern Territory ;  &gt; Certificate I or II ;  Unemployed ;  &gt; Males ;</t>
  </si>
  <si>
    <t>Northern Territory ;  &gt; Certificate I or II ;  Unemployed ;  &gt; Females ;</t>
  </si>
  <si>
    <t>Northern Territory ;  &gt; Certificate I or II ;  People who started current job in the last year ;  Persons ;</t>
  </si>
  <si>
    <t>Northern Territory ;  &gt; Certificate I or II ;  People who started current job in the last year ;  &gt; Males ;</t>
  </si>
  <si>
    <t>Northern Territory ;  &gt; Certificate I or II ;  People who started current job in the last year ;  &gt; Females ;</t>
  </si>
  <si>
    <t>Northern Territory ;  &gt; Certificate nfd ;  Unemployed ;  Persons ;</t>
  </si>
  <si>
    <t>Northern Territory ;  &gt; Certificate nfd ;  Unemployed ;  &gt; Males ;</t>
  </si>
  <si>
    <t>Northern Territory ;  &gt; Certificate nfd ;  Unemployed ;  &gt; Females ;</t>
  </si>
  <si>
    <t>Northern Territory ;  &gt; Certificate nfd ;  People who started current job in the last year ;  Persons ;</t>
  </si>
  <si>
    <t>Northern Territory ;  &gt; Certificate nfd ;  People who started current job in the last year ;  &gt; Males ;</t>
  </si>
  <si>
    <t>Northern Territory ;  &gt; Certificate nfd ;  People who started current job in the last year ;  &gt; Females ;</t>
  </si>
  <si>
    <t>Northern Territory ;  &gt; Level not determined ;  Unemployed ;  Persons ;</t>
  </si>
  <si>
    <t>Northern Territory ;  &gt; Level not determined ;  Unemployed ;  &gt; Males ;</t>
  </si>
  <si>
    <t>Northern Territory ;  &gt; Level not determined ;  Unemployed ;  &gt; Females ;</t>
  </si>
  <si>
    <t>Northern Territory ;  &gt; Level not determined ;  People who started current job in the last year ;  Persons ;</t>
  </si>
  <si>
    <t>Northern Territory ;  &gt; Level not determined ;  People who started current job in the last year ;  &gt; Males ;</t>
  </si>
  <si>
    <t>Northern Territory ;  &gt; Level not determined ;  People who started current job in the last year ;  &gt; Females ;</t>
  </si>
  <si>
    <t>Northern Territory ;  Without non-school qualification ;  Unemployed ;  Persons ;</t>
  </si>
  <si>
    <t>Northern Territory ;  Without non-school qualification ;  Unemployed ;  &gt; Males ;</t>
  </si>
  <si>
    <t>Northern Territory ;  Without non-school qualification ;  Unemployed ;  &gt; Females ;</t>
  </si>
  <si>
    <t>Northern Territory ;  Without non-school qualification ;  People who started current job in the last year ;  Persons ;</t>
  </si>
  <si>
    <t>Northern Territory ;  Without non-school qualification ;  People who started current job in the last year ;  &gt; Males ;</t>
  </si>
  <si>
    <t>Northern Territory ;  Without non-school qualification ;  People who started current job in the last year ;  &gt; Females ;</t>
  </si>
  <si>
    <t>Australian Capital Territory ;  Unemployed ;  Persons ;</t>
  </si>
  <si>
    <t>Australian Capital Territory ;  Unemployed ;  &gt; Males ;</t>
  </si>
  <si>
    <t>Australian Capital Territory ;  Unemployed ;  &gt; Females ;</t>
  </si>
  <si>
    <t>Australian Capital Territory ;  People who started current job in the last year ;  Persons ;</t>
  </si>
  <si>
    <t>Australian Capital Territory ;  People who started current job in the last year ;  &gt; Males ;</t>
  </si>
  <si>
    <t>Australian Capital Territory ;  People who started current job in the last year ;  &gt; Females ;</t>
  </si>
  <si>
    <t>Australian Capital Territory ;  15-64 years ;  Unemployed ;  Persons ;</t>
  </si>
  <si>
    <t>Australian Capital Territory ;  15-64 years ;  Unemployed ;  &gt; Males ;</t>
  </si>
  <si>
    <t>Australian Capital Territory ;  15-64 years ;  Unemployed ;  &gt; Females ;</t>
  </si>
  <si>
    <t>Australian Capital Territory ;  15-64 years ;  People who started current job in the last year ;  Persons ;</t>
  </si>
  <si>
    <t>Australian Capital Territory ;  15-64 years ;  People who started current job in the last year ;  &gt; Males ;</t>
  </si>
  <si>
    <t>Australian Capital Territory ;  15-64 years ;  People who started current job in the last year ;  &gt; Females ;</t>
  </si>
  <si>
    <t>Australian Capital Territory ;  &gt; 15-24 years ;  Unemployed ;  Persons ;</t>
  </si>
  <si>
    <t>Australian Capital Territory ;  &gt; 15-24 years ;  Unemployed ;  &gt; Males ;</t>
  </si>
  <si>
    <t>Australian Capital Territory ;  &gt; 15-24 years ;  Unemployed ;  &gt; Females ;</t>
  </si>
  <si>
    <t>Australian Capital Territory ;  &gt; 15-24 years ;  People who started current job in the last year ;  Persons ;</t>
  </si>
  <si>
    <t>Australian Capital Territory ;  &gt; 15-24 years ;  People who started current job in the last year ;  &gt; Males ;</t>
  </si>
  <si>
    <t>Australian Capital Territory ;  &gt; 15-24 years ;  People who started current job in the last year ;  &gt; Females ;</t>
  </si>
  <si>
    <t>Australian Capital Territory ;  &gt; 25-44 years ;  Unemployed ;  Persons ;</t>
  </si>
  <si>
    <t>Australian Capital Territory ;  &gt; 25-44 years ;  Unemployed ;  &gt; Males ;</t>
  </si>
  <si>
    <t>Australian Capital Territory ;  &gt; 25-44 years ;  Unemployed ;  &gt; Females ;</t>
  </si>
  <si>
    <t>Australian Capital Territory ;  &gt; 25-44 years ;  People who started current job in the last year ;  Persons ;</t>
  </si>
  <si>
    <t>Australian Capital Territory ;  &gt; 25-44 years ;  People who started current job in the last year ;  &gt; Males ;</t>
  </si>
  <si>
    <t>Australian Capital Territory ;  &gt; 25-44 years ;  People who started current job in the last year ;  &gt; Females ;</t>
  </si>
  <si>
    <t>Australian Capital Territory ;  &gt;&gt; 25-34 years ;  Unemployed ;  Persons ;</t>
  </si>
  <si>
    <t>Australian Capital Territory ;  &gt;&gt; 25-34 years ;  Unemployed ;  &gt; Males ;</t>
  </si>
  <si>
    <t>Australian Capital Territory ;  &gt;&gt; 25-34 years ;  Unemployed ;  &gt; Females ;</t>
  </si>
  <si>
    <t>Australian Capital Territory ;  &gt;&gt; 25-34 years ;  People who started current job in the last year ;  Persons ;</t>
  </si>
  <si>
    <t>Australian Capital Territory ;  &gt;&gt; 25-34 years ;  People who started current job in the last year ;  &gt; Males ;</t>
  </si>
  <si>
    <t>Australian Capital Territory ;  &gt;&gt; 25-34 years ;  People who started current job in the last year ;  &gt; Females ;</t>
  </si>
  <si>
    <t>Australian Capital Territory ;  &gt;&gt; 35-44 years ;  Unemployed ;  Persons ;</t>
  </si>
  <si>
    <t>Australian Capital Territory ;  &gt;&gt; 35-44 years ;  Unemployed ;  &gt; Males ;</t>
  </si>
  <si>
    <t>Australian Capital Territory ;  &gt;&gt; 35-44 years ;  Unemployed ;  &gt; Females ;</t>
  </si>
  <si>
    <t>Australian Capital Territory ;  &gt;&gt; 35-44 years ;  People who started current job in the last year ;  Persons ;</t>
  </si>
  <si>
    <t>Australian Capital Territory ;  &gt;&gt; 35-44 years ;  People who started current job in the last year ;  &gt; Males ;</t>
  </si>
  <si>
    <t>Australian Capital Territory ;  &gt;&gt; 35-44 years ;  People who started current job in the last year ;  &gt; Females ;</t>
  </si>
  <si>
    <t>Australian Capital Territory ;  &gt; 45-64 years ;  Unemployed ;  Persons ;</t>
  </si>
  <si>
    <t>Australian Capital Territory ;  &gt; 45-64 years ;  Unemployed ;  &gt; Males ;</t>
  </si>
  <si>
    <t>Australian Capital Territory ;  &gt; 45-64 years ;  Unemployed ;  &gt; Females ;</t>
  </si>
  <si>
    <t>Australian Capital Territory ;  &gt; 45-64 years ;  People who started current job in the last year ;  Persons ;</t>
  </si>
  <si>
    <t>Australian Capital Territory ;  &gt; 45-64 years ;  People who started current job in the last year ;  &gt; Males ;</t>
  </si>
  <si>
    <t>Australian Capital Territory ;  &gt; 45-64 years ;  People who started current job in the last year ;  &gt; Females ;</t>
  </si>
  <si>
    <t>Australian Capital Territory ;  &gt;&gt; 45-54 years ;  Unemployed ;  Persons ;</t>
  </si>
  <si>
    <t>Australian Capital Territory ;  &gt;&gt; 45-54 years ;  Unemployed ;  &gt; Males ;</t>
  </si>
  <si>
    <t>Australian Capital Territory ;  &gt;&gt; 45-54 years ;  Unemployed ;  &gt; Females ;</t>
  </si>
  <si>
    <t>Australian Capital Territory ;  &gt;&gt; 45-54 years ;  People who started current job in the last year ;  Persons ;</t>
  </si>
  <si>
    <t>Australian Capital Territory ;  &gt;&gt; 45-54 years ;  People who started current job in the last year ;  &gt; Males ;</t>
  </si>
  <si>
    <t>Australian Capital Territory ;  &gt;&gt; 45-54 years ;  People who started current job in the last year ;  &gt; Females ;</t>
  </si>
  <si>
    <t>Australian Capital Territory ;  &gt;&gt; 55-64 years ;  Unemployed ;  Persons ;</t>
  </si>
  <si>
    <t>Australian Capital Territory ;  &gt;&gt; 55-64 years ;  Unemployed ;  &gt; Males ;</t>
  </si>
  <si>
    <t>Australian Capital Territory ;  &gt;&gt; 55-64 years ;  Unemployed ;  &gt; Females ;</t>
  </si>
  <si>
    <t>Australian Capital Territory ;  &gt;&gt; 55-64 years ;  People who started current job in the last year ;  Persons ;</t>
  </si>
  <si>
    <t>Australian Capital Territory ;  &gt;&gt; 55-64 years ;  People who started current job in the last year ;  &gt; Males ;</t>
  </si>
  <si>
    <t>Australian Capital Territory ;  &gt;&gt; 55-64 years ;  People who started current job in the last year ;  &gt; Females ;</t>
  </si>
  <si>
    <t>Australian Capital Territory ;  65 years and over ;  Unemployed ;  Persons ;</t>
  </si>
  <si>
    <t>Australian Capital Territory ;  65 years and over ;  Unemployed ;  &gt; Males ;</t>
  </si>
  <si>
    <t>Australian Capital Territory ;  65 years and over ;  Unemployed ;  &gt; Females ;</t>
  </si>
  <si>
    <t>Australian Capital Territory ;  65 years and over ;  People who started current job in the last year ;  Persons ;</t>
  </si>
  <si>
    <t>Australian Capital Territory ;  65 years and over ;  People who started current job in the last year ;  &gt; Males ;</t>
  </si>
  <si>
    <t>Australian Capital Territory ;  65 years and over ;  People who started current job in the last year ;  &gt; Females ;</t>
  </si>
  <si>
    <t>Australian Capital Territory ;  Family member ;  Unemployed ;  Persons ;</t>
  </si>
  <si>
    <t>Australian Capital Territory ;  Family member ;  Unemployed ;  &gt; Males ;</t>
  </si>
  <si>
    <t>Australian Capital Territory ;  Family member ;  Unemployed ;  &gt; Females ;</t>
  </si>
  <si>
    <t>Australian Capital Territory ;  Family member ;  People who started current job in the last year ;  Persons ;</t>
  </si>
  <si>
    <t>Australian Capital Territory ;  Family member ;  People who started current job in the last year ;  &gt; Males ;</t>
  </si>
  <si>
    <t>Australian Capital Territory ;  Family member ;  People who started current job in the last year ;  &gt; Females ;</t>
  </si>
  <si>
    <t>Australian Capital Territory ;  &gt; Husband, wife or partner ;  Unemployed ;  Persons ;</t>
  </si>
  <si>
    <t>Australian Capital Territory ;  &gt; Husband, wife or partner ;  Unemployed ;  &gt; Males ;</t>
  </si>
  <si>
    <t>Australian Capital Territory ;  &gt; Husband, wife or partner ;  Unemployed ;  &gt; Females ;</t>
  </si>
  <si>
    <t>Australian Capital Territory ;  &gt; Husband, wife or partner ;  People who started current job in the last year ;  Persons ;</t>
  </si>
  <si>
    <t>Australian Capital Territory ;  &gt; Husband, wife or partner ;  People who started current job in the last year ;  &gt; Males ;</t>
  </si>
  <si>
    <t>Australian Capital Territory ;  &gt; Husband, wife or partner ;  People who started current job in the last year ;  &gt; Females ;</t>
  </si>
  <si>
    <t>Australian Capital Territory ;  &gt;&gt; Husband, wife or partner with dependants ;  Unemployed ;  Persons ;</t>
  </si>
  <si>
    <t>Australian Capital Territory ;  &gt;&gt; Husband, wife or partner with dependants ;  Unemployed ;  &gt; Males ;</t>
  </si>
  <si>
    <t>Australian Capital Territory ;  &gt;&gt; Husband, wife or partner with dependants ;  Unemployed ;  &gt; Females ;</t>
  </si>
  <si>
    <t>Australian Capital Territory ;  &gt;&gt; Husband, wife or partner with dependants ;  People who started current job in the last year ;  Persons ;</t>
  </si>
  <si>
    <t>Australian Capital Territory ;  &gt;&gt; Husband, wife or partner with dependants ;  People who started current job in the last year ;  &gt; Males ;</t>
  </si>
  <si>
    <t>Australian Capital Territory ;  &gt;&gt; Husband, wife or partner with dependants ;  People who started current job in the last year ;  &gt; Females ;</t>
  </si>
  <si>
    <t>Australian Capital Territory ;  &gt;&gt; Husband, wife or partner without dependants ;  Unemployed ;  Persons ;</t>
  </si>
  <si>
    <t>Australian Capital Territory ;  &gt;&gt; Husband, wife or partner without dependants ;  Unemployed ;  &gt; Males ;</t>
  </si>
  <si>
    <t>Australian Capital Territory ;  &gt;&gt; Husband, wife or partner without dependants ;  Unemployed ;  &gt; Females ;</t>
  </si>
  <si>
    <t>Australian Capital Territory ;  &gt;&gt; Husband, wife or partner without dependants ;  People who started current job in the last year ;  Persons ;</t>
  </si>
  <si>
    <t>Australian Capital Territory ;  &gt;&gt; Husband, wife or partner without dependants ;  People who started current job in the last year ;  &gt; Males ;</t>
  </si>
  <si>
    <t>Australian Capital Territory ;  &gt;&gt; Husband, wife or partner without dependants ;  People who started current job in the last year ;  &gt; Females ;</t>
  </si>
  <si>
    <t>Australian Capital Territory ;  &gt; Lone parent ;  Unemployed ;  Persons ;</t>
  </si>
  <si>
    <t>Australian Capital Territory ;  &gt; Lone parent ;  Unemployed ;  &gt; Males ;</t>
  </si>
  <si>
    <t>Australian Capital Territory ;  &gt; Lone parent ;  Unemployed ;  &gt; Females ;</t>
  </si>
  <si>
    <t>Australian Capital Territory ;  &gt; Lone parent ;  People who started current job in the last year ;  Persons ;</t>
  </si>
  <si>
    <t>Australian Capital Territory ;  &gt; Lone parent ;  People who started current job in the last year ;  &gt; Males ;</t>
  </si>
  <si>
    <t>Australian Capital Territory ;  &gt; Lone parent ;  People who started current job in the last year ;  &gt; Females ;</t>
  </si>
  <si>
    <t>Australian Capital Territory ;  &gt; Dependent student ;  Unemployed ;  Persons ;</t>
  </si>
  <si>
    <t>Australian Capital Territory ;  &gt; Dependent student ;  Unemployed ;  &gt; Males ;</t>
  </si>
  <si>
    <t>Australian Capital Territory ;  &gt; Dependent student ;  Unemployed ;  &gt; Females ;</t>
  </si>
  <si>
    <t>Australian Capital Territory ;  &gt; Dependent student ;  People who started current job in the last year ;  Persons ;</t>
  </si>
  <si>
    <t>Australian Capital Territory ;  &gt; Dependent student ;  People who started current job in the last year ;  &gt; Males ;</t>
  </si>
  <si>
    <t>Australian Capital Territory ;  &gt; Dependent student ;  People who started current job in the last year ;  &gt; Females ;</t>
  </si>
  <si>
    <t>Australian Capital Territory ;  &gt; Non-dependent child ;  Unemployed ;  Persons ;</t>
  </si>
  <si>
    <t>Australian Capital Territory ;  &gt; Non-dependent child ;  Unemployed ;  &gt; Males ;</t>
  </si>
  <si>
    <t>Australian Capital Territory ;  &gt; Non-dependent child ;  Unemployed ;  &gt; Females ;</t>
  </si>
  <si>
    <t>Australian Capital Territory ;  &gt; Non-dependent child ;  People who started current job in the last year ;  Persons ;</t>
  </si>
  <si>
    <t>Australian Capital Territory ;  &gt; Non-dependent child ;  People who started current job in the last year ;  &gt; Males ;</t>
  </si>
  <si>
    <t>Australian Capital Territory ;  &gt; Non-dependent child ;  People who started current job in the last year ;  &gt; Females ;</t>
  </si>
  <si>
    <t>Australian Capital Territory ;  &gt; Other relative ;  Unemployed ;  Persons ;</t>
  </si>
  <si>
    <t>Australian Capital Territory ;  &gt; Other relative ;  Unemployed ;  &gt; Males ;</t>
  </si>
  <si>
    <t>Australian Capital Territory ;  &gt; Other relative ;  Unemployed ;  &gt; Females ;</t>
  </si>
  <si>
    <t>Australian Capital Territory ;  &gt; Other relative ;  People who started current job in the last year ;  Persons ;</t>
  </si>
  <si>
    <t>Australian Capital Territory ;  &gt; Other relative ;  People who started current job in the last year ;  &gt; Males ;</t>
  </si>
  <si>
    <t>Australian Capital Territory ;  &gt; Other relative ;  People who started current job in the last year ;  &gt; Females ;</t>
  </si>
  <si>
    <t>Australian Capital Territory ;  Not in a family ;  Unemployed ;  Persons ;</t>
  </si>
  <si>
    <t>Australian Capital Territory ;  Not in a family ;  Unemployed ;  &gt; Males ;</t>
  </si>
  <si>
    <t>Australian Capital Territory ;  Not in a family ;  Unemployed ;  &gt; Females ;</t>
  </si>
  <si>
    <t>Australian Capital Territory ;  Not in a family ;  People who started current job in the last year ;  Persons ;</t>
  </si>
  <si>
    <t>Australian Capital Territory ;  Not in a family ;  People who started current job in the last year ;  &gt; Males ;</t>
  </si>
  <si>
    <t>Australian Capital Territory ;  Not in a family ;  People who started current job in the last year ;  &gt; Females ;</t>
  </si>
  <si>
    <t>Australian Capital Territory ;  &gt; Person living alone ;  Unemployed ;  Persons ;</t>
  </si>
  <si>
    <t>Australian Capital Territory ;  &gt; Person living alone ;  Unemployed ;  &gt; Males ;</t>
  </si>
  <si>
    <t>Australian Capital Territory ;  &gt; Person living alone ;  Unemployed ;  &gt; Females ;</t>
  </si>
  <si>
    <t>Australian Capital Territory ;  &gt; Person living alone ;  People who started current job in the last year ;  Persons ;</t>
  </si>
  <si>
    <t>Australian Capital Territory ;  &gt; Person living alone ;  People who started current job in the last year ;  &gt; Males ;</t>
  </si>
  <si>
    <t>Australian Capital Territory ;  &gt; Person living alone ;  People who started current job in the last year ;  &gt; Females ;</t>
  </si>
  <si>
    <t>Australian Capital Territory ;  &gt; Person living with non-relatives ;  Unemployed ;  Persons ;</t>
  </si>
  <si>
    <t>Australian Capital Territory ;  &gt; Person living with non-relatives ;  Unemployed ;  &gt; Males ;</t>
  </si>
  <si>
    <t>Australian Capital Territory ;  &gt; Person living with non-relatives ;  Unemployed ;  &gt; Females ;</t>
  </si>
  <si>
    <t>Australian Capital Territory ;  &gt; Person living with non-relatives ;  People who started current job in the last year ;  Persons ;</t>
  </si>
  <si>
    <t>Australian Capital Territory ;  &gt; Person living with non-relatives ;  People who started current job in the last year ;  &gt; Males ;</t>
  </si>
  <si>
    <t>Australian Capital Territory ;  &gt; Person living with non-relatives ;  People who started current job in the last year ;  &gt; Females ;</t>
  </si>
  <si>
    <t>Australian Capital Territory ;  Relationship not determined ;  Unemployed ;  Persons ;</t>
  </si>
  <si>
    <t>Australian Capital Territory ;  Relationship not determined ;  Unemployed ;  &gt; Males ;</t>
  </si>
  <si>
    <t>Australian Capital Territory ;  Relationship not determined ;  Unemployed ;  &gt; Females ;</t>
  </si>
  <si>
    <t>Australian Capital Territory ;  Relationship not determined ;  People who started current job in the last year ;  Persons ;</t>
  </si>
  <si>
    <t>Australian Capital Territory ;  Relationship not determined ;  People who started current job in the last year ;  &gt; Males ;</t>
  </si>
  <si>
    <t>Australian Capital Territory ;  Relationship not determined ;  People who started current job in the last year ;  &gt; Females ;</t>
  </si>
  <si>
    <t>Australian Capital Territory ;  No jobs in last 12 months ;  Unemployed ;  Persons ;</t>
  </si>
  <si>
    <t>Australian Capital Territory ;  No jobs in last 12 months ;  Unemployed ;  &gt; Males ;</t>
  </si>
  <si>
    <t>Australian Capital Territory ;  No jobs in last 12 months ;  Unemployed ;  &gt; Females ;</t>
  </si>
  <si>
    <t>Australian Capital Territory ;  One job in last 12 months ;  Unemployed ;  Persons ;</t>
  </si>
  <si>
    <t>Australian Capital Territory ;  One job in last 12 months ;  Unemployed ;  &gt; Males ;</t>
  </si>
  <si>
    <t>Australian Capital Territory ;  One job in last 12 months ;  Unemployed ;  &gt; Females ;</t>
  </si>
  <si>
    <t>Australian Capital Territory ;  One job in last 12 months ;  People who started current job in the last year ;  Persons ;</t>
  </si>
  <si>
    <t>Australian Capital Territory ;  One job in last 12 months ;  People who started current job in the last year ;  &gt; Males ;</t>
  </si>
  <si>
    <t>Australian Capital Territory ;  One job in last 12 months ;  People who started current job in the last year ;  &gt; Females ;</t>
  </si>
  <si>
    <t>Australian Capital Territory ;  Two jobs in last 12 months ;  Unemployed ;  Persons ;</t>
  </si>
  <si>
    <t>Australian Capital Territory ;  Two jobs in last 12 months ;  Unemployed ;  &gt; Males ;</t>
  </si>
  <si>
    <t>Australian Capital Territory ;  Two jobs in last 12 months ;  Unemployed ;  &gt; Females ;</t>
  </si>
  <si>
    <t>Australian Capital Territory ;  Two jobs in last 12 months ;  People who started current job in the last year ;  Persons ;</t>
  </si>
  <si>
    <t>Australian Capital Territory ;  Two jobs in last 12 months ;  People who started current job in the last year ;  &gt; Males ;</t>
  </si>
  <si>
    <t>Australian Capital Territory ;  Two jobs in last 12 months ;  People who started current job in the last year ;  &gt; Females ;</t>
  </si>
  <si>
    <t>Australian Capital Territory ;  Three jobs in last 12 months ;  Unemployed ;  Persons ;</t>
  </si>
  <si>
    <t>A125997130X</t>
  </si>
  <si>
    <t>A126000730R</t>
  </si>
  <si>
    <t>A125998930R</t>
  </si>
  <si>
    <t>A125991730V</t>
  </si>
  <si>
    <t>A125995330F</t>
  </si>
  <si>
    <t>A125993530L</t>
  </si>
  <si>
    <t>A125997102R</t>
  </si>
  <si>
    <t>A126000702F</t>
  </si>
  <si>
    <t>A125998902F</t>
  </si>
  <si>
    <t>A125991702K</t>
  </si>
  <si>
    <t>A125995302W</t>
  </si>
  <si>
    <t>A125993502C</t>
  </si>
  <si>
    <t>A125997202X</t>
  </si>
  <si>
    <t>A126000802R</t>
  </si>
  <si>
    <t>A125999002T</t>
  </si>
  <si>
    <t>A125991802V</t>
  </si>
  <si>
    <t>A125995402F</t>
  </si>
  <si>
    <t>A125993602L</t>
  </si>
  <si>
    <t>A125997174A</t>
  </si>
  <si>
    <t>A126000774T</t>
  </si>
  <si>
    <t>A125998974T</t>
  </si>
  <si>
    <t>A125991774W</t>
  </si>
  <si>
    <t>A125995374J</t>
  </si>
  <si>
    <t>A125993574R</t>
  </si>
  <si>
    <t>A125997178K</t>
  </si>
  <si>
    <t>A126000778A</t>
  </si>
  <si>
    <t>A125998978A</t>
  </si>
  <si>
    <t>A125991778F</t>
  </si>
  <si>
    <t>A125995378T</t>
  </si>
  <si>
    <t>A125993578X</t>
  </si>
  <si>
    <t>A125997242T</t>
  </si>
  <si>
    <t>A126000842J</t>
  </si>
  <si>
    <t>A125999042K</t>
  </si>
  <si>
    <t>A125991842L</t>
  </si>
  <si>
    <t>A125995442X</t>
  </si>
  <si>
    <t>A125993642F</t>
  </si>
  <si>
    <t>A125997070J</t>
  </si>
  <si>
    <t>A126000670X</t>
  </si>
  <si>
    <t>A125998870X</t>
  </si>
  <si>
    <t>A125991670C</t>
  </si>
  <si>
    <t>A125995270R</t>
  </si>
  <si>
    <t>A125993470W</t>
  </si>
  <si>
    <t>A125997134J</t>
  </si>
  <si>
    <t>A126000734X</t>
  </si>
  <si>
    <t>A125998934X</t>
  </si>
  <si>
    <t>A125991734C</t>
  </si>
  <si>
    <t>A125995334R</t>
  </si>
  <si>
    <t>A125993534W</t>
  </si>
  <si>
    <t>A125997090T</t>
  </si>
  <si>
    <t>A126000690J</t>
  </si>
  <si>
    <t>A125998890J</t>
  </si>
  <si>
    <t>A125991690L</t>
  </si>
  <si>
    <t>A125995290X</t>
  </si>
  <si>
    <t>A125993490F</t>
  </si>
  <si>
    <t>A125997182A</t>
  </si>
  <si>
    <t>A126000782T</t>
  </si>
  <si>
    <t>A125998982T</t>
  </si>
  <si>
    <t>A125991782W</t>
  </si>
  <si>
    <t>A125995382J</t>
  </si>
  <si>
    <t>A125993582R</t>
  </si>
  <si>
    <t>A125997186K</t>
  </si>
  <si>
    <t>A126000786A</t>
  </si>
  <si>
    <t>A125998986A</t>
  </si>
  <si>
    <t>A125991786F</t>
  </si>
  <si>
    <t>A125995386T</t>
  </si>
  <si>
    <t>A125993586X</t>
  </si>
  <si>
    <t>A125997106X</t>
  </si>
  <si>
    <t>A126000706R</t>
  </si>
  <si>
    <t>A125998906R</t>
  </si>
  <si>
    <t>A125991706V</t>
  </si>
  <si>
    <t>A125995306F</t>
  </si>
  <si>
    <t>A125993506L</t>
  </si>
  <si>
    <t>A125997074T</t>
  </si>
  <si>
    <t>A126000674J</t>
  </si>
  <si>
    <t>A125998874J</t>
  </si>
  <si>
    <t>A125991674L</t>
  </si>
  <si>
    <t>A125995274X</t>
  </si>
  <si>
    <t>A125993474F</t>
  </si>
  <si>
    <t>A125997246A</t>
  </si>
  <si>
    <t>A126000846T</t>
  </si>
  <si>
    <t>A125999046V</t>
  </si>
  <si>
    <t>A125991846W</t>
  </si>
  <si>
    <t>A125995446J</t>
  </si>
  <si>
    <t>A125993646R</t>
  </si>
  <si>
    <t>A125997138T</t>
  </si>
  <si>
    <t>A126000738J</t>
  </si>
  <si>
    <t>A125998938J</t>
  </si>
  <si>
    <t>A125991738L</t>
  </si>
  <si>
    <t>A125995338X</t>
  </si>
  <si>
    <t>A125993538F</t>
  </si>
  <si>
    <t>A125997206J</t>
  </si>
  <si>
    <t>A126000806X</t>
  </si>
  <si>
    <t>A125999006A</t>
  </si>
  <si>
    <t>A125991806C</t>
  </si>
  <si>
    <t>A125995406R</t>
  </si>
  <si>
    <t>A125993606W</t>
  </si>
  <si>
    <t>A125997250T</t>
  </si>
  <si>
    <t>A126000850J</t>
  </si>
  <si>
    <t>A125999050K</t>
  </si>
  <si>
    <t>A125991850L</t>
  </si>
  <si>
    <t>A125995450X</t>
  </si>
  <si>
    <t>A125993650F</t>
  </si>
  <si>
    <t>A125996278A</t>
  </si>
  <si>
    <t>A125999878K</t>
  </si>
  <si>
    <t>A125998078V</t>
  </si>
  <si>
    <t>A125990878W</t>
  </si>
  <si>
    <t>A125994478J</t>
  </si>
  <si>
    <t>A125992678R</t>
  </si>
  <si>
    <t>A125996410X</t>
  </si>
  <si>
    <t>A126000010T</t>
  </si>
  <si>
    <t>A125998210T</t>
  </si>
  <si>
    <t>A125991010W</t>
  </si>
  <si>
    <t>A125994610F</t>
  </si>
  <si>
    <t>A125992810L</t>
  </si>
  <si>
    <t>A125996342J</t>
  </si>
  <si>
    <t>A125999942T</t>
  </si>
  <si>
    <t>A125998142A</t>
  </si>
  <si>
    <t>A125990942C</t>
  </si>
  <si>
    <t>A125994542R</t>
  </si>
  <si>
    <t>A125992742W</t>
  </si>
  <si>
    <t>A125996414J</t>
  </si>
  <si>
    <t>A126000014A</t>
  </si>
  <si>
    <t>A125998214A</t>
  </si>
  <si>
    <t>A125991014F</t>
  </si>
  <si>
    <t>A125994614R</t>
  </si>
  <si>
    <t>A125992814W</t>
  </si>
  <si>
    <t>A125996418T</t>
  </si>
  <si>
    <t>A126000018K</t>
  </si>
  <si>
    <t>A125998218K</t>
  </si>
  <si>
    <t>A125991018R</t>
  </si>
  <si>
    <t>A125994618X</t>
  </si>
  <si>
    <t>A125992818F</t>
  </si>
  <si>
    <t>A125996346T</t>
  </si>
  <si>
    <t>A125999946A</t>
  </si>
  <si>
    <t>A125998146K</t>
  </si>
  <si>
    <t>A125990946L</t>
  </si>
  <si>
    <t>A125994546X</t>
  </si>
  <si>
    <t>A125992746F</t>
  </si>
  <si>
    <t>A125996350J</t>
  </si>
  <si>
    <t>A125999950T</t>
  </si>
  <si>
    <t>A125998150A</t>
  </si>
  <si>
    <t>A125990950C</t>
  </si>
  <si>
    <t>A125994550R</t>
  </si>
  <si>
    <t>A125992750W</t>
  </si>
  <si>
    <t>A125996390A</t>
  </si>
  <si>
    <t>A125999990K</t>
  </si>
  <si>
    <t>A125998190V</t>
  </si>
  <si>
    <t>A125990990W</t>
  </si>
  <si>
    <t>A125994590J</t>
  </si>
  <si>
    <t>A125992790R</t>
  </si>
  <si>
    <t>A125996310R</t>
  </si>
  <si>
    <t>A125999910X</t>
  </si>
  <si>
    <t>A125998110J</t>
  </si>
  <si>
    <t>A125990910K</t>
  </si>
  <si>
    <t>A125994510W</t>
  </si>
  <si>
    <t>A125992710C</t>
  </si>
  <si>
    <t>A125996422J</t>
  </si>
  <si>
    <t>A126000022A</t>
  </si>
  <si>
    <t>A125998222A</t>
  </si>
  <si>
    <t>A125991022F</t>
  </si>
  <si>
    <t>A125994622R</t>
  </si>
  <si>
    <t>A125992822W</t>
  </si>
  <si>
    <t>A125996354T</t>
  </si>
  <si>
    <t>A125999954A</t>
  </si>
  <si>
    <t>A125998154K</t>
  </si>
  <si>
    <t>A125990954L</t>
  </si>
  <si>
    <t>A125994554X</t>
  </si>
  <si>
    <t>A125992754F</t>
  </si>
  <si>
    <t>A125996282T</t>
  </si>
  <si>
    <t>A125999882A</t>
  </si>
  <si>
    <t>A125998082K</t>
  </si>
  <si>
    <t>A125990882L</t>
  </si>
  <si>
    <t>A125994482X</t>
  </si>
  <si>
    <t>A125992682F</t>
  </si>
  <si>
    <t>A125996358A</t>
  </si>
  <si>
    <t>A125999958K</t>
  </si>
  <si>
    <t>A125998158V</t>
  </si>
  <si>
    <t>A125990958W</t>
  </si>
  <si>
    <t>A125994558J</t>
  </si>
  <si>
    <t>A125992758R</t>
  </si>
  <si>
    <t>A125996362T</t>
  </si>
  <si>
    <t>A125999962A</t>
  </si>
  <si>
    <t>A125998162K</t>
  </si>
  <si>
    <t>A125990962L</t>
  </si>
  <si>
    <t>A125994562X</t>
  </si>
  <si>
    <t>A125992762F</t>
  </si>
  <si>
    <t>A125996434T</t>
  </si>
  <si>
    <t>A126000034K</t>
  </si>
  <si>
    <t>A125998234K</t>
  </si>
  <si>
    <t>A125991034R</t>
  </si>
  <si>
    <t>A125994634X</t>
  </si>
  <si>
    <t>A125992834F</t>
  </si>
  <si>
    <t>A125996254J</t>
  </si>
  <si>
    <t>A125999854T</t>
  </si>
  <si>
    <t>A125998054A</t>
  </si>
  <si>
    <t>A125990854C</t>
  </si>
  <si>
    <t>A125994454R</t>
  </si>
  <si>
    <t>A125992654W</t>
  </si>
  <si>
    <t>A125996426T</t>
  </si>
  <si>
    <t>A126000026K</t>
  </si>
  <si>
    <t>A125998226K</t>
  </si>
  <si>
    <t>A125991026R</t>
  </si>
  <si>
    <t>A125994626X</t>
  </si>
  <si>
    <t>A125992826F</t>
  </si>
  <si>
    <t>A125996430J</t>
  </si>
  <si>
    <t>A126000030A</t>
  </si>
  <si>
    <t>A125998230A</t>
  </si>
  <si>
    <t>A125991030F</t>
  </si>
  <si>
    <t>A125994630R</t>
  </si>
  <si>
    <t>A125992830W</t>
  </si>
  <si>
    <t>A125996258T</t>
  </si>
  <si>
    <t>A125999858A</t>
  </si>
  <si>
    <t>A125998058K</t>
  </si>
  <si>
    <t>A125990858L</t>
  </si>
  <si>
    <t>A125994458X</t>
  </si>
  <si>
    <t>A125992658F</t>
  </si>
  <si>
    <t>A125996314X</t>
  </si>
  <si>
    <t>A125999914J</t>
  </si>
  <si>
    <t>A125998114T</t>
  </si>
  <si>
    <t>A125990914V</t>
  </si>
  <si>
    <t>A125994514F</t>
  </si>
  <si>
    <t>A125992714L</t>
  </si>
  <si>
    <t>A125996366A</t>
  </si>
  <si>
    <t>A125999966K</t>
  </si>
  <si>
    <t>A125998166V</t>
  </si>
  <si>
    <t>A125990966W</t>
  </si>
  <si>
    <t>A125994566J</t>
  </si>
  <si>
    <t>A125992766R</t>
  </si>
  <si>
    <t>A125996438A</t>
  </si>
  <si>
    <t>A126000038V</t>
  </si>
  <si>
    <t>A125998238V</t>
  </si>
  <si>
    <t>A125991038X</t>
  </si>
  <si>
    <t>A125994638J</t>
  </si>
  <si>
    <t>A125992838R</t>
  </si>
  <si>
    <t>A125996262J</t>
  </si>
  <si>
    <t>A125999862T</t>
  </si>
  <si>
    <t>A125998062A</t>
  </si>
  <si>
    <t>A125996394K</t>
  </si>
  <si>
    <t>A125999994V</t>
  </si>
  <si>
    <t>A125998194C</t>
  </si>
  <si>
    <t>A125990994F</t>
  </si>
  <si>
    <t>A125994594T</t>
  </si>
  <si>
    <t>A125992794X</t>
  </si>
  <si>
    <t>A125996398V</t>
  </si>
  <si>
    <t>A125999998C</t>
  </si>
  <si>
    <t>A125998198L</t>
  </si>
  <si>
    <t>A125990998R</t>
  </si>
  <si>
    <t>A125994598A</t>
  </si>
  <si>
    <t>A125992798J</t>
  </si>
  <si>
    <t>A125996294A</t>
  </si>
  <si>
    <t>Australian Capital Territory ;  Three jobs in last 12 months ;  Unemployed ;  &gt; Males ;</t>
  </si>
  <si>
    <t>Australian Capital Territory ;  Three jobs in last 12 months ;  Unemployed ;  &gt; Females ;</t>
  </si>
  <si>
    <t>Australian Capital Territory ;  Three jobs in last 12 months ;  People who started current job in the last year ;  Persons ;</t>
  </si>
  <si>
    <t>Australian Capital Territory ;  Three jobs in last 12 months ;  People who started current job in the last year ;  &gt; Males ;</t>
  </si>
  <si>
    <t>Australian Capital Territory ;  Three jobs in last 12 months ;  People who started current job in the last year ;  &gt; Females ;</t>
  </si>
  <si>
    <t>Australian Capital Territory ;  Four or more jobs in last 12 months ;  Unemployed ;  Persons ;</t>
  </si>
  <si>
    <t>Australian Capital Territory ;  Four or more jobs in last 12 months ;  Unemployed ;  &gt; Males ;</t>
  </si>
  <si>
    <t>Australian Capital Territory ;  Four or more jobs in last 12 months ;  Unemployed ;  &gt; Females ;</t>
  </si>
  <si>
    <t>Australian Capital Territory ;  Four or more jobs in last 12 months ;  People who started current job in the last year ;  Persons ;</t>
  </si>
  <si>
    <t>Australian Capital Territory ;  Four or more jobs in last 12 months ;  People who started current job in the last year ;  &gt; Males ;</t>
  </si>
  <si>
    <t>Australian Capital Territory ;  Four or more jobs in last 12 months ;  People who started current job in the last year ;  &gt; Females ;</t>
  </si>
  <si>
    <t>Australian Capital Territory ;  Steps taken:  Asked current employer for more work ;  People who started current job in the last year ;  Persons ;</t>
  </si>
  <si>
    <t>Australian Capital Territory ;  Steps taken:  Asked current employer for more work ;  People who started current job in the last year ;  &gt; Males ;</t>
  </si>
  <si>
    <t>Australian Capital Territory ;  Steps taken:  Asked current employer for more work ;  People who started current job in the last year ;  &gt; Females ;</t>
  </si>
  <si>
    <t>Australian Capital Territory ;  Steps taken:  Wrote, phoned or applied in person to an employer ;  Unemployed ;  Persons ;</t>
  </si>
  <si>
    <t>Australian Capital Territory ;  Steps taken:  Wrote, phoned or applied in person to an employer ;  Unemployed ;  &gt; Males ;</t>
  </si>
  <si>
    <t>Australian Capital Territory ;  Steps taken:  Wrote, phoned or applied in person to an employer ;  Unemployed ;  &gt; Females ;</t>
  </si>
  <si>
    <t>Australian Capital Territory ;  Steps taken:  Wrote, phoned or applied in person to an employer ;  People who started current job in the last year ;  Persons ;</t>
  </si>
  <si>
    <t>Australian Capital Territory ;  Steps taken:  Wrote, phoned or applied in person to an employer ;  People who started current job in the last year ;  &gt; Males ;</t>
  </si>
  <si>
    <t>Australian Capital Territory ;  Steps taken:  Wrote, phoned or applied in person to an employer ;  People who started current job in the last year ;  &gt; Females ;</t>
  </si>
  <si>
    <t>Australian Capital Territory ;  Steps taken:  Answered an ad for a job on the Internet, newspaper, etc ;  Unemployed ;  Persons ;</t>
  </si>
  <si>
    <t>Australian Capital Territory ;  Steps taken:  Answered an ad for a job on the Internet, newspaper, etc ;  Unemployed ;  &gt; Males ;</t>
  </si>
  <si>
    <t>Australian Capital Territory ;  Steps taken:  Answered an ad for a job on the Internet, newspaper, etc ;  Unemployed ;  &gt; Females ;</t>
  </si>
  <si>
    <t>Australian Capital Territory ;  Steps taken:  Answered an ad for a job on the Internet, newspaper, etc ;  People who started current job in the last year ;  Persons ;</t>
  </si>
  <si>
    <t>Australian Capital Territory ;  Steps taken:  Answered an ad for a job on the Internet, newspaper, etc ;  People who started current job in the last year ;  &gt; Males ;</t>
  </si>
  <si>
    <t>Australian Capital Territory ;  Steps taken:  Answered an ad for a job on the Internet, newspaper, etc ;  People who started current job in the last year ;  &gt; Females ;</t>
  </si>
  <si>
    <t>Australian Capital Territory ;  Steps taken:  Had an interview with an employer ;  Unemployed ;  Persons ;</t>
  </si>
  <si>
    <t>Australian Capital Territory ;  Steps taken:  Had an interview with an employer ;  Unemployed ;  &gt; Males ;</t>
  </si>
  <si>
    <t>Australian Capital Territory ;  Steps taken:  Had an interview with an employer ;  Unemployed ;  &gt; Females ;</t>
  </si>
  <si>
    <t>Australian Capital Territory ;  Steps taken:  Had an interview with an employer ;  People who started current job in the last year ;  Persons ;</t>
  </si>
  <si>
    <t>Australian Capital Territory ;  Steps taken:  Had an interview with an employer ;  People who started current job in the last year ;  &gt; Males ;</t>
  </si>
  <si>
    <t>Australian Capital Territory ;  Steps taken:  Had an interview with an employer ;  People who started current job in the last year ;  &gt; Females ;</t>
  </si>
  <si>
    <t>Australian Capital Territory ;  Steps taken:  Contacted friends or relatives ;  Unemployed ;  Persons ;</t>
  </si>
  <si>
    <t>Australian Capital Territory ;  Steps taken:  Contacted friends or relatives ;  Unemployed ;  &gt; Males ;</t>
  </si>
  <si>
    <t>Australian Capital Territory ;  Steps taken:  Contacted friends or relatives ;  Unemployed ;  &gt; Females ;</t>
  </si>
  <si>
    <t>Australian Capital Territory ;  Steps taken:  Contacted friends or relatives ;  People who started current job in the last year ;  Persons ;</t>
  </si>
  <si>
    <t>Australian Capital Territory ;  Steps taken:  Contacted friends or relatives ;  People who started current job in the last year ;  &gt; Males ;</t>
  </si>
  <si>
    <t>Australian Capital Territory ;  Steps taken:  Contacted friends or relatives ;  People who started current job in the last year ;  &gt; Females ;</t>
  </si>
  <si>
    <t>Australian Capital Territory ;  Steps taken:  Took steps to purchase or start up own business ;  Unemployed ;  Persons ;</t>
  </si>
  <si>
    <t>Australian Capital Territory ;  Steps taken:  Took steps to purchase or start up own business ;  Unemployed ;  &gt; Males ;</t>
  </si>
  <si>
    <t>Australian Capital Territory ;  Steps taken:  Took steps to purchase or start up own business ;  Unemployed ;  &gt; Females ;</t>
  </si>
  <si>
    <t>Australian Capital Territory ;  Steps taken:  Took steps to purchase or start up own business ;  People who started current job in the last year ;  Persons ;</t>
  </si>
  <si>
    <t>Australian Capital Territory ;  Steps taken:  Took steps to purchase or start up own business ;  People who started current job in the last year ;  &gt; Males ;</t>
  </si>
  <si>
    <t>Australian Capital Territory ;  Steps taken:  Took steps to purchase or start up own business ;  People who started current job in the last year ;  &gt; Females ;</t>
  </si>
  <si>
    <t>Australian Capital Territory ;  Steps taken:  Advertised or tendered for work ;  Unemployed ;  Persons ;</t>
  </si>
  <si>
    <t>Australian Capital Territory ;  Steps taken:  Advertised or tendered for work ;  Unemployed ;  &gt; Males ;</t>
  </si>
  <si>
    <t>Australian Capital Territory ;  Steps taken:  Advertised or tendered for work ;  Unemployed ;  &gt; Females ;</t>
  </si>
  <si>
    <t>Australian Capital Territory ;  Steps taken:  Advertised or tendered for work ;  People who started current job in the last year ;  Persons ;</t>
  </si>
  <si>
    <t>Australian Capital Territory ;  Steps taken:  Advertised or tendered for work ;  People who started current job in the last year ;  &gt; Males ;</t>
  </si>
  <si>
    <t>Australian Capital Territory ;  Steps taken:  Advertised or tendered for work ;  People who started current job in the last year ;  &gt; Females ;</t>
  </si>
  <si>
    <t>Australian Capital Territory ;  Steps taken:  Checked or registered with other employment agency ;  Unemployed ;  Persons ;</t>
  </si>
  <si>
    <t>Australian Capital Territory ;  Steps taken:  Checked or registered with other employment agency ;  Unemployed ;  &gt; Males ;</t>
  </si>
  <si>
    <t>Australian Capital Territory ;  Steps taken:  Checked or registered with other employment agency ;  Unemployed ;  &gt; Females ;</t>
  </si>
  <si>
    <t>Australian Capital Territory ;  Steps taken:  Checked or registered with other employment agency ;  People who started current job in the last year ;  Persons ;</t>
  </si>
  <si>
    <t>Australian Capital Territory ;  Steps taken:  Checked or registered with other employment agency ;  People who started current job in the last year ;  &gt; Males ;</t>
  </si>
  <si>
    <t>Australian Capital Territory ;  Steps taken:  Checked or registered with other employment agency ;  People who started current job in the last year ;  &gt; Females ;</t>
  </si>
  <si>
    <t>Australian Capital Territory ;  Steps taken:  Looked at ads for jobs on the Internet, newspaper, etc ;  Unemployed ;  Persons ;</t>
  </si>
  <si>
    <t>Australian Capital Territory ;  Steps taken:  Looked at ads for jobs on the Internet, newspaper, etc ;  Unemployed ;  &gt; Males ;</t>
  </si>
  <si>
    <t>Australian Capital Territory ;  Steps taken:  Looked at ads for jobs on the Internet, newspaper, etc ;  Unemployed ;  &gt; Females ;</t>
  </si>
  <si>
    <t>Australian Capital Territory ;  Steps taken:  Looked at ads for jobs on the Internet, newspaper, etc ;  People who started current job in the last year ;  Persons ;</t>
  </si>
  <si>
    <t>Australian Capital Territory ;  Steps taken:  Looked at ads for jobs on the Internet, newspaper, etc ;  People who started current job in the last year ;  &gt; Males ;</t>
  </si>
  <si>
    <t>Australian Capital Territory ;  Steps taken:  Looked at ads for jobs on the Internet, newspaper, etc ;  People who started current job in the last year ;  &gt; Females ;</t>
  </si>
  <si>
    <t>Australian Capital Territory ;  Steps taken:  Registered with Centrelink as a job seeker ;  Unemployed ;  Persons ;</t>
  </si>
  <si>
    <t>Australian Capital Territory ;  Steps taken:  Registered with Centrelink as a job seeker ;  Unemployed ;  &gt; Males ;</t>
  </si>
  <si>
    <t>Australian Capital Territory ;  Steps taken:  Registered with Centrelink as a job seeker ;  Unemployed ;  &gt; Females ;</t>
  </si>
  <si>
    <t>Australian Capital Territory ;  Steps taken:  Registered with Centrelink as a job seeker ;  People who started current job in the last year ;  Persons ;</t>
  </si>
  <si>
    <t>Australian Capital Territory ;  Steps taken:  Registered with Centrelink as a job seeker ;  People who started current job in the last year ;  &gt; Males ;</t>
  </si>
  <si>
    <t>Australian Capital Territory ;  Steps taken:  Registered with Centrelink as a job seeker ;  People who started current job in the last year ;  &gt; Females ;</t>
  </si>
  <si>
    <t>Australian Capital Territory ;  Steps taken:  Other steps ;  Unemployed ;  Persons ;</t>
  </si>
  <si>
    <t>Australian Capital Territory ;  Steps taken:  Other steps ;  Unemployed ;  &gt; Males ;</t>
  </si>
  <si>
    <t>Australian Capital Territory ;  Steps taken:  Other steps ;  Unemployed ;  &gt; Females ;</t>
  </si>
  <si>
    <t>Australian Capital Territory ;  Steps taken:  Other steps ;  People who started current job in the last year ;  Persons ;</t>
  </si>
  <si>
    <t>Australian Capital Territory ;  Steps taken:  Other steps ;  People who started current job in the last year ;  &gt; Males ;</t>
  </si>
  <si>
    <t>Australian Capital Territory ;  Steps taken:  Other steps ;  People who started current job in the last year ;  &gt; Females ;</t>
  </si>
  <si>
    <t>Australian Capital Territory ;  Did not take steps to look for work or more hours ;  Unemployed ;  Persons ;</t>
  </si>
  <si>
    <t>Australian Capital Territory ;  Did not take steps to look for work or more hours ;  Unemployed ;  &gt; Males ;</t>
  </si>
  <si>
    <t>Australian Capital Territory ;  Did not take steps to look for work or more hours ;  Unemployed ;  &gt; Females ;</t>
  </si>
  <si>
    <t>Australian Capital Territory ;  Did not take steps to look for work or more hours ;  People who started current job in the last year ;  Persons ;</t>
  </si>
  <si>
    <t>Australian Capital Territory ;  Did not take steps to look for work or more hours ;  People who started current job in the last year ;  &gt; Males ;</t>
  </si>
  <si>
    <t>Australian Capital Territory ;  Did not take steps to look for work or more hours ;  People who started current job in the last year ;  &gt; Females ;</t>
  </si>
  <si>
    <t>Australian Capital Territory ;  With non-school qualification ;  Unemployed ;  Persons ;</t>
  </si>
  <si>
    <t>Australian Capital Territory ;  With non-school qualification ;  Unemployed ;  &gt; Males ;</t>
  </si>
  <si>
    <t>Australian Capital Territory ;  With non-school qualification ;  Unemployed ;  &gt; Females ;</t>
  </si>
  <si>
    <t>Australian Capital Territory ;  With non-school qualification ;  People who started current job in the last year ;  Persons ;</t>
  </si>
  <si>
    <t>Australian Capital Territory ;  With non-school qualification ;  People who started current job in the last year ;  &gt; Males ;</t>
  </si>
  <si>
    <t>Australian Capital Territory ;  With non-school qualification ;  People who started current job in the last year ;  &gt; Females ;</t>
  </si>
  <si>
    <t>Australian Capital Territory ;  &gt; Postgraduate Degree ;  Unemployed ;  Persons ;</t>
  </si>
  <si>
    <t>Australian Capital Territory ;  &gt; Postgraduate Degree ;  Unemployed ;  &gt; Males ;</t>
  </si>
  <si>
    <t>Australian Capital Territory ;  &gt; Postgraduate Degree ;  Unemployed ;  &gt; Females ;</t>
  </si>
  <si>
    <t>Australian Capital Territory ;  &gt; Postgraduate Degree ;  People who started current job in the last year ;  Persons ;</t>
  </si>
  <si>
    <t>Australian Capital Territory ;  &gt; Postgraduate Degree ;  People who started current job in the last year ;  &gt; Males ;</t>
  </si>
  <si>
    <t>Australian Capital Territory ;  &gt; Postgraduate Degree ;  People who started current job in the last year ;  &gt; Females ;</t>
  </si>
  <si>
    <t>Australian Capital Territory ;  &gt; Graduate Diploma or Certificate ;  Unemployed ;  Persons ;</t>
  </si>
  <si>
    <t>Australian Capital Territory ;  &gt; Graduate Diploma or Certificate ;  Unemployed ;  &gt; Males ;</t>
  </si>
  <si>
    <t>Australian Capital Territory ;  &gt; Graduate Diploma or Certificate ;  Unemployed ;  &gt; Females ;</t>
  </si>
  <si>
    <t>Australian Capital Territory ;  &gt; Graduate Diploma or Certificate ;  People who started current job in the last year ;  Persons ;</t>
  </si>
  <si>
    <t>Australian Capital Territory ;  &gt; Graduate Diploma or Certificate ;  People who started current job in the last year ;  &gt; Males ;</t>
  </si>
  <si>
    <t>Australian Capital Territory ;  &gt; Graduate Diploma or Certificate ;  People who started current job in the last year ;  &gt; Females ;</t>
  </si>
  <si>
    <t>Australian Capital Territory ;  &gt; Bachelor Degree ;  Unemployed ;  Persons ;</t>
  </si>
  <si>
    <t>Australian Capital Territory ;  &gt; Bachelor Degree ;  Unemployed ;  &gt; Males ;</t>
  </si>
  <si>
    <t>Australian Capital Territory ;  &gt; Bachelor Degree ;  Unemployed ;  &gt; Females ;</t>
  </si>
  <si>
    <t>Australian Capital Territory ;  &gt; Bachelor Degree ;  People who started current job in the last year ;  Persons ;</t>
  </si>
  <si>
    <t>Australian Capital Territory ;  &gt; Bachelor Degree ;  People who started current job in the last year ;  &gt; Males ;</t>
  </si>
  <si>
    <t>Australian Capital Territory ;  &gt; Bachelor Degree ;  People who started current job in the last year ;  &gt; Females ;</t>
  </si>
  <si>
    <t>Australian Capital Territory ;  &gt; Advanced Diploma or Diploma ;  Unemployed ;  Persons ;</t>
  </si>
  <si>
    <t>Australian Capital Territory ;  &gt; Advanced Diploma or Diploma ;  Unemployed ;  &gt; Males ;</t>
  </si>
  <si>
    <t>Australian Capital Territory ;  &gt; Advanced Diploma or Diploma ;  Unemployed ;  &gt; Females ;</t>
  </si>
  <si>
    <t>Australian Capital Territory ;  &gt; Advanced Diploma or Diploma ;  People who started current job in the last year ;  Persons ;</t>
  </si>
  <si>
    <t>Australian Capital Territory ;  &gt; Advanced Diploma or Diploma ;  People who started current job in the last year ;  &gt; Males ;</t>
  </si>
  <si>
    <t>Australian Capital Territory ;  &gt; Advanced Diploma or Diploma ;  People who started current job in the last year ;  &gt; Females ;</t>
  </si>
  <si>
    <t>Australian Capital Territory ;  &gt; Certificate III or IV ;  Unemployed ;  Persons ;</t>
  </si>
  <si>
    <t>Australian Capital Territory ;  &gt; Certificate III or IV ;  Unemployed ;  &gt; Males ;</t>
  </si>
  <si>
    <t>Australian Capital Territory ;  &gt; Certificate III or IV ;  Unemployed ;  &gt; Females ;</t>
  </si>
  <si>
    <t>Australian Capital Territory ;  &gt; Certificate III or IV ;  People who started current job in the last year ;  Persons ;</t>
  </si>
  <si>
    <t>Australian Capital Territory ;  &gt; Certificate III or IV ;  People who started current job in the last year ;  &gt; Males ;</t>
  </si>
  <si>
    <t>Australian Capital Territory ;  &gt; Certificate III or IV ;  People who started current job in the last year ;  &gt; Females ;</t>
  </si>
  <si>
    <t>Australian Capital Territory ;  &gt; Certificate I or II ;  Unemployed ;  Persons ;</t>
  </si>
  <si>
    <t>Australian Capital Territory ;  &gt; Certificate I or II ;  Unemployed ;  &gt; Males ;</t>
  </si>
  <si>
    <t>Australian Capital Territory ;  &gt; Certificate I or II ;  Unemployed ;  &gt; Females ;</t>
  </si>
  <si>
    <t>Australian Capital Territory ;  &gt; Certificate I or II ;  People who started current job in the last year ;  Persons ;</t>
  </si>
  <si>
    <t>Australian Capital Territory ;  &gt; Certificate I or II ;  People who started current job in the last year ;  &gt; Males ;</t>
  </si>
  <si>
    <t>Australian Capital Territory ;  &gt; Certificate I or II ;  People who started current job in the last year ;  &gt; Females ;</t>
  </si>
  <si>
    <t>Australian Capital Territory ;  &gt; Certificate nfd ;  Unemployed ;  Persons ;</t>
  </si>
  <si>
    <t>Australian Capital Territory ;  &gt; Certificate nfd ;  Unemployed ;  &gt; Males ;</t>
  </si>
  <si>
    <t>Australian Capital Territory ;  &gt; Certificate nfd ;  Unemployed ;  &gt; Females ;</t>
  </si>
  <si>
    <t>Australian Capital Territory ;  &gt; Certificate nfd ;  People who started current job in the last year ;  Persons ;</t>
  </si>
  <si>
    <t>Australian Capital Territory ;  &gt; Certificate nfd ;  People who started current job in the last year ;  &gt; Males ;</t>
  </si>
  <si>
    <t>Australian Capital Territory ;  &gt; Certificate nfd ;  People who started current job in the last year ;  &gt; Females ;</t>
  </si>
  <si>
    <t>Australian Capital Territory ;  &gt; Level not determined ;  Unemployed ;  Persons ;</t>
  </si>
  <si>
    <t>Australian Capital Territory ;  &gt; Level not determined ;  Unemployed ;  &gt; Males ;</t>
  </si>
  <si>
    <t>Australian Capital Territory ;  &gt; Level not determined ;  Unemployed ;  &gt; Females ;</t>
  </si>
  <si>
    <t>Australian Capital Territory ;  &gt; Level not determined ;  People who started current job in the last year ;  Persons ;</t>
  </si>
  <si>
    <t>Australian Capital Territory ;  &gt; Level not determined ;  People who started current job in the last year ;  &gt; Males ;</t>
  </si>
  <si>
    <t>Australian Capital Territory ;  &gt; Level not determined ;  People who started current job in the last year ;  &gt; Females ;</t>
  </si>
  <si>
    <t>Australian Capital Territory ;  Without non-school qualification ;  Unemployed ;  Persons ;</t>
  </si>
  <si>
    <t>Australian Capital Territory ;  Without non-school qualification ;  Unemployed ;  &gt; Males ;</t>
  </si>
  <si>
    <t>Australian Capital Territory ;  Without non-school qualification ;  Unemployed ;  &gt; Females ;</t>
  </si>
  <si>
    <t>Australian Capital Territory ;  Without non-school qualification ;  People who started current job in the last year ;  Persons ;</t>
  </si>
  <si>
    <t>Australian Capital Territory ;  Without non-school qualification ;  People who started current job in the last year ;  &gt; Males ;</t>
  </si>
  <si>
    <t>Australian Capital Territory ;  Without non-school qualification ;  People who started current job in the last year ;  &gt; Females ;</t>
  </si>
  <si>
    <t>A125999894K</t>
  </si>
  <si>
    <t>A125998094V</t>
  </si>
  <si>
    <t>A125990894W</t>
  </si>
  <si>
    <t>A125994494J</t>
  </si>
  <si>
    <t>A125992694R</t>
  </si>
  <si>
    <t>A125996266T</t>
  </si>
  <si>
    <t>A125999866A</t>
  </si>
  <si>
    <t>A125998066K</t>
  </si>
  <si>
    <t>A125990866L</t>
  </si>
  <si>
    <t>A125994466X</t>
  </si>
  <si>
    <t>A125992666F</t>
  </si>
  <si>
    <t>A125990918C</t>
  </si>
  <si>
    <t>A125994518R</t>
  </si>
  <si>
    <t>A125992718W</t>
  </si>
  <si>
    <t>A125996286A</t>
  </si>
  <si>
    <t>A125999886K</t>
  </si>
  <si>
    <t>A125998086V</t>
  </si>
  <si>
    <t>A125990886W</t>
  </si>
  <si>
    <t>A125994486J</t>
  </si>
  <si>
    <t>A125992686R</t>
  </si>
  <si>
    <t>A125996322X</t>
  </si>
  <si>
    <t>A125999922J</t>
  </si>
  <si>
    <t>A125998122T</t>
  </si>
  <si>
    <t>A125990922V</t>
  </si>
  <si>
    <t>A125994522F</t>
  </si>
  <si>
    <t>A125992722L</t>
  </si>
  <si>
    <t>A125996298K</t>
  </si>
  <si>
    <t>A125999898V</t>
  </si>
  <si>
    <t>A125998098C</t>
  </si>
  <si>
    <t>A125990898F</t>
  </si>
  <si>
    <t>A125994498T</t>
  </si>
  <si>
    <t>A125992698X</t>
  </si>
  <si>
    <t>A125996326J</t>
  </si>
  <si>
    <t>A125999926T</t>
  </si>
  <si>
    <t>A125998126A</t>
  </si>
  <si>
    <t>A125990926C</t>
  </si>
  <si>
    <t>A125994526R</t>
  </si>
  <si>
    <t>A125992726W</t>
  </si>
  <si>
    <t>A125996370T</t>
  </si>
  <si>
    <t>A125999970A</t>
  </si>
  <si>
    <t>A125998170K</t>
  </si>
  <si>
    <t>A125990970L</t>
  </si>
  <si>
    <t>A125994570X</t>
  </si>
  <si>
    <t>A125992770F</t>
  </si>
  <si>
    <t>A125996330X</t>
  </si>
  <si>
    <t>A125999930J</t>
  </si>
  <si>
    <t>A125998130T</t>
  </si>
  <si>
    <t>A125990930V</t>
  </si>
  <si>
    <t>A125994530F</t>
  </si>
  <si>
    <t>A125992730L</t>
  </si>
  <si>
    <t>A125996302R</t>
  </si>
  <si>
    <t>A125999902X</t>
  </si>
  <si>
    <t>A125998102J</t>
  </si>
  <si>
    <t>A125990902K</t>
  </si>
  <si>
    <t>A125994502W</t>
  </si>
  <si>
    <t>A125992702C</t>
  </si>
  <si>
    <t>A125996402X</t>
  </si>
  <si>
    <t>A126000002T</t>
  </si>
  <si>
    <t>A125998202T</t>
  </si>
  <si>
    <t>A125991002W</t>
  </si>
  <si>
    <t>A125994602F</t>
  </si>
  <si>
    <t>A125992802L</t>
  </si>
  <si>
    <t>A125996374A</t>
  </si>
  <si>
    <t>A125999974K</t>
  </si>
  <si>
    <t>A125998174V</t>
  </si>
  <si>
    <t>A125990974W</t>
  </si>
  <si>
    <t>A125994574J</t>
  </si>
  <si>
    <t>A125992774R</t>
  </si>
  <si>
    <t>A125996378K</t>
  </si>
  <si>
    <t>A125999978V</t>
  </si>
  <si>
    <t>A125998178C</t>
  </si>
  <si>
    <t>A125990978F</t>
  </si>
  <si>
    <t>A125994578T</t>
  </si>
  <si>
    <t>A125992778X</t>
  </si>
  <si>
    <t>A125996442T</t>
  </si>
  <si>
    <t>A126000042K</t>
  </si>
  <si>
    <t>A125998242K</t>
  </si>
  <si>
    <t>A125991042R</t>
  </si>
  <si>
    <t>A125994642X</t>
  </si>
  <si>
    <t>A125992842F</t>
  </si>
  <si>
    <t>A125996270J</t>
  </si>
  <si>
    <t>A125999870T</t>
  </si>
  <si>
    <t>A125998070A</t>
  </si>
  <si>
    <t>A125990870C</t>
  </si>
  <si>
    <t>A125994470R</t>
  </si>
  <si>
    <t>A125992670W</t>
  </si>
  <si>
    <t>A125996334J</t>
  </si>
  <si>
    <t>A125999934T</t>
  </si>
  <si>
    <t>A125998134A</t>
  </si>
  <si>
    <t>A125990934C</t>
  </si>
  <si>
    <t>A125994534R</t>
  </si>
  <si>
    <t>A125992734W</t>
  </si>
  <si>
    <t>A125996290T</t>
  </si>
  <si>
    <t>A125999890A</t>
  </si>
  <si>
    <t>A125998090K</t>
  </si>
  <si>
    <t>A125990890L</t>
  </si>
  <si>
    <t>A125994490X</t>
  </si>
  <si>
    <t>A125992690F</t>
  </si>
  <si>
    <t>A125996382A</t>
  </si>
  <si>
    <t>A125999982K</t>
  </si>
  <si>
    <t>A125998182V</t>
  </si>
  <si>
    <t>A125990982W</t>
  </si>
  <si>
    <t>A125994582J</t>
  </si>
  <si>
    <t>A125992782R</t>
  </si>
  <si>
    <t>A125996386K</t>
  </si>
  <si>
    <t>A125999986V</t>
  </si>
  <si>
    <t>A125998186C</t>
  </si>
  <si>
    <t>A125990986F</t>
  </si>
  <si>
    <t>A125994586T</t>
  </si>
  <si>
    <t>A125992786X</t>
  </si>
  <si>
    <t>A125996306X</t>
  </si>
  <si>
    <t>A125999906J</t>
  </si>
  <si>
    <t>A125998106T</t>
  </si>
  <si>
    <t>A125990906V</t>
  </si>
  <si>
    <t>A125994506F</t>
  </si>
  <si>
    <t>A125992706L</t>
  </si>
  <si>
    <t>A125996274T</t>
  </si>
  <si>
    <t>A125999874A</t>
  </si>
  <si>
    <t>A125998074K</t>
  </si>
  <si>
    <t>A125990874L</t>
  </si>
  <si>
    <t>A125994474X</t>
  </si>
  <si>
    <t>A125992674F</t>
  </si>
  <si>
    <t>A125996446A</t>
  </si>
  <si>
    <t>A126000046V</t>
  </si>
  <si>
    <t>A125998246V</t>
  </si>
  <si>
    <t>A125991046X</t>
  </si>
  <si>
    <t>A125994646J</t>
  </si>
  <si>
    <t>A125992846R</t>
  </si>
  <si>
    <t>A125996338T</t>
  </si>
  <si>
    <t>A125999938A</t>
  </si>
  <si>
    <t>A125998138K</t>
  </si>
  <si>
    <t>A125990938L</t>
  </si>
  <si>
    <t>A125994538X</t>
  </si>
  <si>
    <t>A125992738F</t>
  </si>
  <si>
    <t>A125996406J</t>
  </si>
  <si>
    <t>A126000006A</t>
  </si>
  <si>
    <t>A125998206A</t>
  </si>
  <si>
    <t>A125991006F</t>
  </si>
  <si>
    <t>A125994606R</t>
  </si>
  <si>
    <t>A125992806W</t>
  </si>
  <si>
    <t>A125996450T</t>
  </si>
  <si>
    <t>A126000050K</t>
  </si>
  <si>
    <t>A125998250K</t>
  </si>
  <si>
    <t>A125991050R</t>
  </si>
  <si>
    <t>A125994650X</t>
  </si>
  <si>
    <t>A125992850F</t>
  </si>
  <si>
    <t>Time Series Workbook</t>
  </si>
  <si>
    <t>6226.0 Participation, Job Search and Mobility, Australia</t>
  </si>
  <si>
    <t>Table 6. Characteristics of successful and unsuccessful job search experience</t>
  </si>
  <si>
    <t>E N Q U I R I E S</t>
  </si>
  <si>
    <t>Enquiries</t>
  </si>
  <si>
    <t>Data Item Description</t>
  </si>
  <si>
    <t>No. Obs.</t>
  </si>
  <si>
    <t>Freq.</t>
  </si>
  <si>
    <t>© Commonwealth of Australia  2024</t>
  </si>
  <si>
    <t>Annual</t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</si>
  <si>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</si>
  <si>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</si>
  <si>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6228.0 Potential workers</t>
  </si>
  <si>
    <t>Released at 11:30 am (Canberra time) Tue 09 July 2024</t>
  </si>
  <si>
    <t>Contents</t>
  </si>
  <si>
    <t>Tables</t>
  </si>
  <si>
    <t>Table 6.1 - Characteristics of successful and unsuccessful job search experience by state and territory, February 2024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</si>
  <si>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</si>
  <si>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</si>
  <si>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</si>
  <si>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Potential workers, February 2024</t>
  </si>
  <si>
    <t>Summary</t>
  </si>
  <si>
    <t>Methodology</t>
  </si>
  <si>
    <t>Select a state or territory:</t>
  </si>
  <si>
    <t>Australia</t>
  </si>
  <si>
    <t>Time Series IDs</t>
  </si>
  <si>
    <t>Unemployed</t>
  </si>
  <si>
    <t>People who started current job in the last year</t>
  </si>
  <si>
    <t>Persons</t>
  </si>
  <si>
    <t>Males</t>
  </si>
  <si>
    <t>Females</t>
  </si>
  <si>
    <t>'000</t>
  </si>
  <si>
    <t>State or territory of usual residence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</si>
  <si>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</si>
  <si>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</si>
  <si>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</si>
  <si>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</si>
  <si>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</si>
  <si>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</si>
  <si>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</si>
  <si>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</si>
  <si>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Age</t>
  </si>
  <si>
    <t>15–64 years</t>
  </si>
  <si>
    <t>15–24 years</t>
  </si>
  <si>
    <t>25–44 years</t>
  </si>
  <si>
    <t>25–34 years</t>
  </si>
  <si>
    <t>35–44 years</t>
  </si>
  <si>
    <t>45–64 years</t>
  </si>
  <si>
    <t>45–54 years</t>
  </si>
  <si>
    <t>55–64 years</t>
  </si>
  <si>
    <t>65 years and over</t>
  </si>
  <si>
    <t>Relationship in household  </t>
  </si>
  <si>
    <t>Family member</t>
  </si>
  <si>
    <t>Husband, wife or partner</t>
  </si>
  <si>
    <t>With dependants</t>
  </si>
  <si>
    <t>Without dependants</t>
  </si>
  <si>
    <t>Lone parent</t>
  </si>
  <si>
    <t>Dependent student</t>
  </si>
  <si>
    <t>Non-dependent child</t>
  </si>
  <si>
    <t>Other relative</t>
  </si>
  <si>
    <t>Not in a family</t>
  </si>
  <si>
    <t>Person living alone</t>
  </si>
  <si>
    <t>Person living with non-relatives</t>
  </si>
  <si>
    <t>Relationship not determined</t>
  </si>
  <si>
    <t>Number of jobs in last 12 months</t>
  </si>
  <si>
    <t>No jobs</t>
  </si>
  <si>
    <t xml:space="preserve">. . </t>
  </si>
  <si>
    <t>One job</t>
  </si>
  <si>
    <t>Two jobs</t>
  </si>
  <si>
    <t>Three jobs</t>
  </si>
  <si>
    <t>Four or more jobs</t>
  </si>
  <si>
    <t>All steps taken to find work or more hours in the last 12 months</t>
  </si>
  <si>
    <t>Asked current employer for more work</t>
  </si>
  <si>
    <t>Wrote, phoned or applied in person to an employer</t>
  </si>
  <si>
    <t>Answered an ad for a job on the Internet, in a newspaper, etc</t>
  </si>
  <si>
    <t>Had an interview with an employer</t>
  </si>
  <si>
    <t>Contacted friends or relatives</t>
  </si>
  <si>
    <t>Took steps to purchase or start up own business</t>
  </si>
  <si>
    <t>Advertised or tendered for work</t>
  </si>
  <si>
    <t>Checked or registered with other employment agency</t>
  </si>
  <si>
    <t>Looked at ads for jobs on the Internet, in a newspaper, etc</t>
  </si>
  <si>
    <t>Registered with Centrelink as a job seeker</t>
  </si>
  <si>
    <t>Other steps</t>
  </si>
  <si>
    <t>Did not take any steps to find work</t>
  </si>
  <si>
    <t>Level of highest non-school qualification</t>
  </si>
  <si>
    <t>With non-school qualification</t>
  </si>
  <si>
    <t>Postgraduate Degree</t>
  </si>
  <si>
    <t>Graduate Diploma or Certificate</t>
  </si>
  <si>
    <t>Bachelor Degree</t>
  </si>
  <si>
    <t>Advanced Diploma or Diploma</t>
  </si>
  <si>
    <t>Certificate III or IV</t>
  </si>
  <si>
    <t>Certificate I or II</t>
  </si>
  <si>
    <t>Certificate nfd</t>
  </si>
  <si>
    <t>Level not determined</t>
  </si>
  <si>
    <t>Without non-school qualification</t>
  </si>
  <si>
    <t>Total</t>
  </si>
  <si>
    <t>Aust Capital Territory</t>
  </si>
  <si>
    <t>weeks</t>
  </si>
  <si>
    <t>Duration of current period of insufficient work</t>
  </si>
  <si>
    <t>Median duration</t>
  </si>
  <si>
    <t>Fewer than 4 weeks</t>
  </si>
  <si>
    <t>4–12 weeks</t>
  </si>
  <si>
    <t>13–51 weeks</t>
  </si>
  <si>
    <t>52 weeks and over</t>
  </si>
  <si>
    <t>Checked or registered with a Workforce Australia provider</t>
  </si>
  <si>
    <t>Steps taken:  Checked or registered with a Workforce Australia provider ;  Unemployed ;  Persons ;</t>
  </si>
  <si>
    <t>Steps taken:  Checked or registered with a Workforce Australia provider ;  Unemployed ;  &gt; Males ;</t>
  </si>
  <si>
    <t>Steps taken:  Checked or registered with a Workforce Australia provider ;  Unemployed ;  &gt; Females ;</t>
  </si>
  <si>
    <t>Steps taken:  Checked or registered with a Workforce Australia provider ;  People who started current job in the last year ;  Persons ;</t>
  </si>
  <si>
    <t>Steps taken:  Checked or registered with a Workforce Australia provider ;  People who started current job in the last year ;  &gt; Males ;</t>
  </si>
  <si>
    <t>Steps taken:  Checked or registered with a Workforce Australia provider ;  People who started current job in the last year ;  &gt; Females ;</t>
  </si>
  <si>
    <t>New South Wales ;  Steps taken:  Checked or registered with a Workforce Australia provider ;  Unemployed ;  Persons ;</t>
  </si>
  <si>
    <t>New South Wales ;  Steps taken:  Checked or registered with a Workforce Australia provider ;  Unemployed ;  &gt; Males ;</t>
  </si>
  <si>
    <t>New South Wales ;  Steps taken:  Checked or registered with a Workforce Australia provider ;  Unemployed ;  &gt; Females ;</t>
  </si>
  <si>
    <t>New South Wales ;  Steps taken:  Checked or registered with a Workforce Australia provider ;  People who started current job in the last year ;  Persons ;</t>
  </si>
  <si>
    <t>New South Wales ;  Steps taken:  Checked or registered with a Workforce Australia provider ;  People who started current job in the last year ;  &gt; Males ;</t>
  </si>
  <si>
    <t>New South Wales ;  Steps taken:  Checked or registered with a Workforce Australia provider ;  People who started current job in the last year ;  &gt; Females ;</t>
  </si>
  <si>
    <t>Victoria ;  Steps taken:  Checked or registered with a Workforce Australia provider ;  Unemployed ;  Persons ;</t>
  </si>
  <si>
    <t>Victoria ;  Steps taken:  Checked or registered with a Workforce Australia provider ;  Unemployed ;  &gt; Males ;</t>
  </si>
  <si>
    <t>Victoria ;  Steps taken:  Checked or registered with a Workforce Australia provider ;  Unemployed ;  &gt; Females ;</t>
  </si>
  <si>
    <t>Victoria ;  Steps taken:  Checked or registered with a Workforce Australia provider ;  People who started current job in the last year ;  Persons ;</t>
  </si>
  <si>
    <t>Victoria ;  Steps taken:  Checked or registered with a Workforce Australia provider ;  People who started current job in the last year ;  &gt; Males ;</t>
  </si>
  <si>
    <t>Victoria ;  Steps taken:  Checked or registered with a Workforce Australia provider ;  People who started current job in the last year ;  &gt; Females ;</t>
  </si>
  <si>
    <t>Queensland ;  Steps taken:  Checked or registered with a Workforce Australia provider ;  Unemployed ;  Persons ;</t>
  </si>
  <si>
    <t>Queensland ;  Steps taken:  Checked or registered with a Workforce Australia provider ;  Unemployed ;  &gt; Males ;</t>
  </si>
  <si>
    <t>Queensland ;  Steps taken:  Checked or registered with a Workforce Australia provider ;  Unemployed ;  &gt; Females ;</t>
  </si>
  <si>
    <t>Queensland ;  Steps taken:  Checked or registered with a Workforce Australia provider ;  People who started current job in the last year ;  Persons ;</t>
  </si>
  <si>
    <t>Queensland ;  Steps taken:  Checked or registered with a Workforce Australia provider ;  People who started current job in the last year ;  &gt; Males ;</t>
  </si>
  <si>
    <t>Queensland ;  Steps taken:  Checked or registered with a Workforce Australia provider ;  People who started current job in the last year ;  &gt; Females ;</t>
  </si>
  <si>
    <t>South Australia ;  Steps taken:  Checked or registered with a Workforce Australia provider ;  Unemployed ;  Persons ;</t>
  </si>
  <si>
    <t>South Australia ;  Steps taken:  Checked or registered with a Workforce Australia provider ;  Unemployed ;  &gt; Males ;</t>
  </si>
  <si>
    <t>South Australia ;  Steps taken:  Checked or registered with a Workforce Australia provider ;  Unemployed ;  &gt; Females ;</t>
  </si>
  <si>
    <t>South Australia ;  Steps taken:  Checked or registered with a Workforce Australia provider ;  People who started current job in the last year ;  Persons ;</t>
  </si>
  <si>
    <t>South Australia ;  Steps taken:  Checked or registered with a Workforce Australia provider ;  People who started current job in the last year ;  &gt; Males ;</t>
  </si>
  <si>
    <t>South Australia ;  Steps taken:  Checked or registered with a Workforce Australia provider ;  People who started current job in the last year ;  &gt; Females ;</t>
  </si>
  <si>
    <t>Western Australia ;  Steps taken:  Checked or registered with a Workforce Australia provider ;  Unemployed ;  Persons ;</t>
  </si>
  <si>
    <t>Western Australia ;  Steps taken:  Checked or registered with a Workforce Australia provider ;  Unemployed ;  &gt; Males ;</t>
  </si>
  <si>
    <t>Western Australia ;  Steps taken:  Checked or registered with a Workforce Australia provider ;  Unemployed ;  &gt; Females ;</t>
  </si>
  <si>
    <t>Western Australia ;  Steps taken:  Checked or registered with a Workforce Australia provider ;  People who started current job in the last year ;  Persons ;</t>
  </si>
  <si>
    <t>Western Australia ;  Steps taken:  Checked or registered with a Workforce Australia provider ;  People who started current job in the last year ;  &gt; Males ;</t>
  </si>
  <si>
    <t>Western Australia ;  Steps taken:  Checked or registered with a Workforce Australia provider ;  People who started current job in the last year ;  &gt; Females ;</t>
  </si>
  <si>
    <t>Tasmania ;  Steps taken:  Checked or registered with a Workforce Australia provider ;  Unemployed ;  Persons ;</t>
  </si>
  <si>
    <t>Tasmania ;  Steps taken:  Checked or registered with a Workforce Australia provider ;  Unemployed ;  &gt; Males ;</t>
  </si>
  <si>
    <t>Tasmania ;  Steps taken:  Checked or registered with a Workforce Australia provider ;  Unemployed ;  &gt; Females ;</t>
  </si>
  <si>
    <t>Tasmania ;  Steps taken:  Checked or registered with a Workforce Australia provider ;  People who started current job in the last year ;  Persons ;</t>
  </si>
  <si>
    <t>Tasmania ;  Steps taken:  Checked or registered with a Workforce Australia provider ;  People who started current job in the last year ;  &gt; Males ;</t>
  </si>
  <si>
    <t>Tasmania ;  Steps taken:  Checked or registered with a Workforce Australia provider ;  People who started current job in the last year ;  &gt; Females ;</t>
  </si>
  <si>
    <t>Northern Territory ;  Steps taken:  Checked or registered with a Workforce Australia provider ;  Unemployed ;  Persons ;</t>
  </si>
  <si>
    <t>Northern Territory ;  Steps taken:  Checked or registered with a Workforce Australia provider ;  Unemployed ;  &gt; Males ;</t>
  </si>
  <si>
    <t>Northern Territory ;  Steps taken:  Checked or registered with a Workforce Australia provider ;  Unemployed ;  &gt; Females ;</t>
  </si>
  <si>
    <t>Northern Territory ;  Steps taken:  Checked or registered with a Workforce Australia provider ;  People who started current job in the last year ;  Persons ;</t>
  </si>
  <si>
    <t>Northern Territory ;  Steps taken:  Checked or registered with a Workforce Australia provider ;  People who started current job in the last year ;  &gt; Males ;</t>
  </si>
  <si>
    <t>Northern Territory ;  Steps taken:  Checked or registered with a Workforce Australia provider ;  People who started current job in the last year ;  &gt; Females ;</t>
  </si>
  <si>
    <t>Australian Capital Territory ;  Steps taken:  Checked or registered with a Workforce Australia provider ;  Unemployed ;  Persons ;</t>
  </si>
  <si>
    <t>Australian Capital Territory ;  Steps taken:  Checked or registered with a Workforce Australia provider ;  Unemployed ;  &gt; Males ;</t>
  </si>
  <si>
    <t>Australian Capital Territory ;  Steps taken:  Checked or registered with a Workforce Australia provider ;  Unemployed ;  &gt; Females ;</t>
  </si>
  <si>
    <t>Australian Capital Territory ;  Steps taken:  Checked or registered with a Workforce Australia provider ;  People who started current job in the last year ;  Persons ;</t>
  </si>
  <si>
    <t>Australian Capital Territory ;  Steps taken:  Checked or registered with a Workforce Australia provider ;  People who started current job in the last year ;  &gt; Males ;</t>
  </si>
  <si>
    <t>Australian Capital Territory ;  Steps taken:  Checked or registered with a Workforce Australia provider ;  People who started current job in the last year ;  &gt; Females 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</si>
</sst>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;\-0.0;0.0;@"/>
    <numFmt numFmtId="166" formatCode="#,##0.0"/>
  </numFmts>
  <fonts count="36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8"/>
      <color rgb="FF0000FF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u/>
      <sz val="8"/>
      <color theme="10"/>
      <name val="Calibri"/>
      <family val="2"/>
      <scheme val="minor"/>
    </font>
    <font>
      <b/>
      <sz val="10"/>
      <name val="Tahoma"/>
      <family val="2"/>
    </font>
    <font>
      <u/>
      <sz val="8"/>
      <color theme="10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4">
    <xf numFmtId="0" fontId="0" fillId="0" borderId="0"/>
    <xf numFmtId="0" fontId="7" fillId="0" borderId="0" applyNumberFormat="0" applyFill="0" applyBorder="0" applyAlignment="0" applyProtection="0"/>
    <xf numFmtId="0" fontId="13" fillId="0" borderId="0"/>
    <xf numFmtId="0" fontId="15" fillId="0" borderId="0"/>
    <xf numFmtId="0" fontId="16" fillId="0" borderId="0"/>
    <xf numFmtId="0" fontId="19" fillId="0" borderId="0"/>
    <xf numFmtId="0" fontId="25" fillId="0" borderId="0">
      <alignment horizontal="left"/>
    </xf>
    <xf numFmtId="0" fontId="15" fillId="0" borderId="0"/>
    <xf numFmtId="0" fontId="28" fillId="0" borderId="0">
      <alignment horizontal="center"/>
    </xf>
    <xf numFmtId="0" fontId="28" fillId="0" borderId="0">
      <alignment horizontal="center" vertical="center" wrapText="1"/>
    </xf>
    <xf numFmtId="0" fontId="28" fillId="0" borderId="0">
      <alignment horizontal="left"/>
    </xf>
    <xf numFmtId="0" fontId="11" fillId="0" borderId="0"/>
    <xf numFmtId="0" fontId="13" fillId="0" borderId="0">
      <alignment horizontal="left" vertical="center" wrapText="1"/>
    </xf>
    <xf numFmtId="0" fontId="28" fillId="0" borderId="0"/>
  </cellStyleXfs>
  <cellXfs count="98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2" fillId="0" borderId="0" xfId="0" applyFont="1"/>
    <xf numFmtId="164" fontId="2" fillId="0" borderId="0" xfId="0" applyNumberFormat="1" applyFont="1"/>
    <xf numFmtId="164" fontId="1" fillId="0" borderId="0" xfId="0" applyNumberFormat="1" applyFont="1"/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8" fillId="0" borderId="0" xfId="1" applyFont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9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14" fillId="0" borderId="0" xfId="2" applyFont="1" applyAlignment="1">
      <alignment horizontal="left" vertical="center"/>
    </xf>
    <xf numFmtId="0" fontId="15" fillId="0" borderId="0" xfId="3"/>
    <xf numFmtId="0" fontId="16" fillId="0" borderId="0" xfId="4"/>
    <xf numFmtId="0" fontId="17" fillId="0" borderId="0" xfId="4" applyFont="1" applyAlignment="1">
      <alignment horizontal="left"/>
    </xf>
    <xf numFmtId="0" fontId="18" fillId="0" borderId="0" xfId="4" applyFont="1" applyAlignment="1">
      <alignment horizontal="left"/>
    </xf>
    <xf numFmtId="0" fontId="20" fillId="0" borderId="0" xfId="5" applyFont="1" applyAlignment="1">
      <alignment horizontal="center"/>
    </xf>
    <xf numFmtId="0" fontId="21" fillId="0" borderId="0" xfId="4" applyFont="1" applyAlignment="1">
      <alignment horizontal="left"/>
    </xf>
    <xf numFmtId="0" fontId="24" fillId="0" borderId="0" xfId="4" applyFont="1" applyAlignment="1">
      <alignment horizontal="left"/>
    </xf>
    <xf numFmtId="0" fontId="10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14" fillId="3" borderId="0" xfId="2" applyFont="1" applyFill="1" applyAlignment="1">
      <alignment horizontal="left" vertical="center" indent="11"/>
    </xf>
    <xf numFmtId="1" fontId="27" fillId="3" borderId="1" xfId="6" applyNumberFormat="1" applyFont="1" applyFill="1" applyBorder="1" applyAlignment="1">
      <alignment horizontal="center" vertical="center" wrapText="1"/>
    </xf>
    <xf numFmtId="0" fontId="26" fillId="3" borderId="1" xfId="7" applyFont="1" applyFill="1" applyBorder="1" applyAlignment="1">
      <alignment vertical="center"/>
    </xf>
    <xf numFmtId="0" fontId="28" fillId="0" borderId="0" xfId="8">
      <alignment horizontal="center"/>
    </xf>
    <xf numFmtId="17" fontId="29" fillId="0" borderId="0" xfId="9" quotePrefix="1" applyNumberFormat="1" applyFont="1" applyAlignment="1">
      <alignment horizontal="right" wrapText="1"/>
    </xf>
    <xf numFmtId="0" fontId="30" fillId="4" borderId="3" xfId="7" applyFont="1" applyFill="1" applyBorder="1" applyAlignment="1">
      <alignment horizontal="center"/>
    </xf>
    <xf numFmtId="17" fontId="30" fillId="0" borderId="0" xfId="9" quotePrefix="1" applyNumberFormat="1" applyFont="1" applyAlignment="1">
      <alignment wrapText="1"/>
    </xf>
    <xf numFmtId="17" fontId="29" fillId="0" borderId="0" xfId="9" quotePrefix="1" applyNumberFormat="1" applyFont="1" applyAlignment="1">
      <alignment wrapText="1"/>
    </xf>
    <xf numFmtId="0" fontId="28" fillId="0" borderId="0" xfId="10" applyAlignment="1"/>
    <xf numFmtId="0" fontId="13" fillId="0" borderId="0" xfId="3" applyFont="1" applyAlignment="1">
      <alignment horizontal="right"/>
    </xf>
    <xf numFmtId="166" fontId="29" fillId="0" borderId="0" xfId="12" applyNumberFormat="1" applyFont="1" applyAlignment="1">
      <alignment horizontal="left" vertical="center"/>
    </xf>
    <xf numFmtId="0" fontId="29" fillId="0" borderId="0" xfId="7" applyFont="1" applyAlignment="1">
      <alignment horizontal="left"/>
    </xf>
    <xf numFmtId="0" fontId="29" fillId="0" borderId="0" xfId="12" applyFont="1" applyAlignment="1">
      <alignment horizontal="center" vertical="center"/>
    </xf>
    <xf numFmtId="166" fontId="21" fillId="0" borderId="0" xfId="7" applyNumberFormat="1" applyFont="1" applyAlignment="1">
      <alignment horizontal="right"/>
    </xf>
    <xf numFmtId="0" fontId="14" fillId="0" borderId="0" xfId="7" applyFont="1" applyAlignment="1">
      <alignment horizontal="left"/>
    </xf>
    <xf numFmtId="166" fontId="13" fillId="0" borderId="0" xfId="12" applyNumberFormat="1">
      <alignment horizontal="left" vertical="center" wrapText="1"/>
    </xf>
    <xf numFmtId="0" fontId="31" fillId="0" borderId="0" xfId="1" applyFont="1" applyAlignment="1">
      <alignment horizontal="left"/>
    </xf>
    <xf numFmtId="0" fontId="15" fillId="0" borderId="0" xfId="7" applyAlignment="1">
      <alignment horizontal="left"/>
    </xf>
    <xf numFmtId="166" fontId="13" fillId="0" borderId="0" xfId="12" applyNumberFormat="1" applyAlignment="1">
      <alignment horizontal="left" vertical="center" wrapText="1" indent="1"/>
    </xf>
    <xf numFmtId="166" fontId="13" fillId="0" borderId="0" xfId="12" applyNumberFormat="1" applyAlignment="1">
      <alignment horizontal="left" vertical="center" wrapText="1" indent="2"/>
    </xf>
    <xf numFmtId="0" fontId="13" fillId="0" borderId="0" xfId="7" applyFont="1" applyAlignment="1">
      <alignment horizontal="left"/>
    </xf>
    <xf numFmtId="166" fontId="13" fillId="0" borderId="0" xfId="7" applyNumberFormat="1" applyFont="1" applyAlignment="1">
      <alignment horizontal="left"/>
    </xf>
    <xf numFmtId="166" fontId="1" fillId="0" borderId="0" xfId="11" applyNumberFormat="1" applyFont="1" applyAlignment="1">
      <alignment horizontal="left"/>
    </xf>
    <xf numFmtId="0" fontId="2" fillId="0" borderId="0" xfId="11" applyFont="1" applyAlignment="1">
      <alignment horizontal="left"/>
    </xf>
    <xf numFmtId="0" fontId="1" fillId="0" borderId="0" xfId="11" applyFont="1" applyAlignment="1">
      <alignment horizontal="left"/>
    </xf>
    <xf numFmtId="0" fontId="29" fillId="0" borderId="0" xfId="0" applyFont="1" applyAlignment="1">
      <alignment horizontal="left"/>
    </xf>
    <xf numFmtId="166" fontId="13" fillId="0" borderId="0" xfId="0" applyNumberFormat="1" applyFont="1" applyAlignment="1">
      <alignment horizontal="left"/>
    </xf>
    <xf numFmtId="49" fontId="1" fillId="0" borderId="0" xfId="0" applyNumberFormat="1" applyFont="1" applyAlignment="1">
      <alignment horizontal="left"/>
    </xf>
    <xf numFmtId="0" fontId="1" fillId="0" borderId="0" xfId="11" applyFont="1" applyAlignment="1">
      <alignment horizontal="left" indent="1"/>
    </xf>
    <xf numFmtId="0" fontId="29" fillId="0" borderId="0" xfId="11" applyFont="1" applyAlignment="1">
      <alignment horizontal="left"/>
    </xf>
    <xf numFmtId="166" fontId="18" fillId="0" borderId="0" xfId="7" applyNumberFormat="1" applyFont="1" applyAlignment="1">
      <alignment horizontal="right"/>
    </xf>
    <xf numFmtId="0" fontId="32" fillId="0" borderId="0" xfId="7" applyFont="1"/>
    <xf numFmtId="0" fontId="33" fillId="0" borderId="0" xfId="1" applyFont="1" applyAlignment="1">
      <alignment horizontal="left"/>
    </xf>
    <xf numFmtId="0" fontId="15" fillId="0" borderId="0" xfId="7"/>
    <xf numFmtId="0" fontId="12" fillId="0" borderId="0" xfId="0" applyFont="1"/>
    <xf numFmtId="3" fontId="34" fillId="0" borderId="0" xfId="7" applyNumberFormat="1" applyFont="1" applyAlignment="1">
      <alignment horizontal="right"/>
    </xf>
    <xf numFmtId="166" fontId="34" fillId="0" borderId="0" xfId="7" applyNumberFormat="1" applyFont="1" applyAlignment="1">
      <alignment horizontal="right"/>
    </xf>
    <xf numFmtId="1" fontId="35" fillId="0" borderId="0" xfId="4" quotePrefix="1" applyNumberFormat="1" applyFont="1" applyAlignment="1">
      <alignment horizontal="center"/>
    </xf>
    <xf numFmtId="0" fontId="18" fillId="0" borderId="0" xfId="4" quotePrefix="1" applyFont="1" applyAlignment="1">
      <alignment horizontal="right"/>
    </xf>
    <xf numFmtId="166" fontId="21" fillId="0" borderId="0" xfId="0" applyNumberFormat="1" applyFont="1"/>
    <xf numFmtId="0" fontId="14" fillId="0" borderId="0" xfId="7" applyFont="1"/>
    <xf numFmtId="0" fontId="1" fillId="0" borderId="0" xfId="11" applyFont="1" applyAlignment="1">
      <alignment horizontal="left" indent="2"/>
    </xf>
    <xf numFmtId="17" fontId="29" fillId="0" borderId="0" xfId="9" quotePrefix="1" applyNumberFormat="1" applyFont="1">
      <alignment horizontal="center" vertical="center" wrapText="1"/>
    </xf>
    <xf numFmtId="0" fontId="29" fillId="0" borderId="0" xfId="9" applyFont="1">
      <alignment horizontal="center" vertical="center" wrapText="1"/>
    </xf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22" fillId="0" borderId="2" xfId="4" applyFont="1" applyBorder="1" applyAlignment="1">
      <alignment horizontal="left"/>
    </xf>
    <xf numFmtId="0" fontId="17" fillId="0" borderId="0" xfId="4" applyFont="1" applyAlignment="1">
      <alignment horizontal="left"/>
    </xf>
    <xf numFmtId="0" fontId="20" fillId="0" borderId="0" xfId="5" applyFont="1"/>
    <xf numFmtId="0" fontId="29" fillId="0" borderId="0" xfId="13" applyFont="1" applyAlignment="1">
      <alignment horizontal="center" vertical="center" wrapText="1"/>
    </xf>
    <xf numFmtId="0" fontId="29" fillId="0" borderId="7" xfId="9" applyFont="1" applyBorder="1">
      <alignment horizontal="center" vertical="center" wrapText="1"/>
    </xf>
    <xf numFmtId="0" fontId="29" fillId="0" borderId="0" xfId="9" applyFont="1">
      <alignment horizontal="center" vertical="center" wrapText="1"/>
    </xf>
    <xf numFmtId="17" fontId="29" fillId="0" borderId="7" xfId="9" quotePrefix="1" applyNumberFormat="1" applyFont="1" applyBorder="1" applyAlignment="1">
      <alignment horizontal="center" wrapText="1"/>
    </xf>
    <xf numFmtId="17" fontId="29" fillId="0" borderId="0" xfId="9" quotePrefix="1" applyNumberFormat="1" applyFont="1" applyAlignment="1">
      <alignment horizontal="center" wrapText="1"/>
    </xf>
    <xf numFmtId="1" fontId="29" fillId="0" borderId="0" xfId="11" applyNumberFormat="1" applyFont="1" applyAlignment="1">
      <alignment horizontal="center" vertical="center" wrapText="1"/>
    </xf>
    <xf numFmtId="17" fontId="29" fillId="0" borderId="7" xfId="9" quotePrefix="1" applyNumberFormat="1" applyFont="1" applyBorder="1">
      <alignment horizontal="center" vertical="center" wrapText="1"/>
    </xf>
    <xf numFmtId="17" fontId="30" fillId="4" borderId="4" xfId="9" quotePrefix="1" applyNumberFormat="1" applyFont="1" applyFill="1" applyBorder="1" applyAlignment="1">
      <alignment horizontal="center" wrapText="1"/>
    </xf>
    <xf numFmtId="17" fontId="30" fillId="4" borderId="5" xfId="9" quotePrefix="1" applyNumberFormat="1" applyFont="1" applyFill="1" applyBorder="1" applyAlignment="1">
      <alignment horizontal="center" wrapText="1"/>
    </xf>
    <xf numFmtId="17" fontId="30" fillId="4" borderId="6" xfId="9" quotePrefix="1" applyNumberFormat="1" applyFont="1" applyFill="1" applyBorder="1" applyAlignment="1">
      <alignment horizontal="center" wrapText="1"/>
    </xf>
    <xf numFmtId="17" fontId="29" fillId="4" borderId="4" xfId="9" quotePrefix="1" applyNumberFormat="1" applyFont="1" applyFill="1" applyBorder="1" applyAlignment="1">
      <alignment horizontal="center" wrapText="1"/>
    </xf>
    <xf numFmtId="17" fontId="29" fillId="4" borderId="5" xfId="9" quotePrefix="1" applyNumberFormat="1" applyFont="1" applyFill="1" applyBorder="1" applyAlignment="1">
      <alignment horizontal="center" wrapText="1"/>
    </xf>
    <xf numFmtId="17" fontId="29" fillId="4" borderId="6" xfId="9" quotePrefix="1" applyNumberFormat="1" applyFont="1" applyFill="1" applyBorder="1" applyAlignment="1">
      <alignment horizontal="center" wrapText="1"/>
    </xf>
    <xf numFmtId="0" fontId="6" fillId="3" borderId="0" xfId="0" applyFont="1" applyFill="1" applyAlignment="1">
      <alignment horizontal="left" vertical="top" wrapText="1" indent="11"/>
    </xf>
    <xf numFmtId="0" fontId="26" fillId="3" borderId="1" xfId="6" applyFont="1" applyFill="1" applyBorder="1" applyAlignment="1">
      <alignment horizontal="left" vertical="center" indent="13"/>
    </xf>
    <xf numFmtId="0" fontId="10" fillId="0" borderId="0" xfId="1" applyFont="1"/>
  </cellXfs>
  <cellStyles count="14">
    <cellStyle name="Hyperlink" xfId="1" builtinId="8"/>
    <cellStyle name="Hyperlink 2" xfId="5" xr:uid="{1523D4CD-2B82-4423-AF3A-02FB123682C1}"/>
    <cellStyle name="Normal" xfId="0" builtinId="0"/>
    <cellStyle name="Normal 10" xfId="3" xr:uid="{C334C4A8-C12C-48A3-A642-BBCC8C57A4A9}"/>
    <cellStyle name="Normal 2" xfId="7" xr:uid="{2CB98AFE-DDC4-4011-9AAF-78E7AA99AA56}"/>
    <cellStyle name="Normal 2 2 2" xfId="11" xr:uid="{C6FB9A27-F1EA-4299-B6B1-AE042960FAF1}"/>
    <cellStyle name="Normal 2 4" xfId="4" xr:uid="{502C2E9D-BD66-45AB-9B6A-FE22AF107BAE}"/>
    <cellStyle name="Normal 3 5 4" xfId="2" xr:uid="{2FB15E72-2B78-492B-8E2F-EAF826F431A5}"/>
    <cellStyle name="Style1" xfId="6" xr:uid="{948FAEB2-A7A9-4BF1-B804-65E2F796ADBC}"/>
    <cellStyle name="Style3" xfId="10" xr:uid="{3F5079FD-CB19-4B58-A9AB-52396A5A8850}"/>
    <cellStyle name="Style4" xfId="8" xr:uid="{BAA3F63C-D691-496A-8B22-7B507E78B923}"/>
    <cellStyle name="Style5" xfId="9" xr:uid="{14516926-6BDD-451F-AEF4-F0895A7BB645}"/>
    <cellStyle name="Style6" xfId="13" xr:uid="{6B316DC8-A341-4B70-AE7D-D4634111E150}"/>
    <cellStyle name="Style9" xfId="12" xr:uid="{ABDD1641-F076-4B97-B1CE-0DEE6D7CFD0E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15C371-150C-4BDF-99B0-7B12052F3F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C218FA-9D62-477A-B2B8-1F8CA00BF6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4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employment-and-unemployment/potential-workers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2BBBA-76D3-4514-BFCB-72D2014A7080}">
  <dimension ref="A1:E26"/>
  <sheetViews>
    <sheetView showGridLines="0" tabSelected="1" workbookViewId="0">
      <pane ySplit="7" topLeftCell="A8" activePane="bottomLeft" state="frozen"/>
      <selection activeCell="C12" sqref="C12"/>
      <selection pane="bottomLeft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5">
      <c r="A1" s="11"/>
      <c r="B1" s="11"/>
      <c r="C1" s="11"/>
      <c r="D1" s="11"/>
      <c r="E1" s="11"/>
    </row>
    <row r="2" spans="1:5">
      <c r="A2" s="11"/>
      <c r="B2" s="13" t="s">
        <v>5250</v>
      </c>
      <c r="C2" s="12"/>
      <c r="D2" s="12"/>
      <c r="E2" s="12"/>
    </row>
    <row r="3" spans="1:5" ht="12" customHeight="1">
      <c r="A3" s="11"/>
      <c r="B3" s="12"/>
      <c r="C3" s="12"/>
      <c r="D3" s="12"/>
      <c r="E3" s="12"/>
    </row>
    <row r="4" spans="1:5">
      <c r="A4" s="11"/>
      <c r="B4" s="12"/>
      <c r="C4" s="12"/>
      <c r="D4" s="12"/>
      <c r="E4" s="12"/>
    </row>
    <row r="5" spans="1:5" ht="15.75">
      <c r="A5" s="11"/>
      <c r="B5" s="14" t="s">
        <v>5262</v>
      </c>
      <c r="C5" s="11"/>
      <c r="D5" s="11"/>
      <c r="E5" s="11"/>
    </row>
    <row r="6" spans="1:5" ht="15.75" customHeight="1">
      <c r="A6" s="11"/>
      <c r="B6" s="78" t="s">
        <v>5252</v>
      </c>
      <c r="C6" s="78"/>
      <c r="D6" s="78"/>
      <c r="E6" s="78"/>
    </row>
    <row r="7" spans="1:5" ht="15.75" customHeight="1">
      <c r="A7" s="11"/>
      <c r="B7" s="21" t="s">
        <v>5263</v>
      </c>
      <c r="C7" s="11"/>
      <c r="D7" s="11"/>
      <c r="E7" s="11"/>
    </row>
    <row r="8" spans="1:5">
      <c r="A8" s="22"/>
      <c r="B8" s="22"/>
      <c r="C8" s="22"/>
      <c r="D8" s="11"/>
      <c r="E8" s="11"/>
    </row>
    <row r="9" spans="1:5" ht="15.75">
      <c r="A9" s="23"/>
      <c r="B9" s="24" t="s">
        <v>5264</v>
      </c>
      <c r="C9" s="24"/>
      <c r="D9" s="11"/>
      <c r="E9" s="11"/>
    </row>
    <row r="10" spans="1:5">
      <c r="A10" s="23"/>
      <c r="B10" s="25" t="s">
        <v>5265</v>
      </c>
      <c r="C10" s="23"/>
      <c r="D10" s="11"/>
      <c r="E10" s="11"/>
    </row>
    <row r="11" spans="1:5">
      <c r="A11" s="23"/>
      <c r="B11" s="26">
        <v>6.1</v>
      </c>
      <c r="C11" s="27" t="s">
        <v>5266</v>
      </c>
      <c r="D11" s="11"/>
      <c r="E11" s="11"/>
    </row>
    <row r="12" spans="1:5">
      <c r="A12" s="23"/>
      <c r="B12" s="26" t="s">
        <v>5267</v>
      </c>
      <c r="C12" s="27" t="s">
        <v>5268</v>
      </c>
      <c r="D12" s="11"/>
      <c r="E12" s="11"/>
    </row>
    <row r="13" spans="1:5">
      <c r="A13" s="22"/>
      <c r="B13" s="22"/>
      <c r="C13" s="22"/>
      <c r="D13" s="11"/>
      <c r="E13" s="11"/>
    </row>
    <row r="14" spans="1:5" ht="15.75">
      <c r="A14" s="23"/>
      <c r="B14" s="79"/>
      <c r="C14" s="79"/>
      <c r="D14" s="11"/>
      <c r="E14" s="11"/>
    </row>
    <row r="15" spans="1:5" ht="15.75">
      <c r="A15" s="23"/>
      <c r="B15" s="80" t="s">
        <v>5269</v>
      </c>
      <c r="C15" s="80"/>
      <c r="D15" s="11"/>
      <c r="E15" s="11"/>
    </row>
    <row r="16" spans="1:5">
      <c r="A16" s="22"/>
      <c r="B16" s="22"/>
      <c r="C16" s="22"/>
      <c r="D16" s="11"/>
      <c r="E16" s="11"/>
    </row>
    <row r="17" spans="1:5">
      <c r="A17" s="23"/>
      <c r="B17" s="28" t="s">
        <v>5270</v>
      </c>
      <c r="C17" s="23"/>
      <c r="D17" s="11"/>
      <c r="E17" s="11"/>
    </row>
    <row r="18" spans="1:5">
      <c r="A18" s="23"/>
      <c r="B18" s="81" t="s">
        <v>5271</v>
      </c>
      <c r="C18" s="81"/>
      <c r="D18" s="11"/>
      <c r="E18" s="11"/>
    </row>
    <row r="19" spans="1:5">
      <c r="A19" s="23"/>
      <c r="B19" s="97" t="s">
        <v>5272</v>
      </c>
      <c r="C19" s="97"/>
      <c r="D19" s="11"/>
      <c r="E19" s="11"/>
    </row>
    <row r="20" spans="1:5">
      <c r="A20" s="22"/>
      <c r="B20" s="22"/>
      <c r="C20" s="22"/>
      <c r="D20" s="11"/>
      <c r="E20" s="11"/>
    </row>
    <row r="21" spans="1:5">
      <c r="A21" s="22"/>
      <c r="B21" s="15" t="s">
        <v>5253</v>
      </c>
      <c r="C21" s="11"/>
      <c r="D21" s="11"/>
      <c r="E21" s="11"/>
    </row>
    <row r="22" spans="1:5">
      <c r="A22" s="22"/>
      <c r="B22" s="77" t="s">
        <v>5261</v>
      </c>
      <c r="C22" s="77"/>
      <c r="D22" s="77"/>
      <c r="E22" s="77"/>
    </row>
    <row r="23" spans="1:5">
      <c r="A23" s="22"/>
      <c r="B23" s="77" t="s">
        <v>5260</v>
      </c>
      <c r="C23" s="77"/>
      <c r="D23" s="77"/>
      <c r="E23" s="77"/>
    </row>
    <row r="24" spans="1:5">
      <c r="A24" s="22"/>
      <c r="B24" s="11"/>
      <c r="C24" s="11"/>
      <c r="D24" s="11"/>
      <c r="E24" s="11"/>
    </row>
    <row r="25" spans="1:5">
      <c r="A25" s="22"/>
      <c r="B25" s="22"/>
      <c r="C25" s="22"/>
      <c r="D25" s="11"/>
      <c r="E25" s="11"/>
    </row>
    <row r="26" spans="1:5">
      <c r="A26" s="22"/>
      <c r="B26" s="29" t="str">
        <f ca="1">"© Commonwealth of Australia "&amp;YEAR(TODAY())</f>
        <v>© Commonwealth of Australia 2024</v>
      </c>
      <c r="C26" s="23"/>
      <c r="D26" s="11"/>
      <c r="E26" s="11"/>
    </row>
  </sheetData>
  <mergeCells count="7">
    <mergeCell ref="B23:E23"/>
    <mergeCell ref="B6:E6"/>
    <mergeCell ref="B14:C14"/>
    <mergeCell ref="B15:C15"/>
    <mergeCell ref="B18:C18"/>
    <mergeCell ref="B19:C19"/>
    <mergeCell ref="B22:E22"/>
  </mergeCells>
  <hyperlinks>
    <hyperlink ref="B15" r:id="rId1" xr:uid="{C2076879-080D-4849-933A-FFAC813E42DF}"/>
    <hyperlink ref="B12" location="Index!A12" display="Index" xr:uid="{710A9FA4-11A9-4DDA-AF94-39A3FD8D973D}"/>
    <hyperlink ref="B26" r:id="rId2" display="© Commonwealth of Australia 2015" xr:uid="{ED2EE457-8766-4888-B66E-D92D45116E37}"/>
    <hyperlink ref="B23" r:id="rId3" display="or the Labour Surveys Branch at labour.statistics@abs.gov.au." xr:uid="{AC53CC5E-4032-4EB3-B666-03F183FE989D}"/>
    <hyperlink ref="B22:E22" r:id="rId4" display="For further information about these and related statistics visit www.abs.gov.au/about/contact-us" xr:uid="{A688124A-6B57-4BEA-B39F-8F4632577202}"/>
    <hyperlink ref="B11" location="'Table 6.1'!C10" display="'Table 6.1'!C10" xr:uid="{DFEF2CEC-32E7-4A91-9374-700822ADB476}"/>
    <hyperlink ref="B19" r:id="rId5" display="Explanatory Notes" xr:uid="{2C886C9D-F6FF-4518-A1E3-AA1B25343EAA}"/>
    <hyperlink ref="B18" r:id="rId6" xr:uid="{BB285C6B-E17C-4AB9-80E2-E97906112940}"/>
    <hyperlink ref="B18:C18" r:id="rId7" display="Summary" xr:uid="{671AC754-B996-45BE-9FB1-17A8CFC5345D}"/>
    <hyperlink ref="B19:C19" r:id="rId8" display="Methodology" xr:uid="{35C97B09-F0AD-4D13-A4C2-2AFA95EDF97E}"/>
  </hyperlinks>
  <pageMargins left="0.7" right="0.7" top="0.75" bottom="0.75" header="0.3" footer="0.3"/>
  <pageSetup paperSize="9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2982</v>
      </c>
      <c r="C1" s="3" t="s">
        <v>2983</v>
      </c>
      <c r="D1" s="3" t="s">
        <v>2984</v>
      </c>
      <c r="E1" s="3" t="s">
        <v>2985</v>
      </c>
      <c r="F1" s="3" t="s">
        <v>2986</v>
      </c>
      <c r="G1" s="3" t="s">
        <v>2987</v>
      </c>
      <c r="H1" s="3" t="s">
        <v>2988</v>
      </c>
      <c r="I1" s="3" t="s">
        <v>2989</v>
      </c>
      <c r="J1" s="3" t="s">
        <v>2990</v>
      </c>
      <c r="K1" s="3" t="s">
        <v>2991</v>
      </c>
      <c r="L1" s="3" t="s">
        <v>2992</v>
      </c>
      <c r="M1" s="3" t="s">
        <v>2993</v>
      </c>
      <c r="N1" s="3" t="s">
        <v>2994</v>
      </c>
      <c r="O1" s="3" t="s">
        <v>2995</v>
      </c>
      <c r="P1" s="3" t="s">
        <v>2996</v>
      </c>
      <c r="Q1" s="3" t="s">
        <v>2997</v>
      </c>
      <c r="R1" s="3" t="s">
        <v>2998</v>
      </c>
      <c r="S1" s="3" t="s">
        <v>2999</v>
      </c>
      <c r="T1" s="3" t="s">
        <v>3000</v>
      </c>
      <c r="U1" s="3" t="s">
        <v>3001</v>
      </c>
      <c r="V1" s="3" t="s">
        <v>3002</v>
      </c>
      <c r="W1" s="3" t="s">
        <v>3003</v>
      </c>
      <c r="X1" s="3" t="s">
        <v>3004</v>
      </c>
      <c r="Y1" s="3" t="s">
        <v>3005</v>
      </c>
      <c r="Z1" s="3" t="s">
        <v>3006</v>
      </c>
      <c r="AA1" s="3" t="s">
        <v>3007</v>
      </c>
      <c r="AB1" s="3" t="s">
        <v>3008</v>
      </c>
      <c r="AC1" s="3" t="s">
        <v>3009</v>
      </c>
      <c r="AD1" s="3" t="s">
        <v>3010</v>
      </c>
      <c r="AE1" s="3" t="s">
        <v>3011</v>
      </c>
      <c r="AF1" s="3" t="s">
        <v>3012</v>
      </c>
      <c r="AG1" s="3" t="s">
        <v>3013</v>
      </c>
      <c r="AH1" s="3" t="s">
        <v>3014</v>
      </c>
      <c r="AI1" s="3" t="s">
        <v>3015</v>
      </c>
      <c r="AJ1" s="3" t="s">
        <v>3016</v>
      </c>
      <c r="AK1" s="3" t="s">
        <v>3017</v>
      </c>
      <c r="AL1" s="3" t="s">
        <v>3018</v>
      </c>
      <c r="AM1" s="3" t="s">
        <v>3019</v>
      </c>
      <c r="AN1" s="3" t="s">
        <v>3020</v>
      </c>
      <c r="AO1" s="3" t="s">
        <v>3021</v>
      </c>
      <c r="AP1" s="3" t="s">
        <v>3022</v>
      </c>
      <c r="AQ1" s="3" t="s">
        <v>3023</v>
      </c>
      <c r="AR1" s="3" t="s">
        <v>3024</v>
      </c>
      <c r="AS1" s="3" t="s">
        <v>3025</v>
      </c>
      <c r="AT1" s="3" t="s">
        <v>3026</v>
      </c>
      <c r="AU1" s="3" t="s">
        <v>3027</v>
      </c>
      <c r="AV1" s="3" t="s">
        <v>3028</v>
      </c>
      <c r="AW1" s="3" t="s">
        <v>3029</v>
      </c>
      <c r="AX1" s="3" t="s">
        <v>3030</v>
      </c>
      <c r="AY1" s="3" t="s">
        <v>3031</v>
      </c>
      <c r="AZ1" s="3" t="s">
        <v>3032</v>
      </c>
      <c r="BA1" s="3" t="s">
        <v>3033</v>
      </c>
      <c r="BB1" s="3" t="s">
        <v>3034</v>
      </c>
      <c r="BC1" s="3" t="s">
        <v>3035</v>
      </c>
      <c r="BD1" s="3" t="s">
        <v>3036</v>
      </c>
      <c r="BE1" s="3" t="s">
        <v>3037</v>
      </c>
      <c r="BF1" s="3" t="s">
        <v>3038</v>
      </c>
      <c r="BG1" s="3" t="s">
        <v>3039</v>
      </c>
      <c r="BH1" s="3" t="s">
        <v>3040</v>
      </c>
      <c r="BI1" s="3" t="s">
        <v>3041</v>
      </c>
      <c r="BJ1" s="3" t="s">
        <v>3042</v>
      </c>
      <c r="BK1" s="3" t="s">
        <v>3043</v>
      </c>
      <c r="BL1" s="3" t="s">
        <v>3044</v>
      </c>
      <c r="BM1" s="3" t="s">
        <v>3045</v>
      </c>
      <c r="BN1" s="3" t="s">
        <v>3046</v>
      </c>
      <c r="BO1" s="3" t="s">
        <v>3047</v>
      </c>
      <c r="BP1" s="3" t="s">
        <v>3048</v>
      </c>
      <c r="BQ1" s="3" t="s">
        <v>3049</v>
      </c>
      <c r="BR1" s="3" t="s">
        <v>3050</v>
      </c>
      <c r="BS1" s="3" t="s">
        <v>3051</v>
      </c>
      <c r="BT1" s="3" t="s">
        <v>3052</v>
      </c>
      <c r="BU1" s="3" t="s">
        <v>3053</v>
      </c>
      <c r="BV1" s="3" t="s">
        <v>3054</v>
      </c>
      <c r="BW1" s="3" t="s">
        <v>3055</v>
      </c>
      <c r="BX1" s="3" t="s">
        <v>3056</v>
      </c>
      <c r="BY1" s="3" t="s">
        <v>3057</v>
      </c>
      <c r="BZ1" s="3" t="s">
        <v>3058</v>
      </c>
      <c r="CA1" s="3" t="s">
        <v>3059</v>
      </c>
      <c r="CB1" s="3" t="s">
        <v>3060</v>
      </c>
      <c r="CC1" s="3" t="s">
        <v>3061</v>
      </c>
      <c r="CD1" s="3" t="s">
        <v>3062</v>
      </c>
      <c r="CE1" s="3" t="s">
        <v>3063</v>
      </c>
      <c r="CF1" s="3" t="s">
        <v>3064</v>
      </c>
      <c r="CG1" s="3" t="s">
        <v>3065</v>
      </c>
      <c r="CH1" s="3" t="s">
        <v>3066</v>
      </c>
      <c r="CI1" s="3" t="s">
        <v>3067</v>
      </c>
      <c r="CJ1" s="3" t="s">
        <v>3068</v>
      </c>
      <c r="CK1" s="3" t="s">
        <v>3069</v>
      </c>
      <c r="CL1" s="3" t="s">
        <v>3070</v>
      </c>
      <c r="CM1" s="3" t="s">
        <v>3071</v>
      </c>
      <c r="CN1" s="3" t="s">
        <v>3072</v>
      </c>
      <c r="CO1" s="3" t="s">
        <v>3073</v>
      </c>
      <c r="CP1" s="3" t="s">
        <v>3074</v>
      </c>
      <c r="CQ1" s="3" t="s">
        <v>3075</v>
      </c>
      <c r="CR1" s="3" t="s">
        <v>3076</v>
      </c>
      <c r="CS1" s="3" t="s">
        <v>3077</v>
      </c>
      <c r="CT1" s="3" t="s">
        <v>3078</v>
      </c>
      <c r="CU1" s="3" t="s">
        <v>3079</v>
      </c>
      <c r="CV1" s="3" t="s">
        <v>3080</v>
      </c>
      <c r="CW1" s="3" t="s">
        <v>3081</v>
      </c>
      <c r="CX1" s="3" t="s">
        <v>3082</v>
      </c>
      <c r="CY1" s="3" t="s">
        <v>3083</v>
      </c>
      <c r="CZ1" s="3" t="s">
        <v>3084</v>
      </c>
      <c r="DA1" s="3" t="s">
        <v>3085</v>
      </c>
      <c r="DB1" s="3" t="s">
        <v>3086</v>
      </c>
      <c r="DC1" s="3" t="s">
        <v>3087</v>
      </c>
      <c r="DD1" s="3" t="s">
        <v>3088</v>
      </c>
      <c r="DE1" s="3" t="s">
        <v>3089</v>
      </c>
      <c r="DF1" s="3" t="s">
        <v>3090</v>
      </c>
      <c r="DG1" s="3" t="s">
        <v>3091</v>
      </c>
      <c r="DH1" s="3" t="s">
        <v>3092</v>
      </c>
      <c r="DI1" s="3" t="s">
        <v>3093</v>
      </c>
      <c r="DJ1" s="3" t="s">
        <v>3094</v>
      </c>
      <c r="DK1" s="3" t="s">
        <v>3095</v>
      </c>
      <c r="DL1" s="3" t="s">
        <v>3096</v>
      </c>
      <c r="DM1" s="3" t="s">
        <v>3097</v>
      </c>
      <c r="DN1" s="3" t="s">
        <v>3098</v>
      </c>
      <c r="DO1" s="3" t="s">
        <v>3099</v>
      </c>
      <c r="DP1" s="3" t="s">
        <v>3100</v>
      </c>
      <c r="DQ1" s="3" t="s">
        <v>3101</v>
      </c>
      <c r="DR1" s="3" t="s">
        <v>3102</v>
      </c>
      <c r="DS1" s="3" t="s">
        <v>3103</v>
      </c>
      <c r="DT1" s="3" t="s">
        <v>3104</v>
      </c>
      <c r="DU1" s="3" t="s">
        <v>3105</v>
      </c>
      <c r="DV1" s="3" t="s">
        <v>3106</v>
      </c>
      <c r="DW1" s="3" t="s">
        <v>3107</v>
      </c>
      <c r="DX1" s="3" t="s">
        <v>3108</v>
      </c>
      <c r="DY1" s="3" t="s">
        <v>3109</v>
      </c>
      <c r="DZ1" s="3" t="s">
        <v>3110</v>
      </c>
      <c r="EA1" s="3" t="s">
        <v>3111</v>
      </c>
      <c r="EB1" s="3" t="s">
        <v>3112</v>
      </c>
      <c r="EC1" s="3" t="s">
        <v>3113</v>
      </c>
      <c r="ED1" s="3" t="s">
        <v>3114</v>
      </c>
      <c r="EE1" s="3" t="s">
        <v>3115</v>
      </c>
      <c r="EF1" s="3" t="s">
        <v>3116</v>
      </c>
      <c r="EG1" s="3" t="s">
        <v>3117</v>
      </c>
      <c r="EH1" s="3" t="s">
        <v>3118</v>
      </c>
      <c r="EI1" s="3" t="s">
        <v>3119</v>
      </c>
      <c r="EJ1" s="3" t="s">
        <v>3120</v>
      </c>
      <c r="EK1" s="3" t="s">
        <v>3121</v>
      </c>
      <c r="EL1" s="3" t="s">
        <v>3122</v>
      </c>
      <c r="EM1" s="3" t="s">
        <v>3123</v>
      </c>
      <c r="EN1" s="3" t="s">
        <v>3124</v>
      </c>
      <c r="EO1" s="3" t="s">
        <v>3125</v>
      </c>
      <c r="EP1" s="3" t="s">
        <v>3126</v>
      </c>
      <c r="EQ1" s="3" t="s">
        <v>3127</v>
      </c>
      <c r="ER1" s="3" t="s">
        <v>3128</v>
      </c>
      <c r="ES1" s="3" t="s">
        <v>3129</v>
      </c>
      <c r="ET1" s="3" t="s">
        <v>3130</v>
      </c>
      <c r="EU1" s="3" t="s">
        <v>3131</v>
      </c>
      <c r="EV1" s="3" t="s">
        <v>3132</v>
      </c>
      <c r="EW1" s="3" t="s">
        <v>3133</v>
      </c>
      <c r="EX1" s="3" t="s">
        <v>3134</v>
      </c>
      <c r="EY1" s="3" t="s">
        <v>3135</v>
      </c>
      <c r="EZ1" s="3" t="s">
        <v>3136</v>
      </c>
      <c r="FA1" s="3" t="s">
        <v>3137</v>
      </c>
      <c r="FB1" s="3" t="s">
        <v>3138</v>
      </c>
      <c r="FC1" s="3" t="s">
        <v>3139</v>
      </c>
      <c r="FD1" s="3" t="s">
        <v>3140</v>
      </c>
      <c r="FE1" s="3" t="s">
        <v>3141</v>
      </c>
      <c r="FF1" s="3" t="s">
        <v>3142</v>
      </c>
      <c r="FG1" s="3" t="s">
        <v>3143</v>
      </c>
      <c r="FH1" s="3" t="s">
        <v>3144</v>
      </c>
      <c r="FI1" s="3" t="s">
        <v>3145</v>
      </c>
      <c r="FJ1" s="3" t="s">
        <v>3146</v>
      </c>
      <c r="FK1" s="3" t="s">
        <v>3147</v>
      </c>
      <c r="FL1" s="3" t="s">
        <v>3148</v>
      </c>
      <c r="FM1" s="3" t="s">
        <v>3149</v>
      </c>
      <c r="FN1" s="3" t="s">
        <v>5385</v>
      </c>
      <c r="FO1" s="3" t="s">
        <v>5386</v>
      </c>
      <c r="FP1" s="3" t="s">
        <v>5387</v>
      </c>
      <c r="FQ1" s="3" t="s">
        <v>5388</v>
      </c>
      <c r="FR1" s="3" t="s">
        <v>5389</v>
      </c>
      <c r="FS1" s="3" t="s">
        <v>5390</v>
      </c>
      <c r="FT1" s="3" t="s">
        <v>3150</v>
      </c>
      <c r="FU1" s="3" t="s">
        <v>3151</v>
      </c>
      <c r="FV1" s="3" t="s">
        <v>3152</v>
      </c>
      <c r="FW1" s="3" t="s">
        <v>3153</v>
      </c>
      <c r="FX1" s="3" t="s">
        <v>3154</v>
      </c>
      <c r="FY1" s="3" t="s">
        <v>3155</v>
      </c>
      <c r="FZ1" s="3" t="s">
        <v>3156</v>
      </c>
      <c r="GA1" s="3" t="s">
        <v>3157</v>
      </c>
      <c r="GB1" s="3" t="s">
        <v>3158</v>
      </c>
      <c r="GC1" s="3" t="s">
        <v>3159</v>
      </c>
      <c r="GD1" s="3" t="s">
        <v>3160</v>
      </c>
      <c r="GE1" s="3" t="s">
        <v>3161</v>
      </c>
      <c r="GF1" s="3" t="s">
        <v>3162</v>
      </c>
      <c r="GG1" s="3" t="s">
        <v>3163</v>
      </c>
      <c r="GH1" s="3" t="s">
        <v>3164</v>
      </c>
      <c r="GI1" s="3" t="s">
        <v>3165</v>
      </c>
      <c r="GJ1" s="3" t="s">
        <v>3166</v>
      </c>
      <c r="GK1" s="3" t="s">
        <v>3167</v>
      </c>
      <c r="GL1" s="3" t="s">
        <v>3168</v>
      </c>
      <c r="GM1" s="3" t="s">
        <v>3169</v>
      </c>
      <c r="GN1" s="3" t="s">
        <v>3170</v>
      </c>
      <c r="GO1" s="3" t="s">
        <v>3171</v>
      </c>
      <c r="GP1" s="3" t="s">
        <v>3172</v>
      </c>
      <c r="GQ1" s="3" t="s">
        <v>3173</v>
      </c>
      <c r="GR1" s="3" t="s">
        <v>3174</v>
      </c>
      <c r="GS1" s="3" t="s">
        <v>3175</v>
      </c>
      <c r="GT1" s="3" t="s">
        <v>3176</v>
      </c>
      <c r="GU1" s="3" t="s">
        <v>3177</v>
      </c>
      <c r="GV1" s="3" t="s">
        <v>3178</v>
      </c>
      <c r="GW1" s="3" t="s">
        <v>3179</v>
      </c>
      <c r="GX1" s="3" t="s">
        <v>3180</v>
      </c>
      <c r="GY1" s="3" t="s">
        <v>3181</v>
      </c>
      <c r="GZ1" s="3" t="s">
        <v>3182</v>
      </c>
      <c r="HA1" s="3" t="s">
        <v>3183</v>
      </c>
      <c r="HB1" s="3" t="s">
        <v>3184</v>
      </c>
      <c r="HC1" s="3" t="s">
        <v>3185</v>
      </c>
      <c r="HD1" s="3" t="s">
        <v>3186</v>
      </c>
      <c r="HE1" s="3" t="s">
        <v>3187</v>
      </c>
      <c r="HF1" s="3" t="s">
        <v>3188</v>
      </c>
      <c r="HG1" s="3" t="s">
        <v>3189</v>
      </c>
      <c r="HH1" s="3" t="s">
        <v>3190</v>
      </c>
      <c r="HI1" s="3" t="s">
        <v>3191</v>
      </c>
      <c r="HJ1" s="3" t="s">
        <v>3192</v>
      </c>
      <c r="HK1" s="3" t="s">
        <v>3193</v>
      </c>
      <c r="HL1" s="3" t="s">
        <v>3194</v>
      </c>
      <c r="HM1" s="3" t="s">
        <v>3195</v>
      </c>
      <c r="HN1" s="3" t="s">
        <v>3196</v>
      </c>
      <c r="HO1" s="3" t="s">
        <v>3197</v>
      </c>
      <c r="HP1" s="3" t="s">
        <v>3198</v>
      </c>
      <c r="HQ1" s="3" t="s">
        <v>3199</v>
      </c>
      <c r="HR1" s="3" t="s">
        <v>3200</v>
      </c>
      <c r="HS1" s="3" t="s">
        <v>3201</v>
      </c>
      <c r="HT1" s="3" t="s">
        <v>3202</v>
      </c>
      <c r="HU1" s="3" t="s">
        <v>3203</v>
      </c>
      <c r="HV1" s="3" t="s">
        <v>3204</v>
      </c>
      <c r="HW1" s="3" t="s">
        <v>3205</v>
      </c>
      <c r="HX1" s="3" t="s">
        <v>3206</v>
      </c>
      <c r="HY1" s="3" t="s">
        <v>3207</v>
      </c>
      <c r="HZ1" s="3" t="s">
        <v>3208</v>
      </c>
      <c r="IA1" s="3" t="s">
        <v>3209</v>
      </c>
      <c r="IB1" s="3" t="s">
        <v>3210</v>
      </c>
      <c r="IC1" s="3" t="s">
        <v>3211</v>
      </c>
      <c r="ID1" s="3" t="s">
        <v>3212</v>
      </c>
      <c r="IE1" s="3" t="s">
        <v>3213</v>
      </c>
      <c r="IF1" s="3" t="s">
        <v>3214</v>
      </c>
      <c r="IG1" s="3" t="s">
        <v>3215</v>
      </c>
      <c r="IH1" s="3" t="s">
        <v>3216</v>
      </c>
      <c r="II1" s="3" t="s">
        <v>3217</v>
      </c>
      <c r="IJ1" s="3" t="s">
        <v>3218</v>
      </c>
      <c r="IK1" s="3" t="s">
        <v>3219</v>
      </c>
      <c r="IL1" s="3" t="s">
        <v>3220</v>
      </c>
      <c r="IM1" s="3" t="s">
        <v>3221</v>
      </c>
      <c r="IN1" s="3" t="s">
        <v>3222</v>
      </c>
      <c r="IO1" s="3" t="s">
        <v>3223</v>
      </c>
      <c r="IP1" s="3" t="s">
        <v>3224</v>
      </c>
      <c r="IQ1" s="3" t="s">
        <v>3225</v>
      </c>
    </row>
    <row r="2" spans="1:251">
      <c r="A2" s="4" t="s">
        <v>244</v>
      </c>
      <c r="B2" s="7" t="s">
        <v>253</v>
      </c>
      <c r="C2" s="7" t="s">
        <v>253</v>
      </c>
      <c r="D2" s="7" t="s">
        <v>253</v>
      </c>
      <c r="E2" s="7" t="s">
        <v>253</v>
      </c>
      <c r="F2" s="7" t="s">
        <v>253</v>
      </c>
      <c r="G2" s="7" t="s">
        <v>253</v>
      </c>
      <c r="H2" s="7" t="s">
        <v>253</v>
      </c>
      <c r="I2" s="7" t="s">
        <v>253</v>
      </c>
      <c r="J2" s="7" t="s">
        <v>253</v>
      </c>
      <c r="K2" s="7" t="s">
        <v>253</v>
      </c>
      <c r="L2" s="7" t="s">
        <v>253</v>
      </c>
      <c r="M2" s="7" t="s">
        <v>253</v>
      </c>
      <c r="N2" s="7" t="s">
        <v>253</v>
      </c>
      <c r="O2" s="7" t="s">
        <v>253</v>
      </c>
      <c r="P2" s="7" t="s">
        <v>253</v>
      </c>
      <c r="Q2" s="7" t="s">
        <v>253</v>
      </c>
      <c r="R2" s="7" t="s">
        <v>253</v>
      </c>
      <c r="S2" s="7" t="s">
        <v>253</v>
      </c>
      <c r="T2" s="7" t="s">
        <v>253</v>
      </c>
      <c r="U2" s="7" t="s">
        <v>253</v>
      </c>
      <c r="V2" s="7" t="s">
        <v>253</v>
      </c>
      <c r="W2" s="7" t="s">
        <v>253</v>
      </c>
      <c r="X2" s="7" t="s">
        <v>253</v>
      </c>
      <c r="Y2" s="7" t="s">
        <v>253</v>
      </c>
      <c r="Z2" s="7" t="s">
        <v>253</v>
      </c>
      <c r="AA2" s="7" t="s">
        <v>253</v>
      </c>
      <c r="AB2" s="7" t="s">
        <v>253</v>
      </c>
      <c r="AC2" s="7" t="s">
        <v>253</v>
      </c>
      <c r="AD2" s="7" t="s">
        <v>253</v>
      </c>
      <c r="AE2" s="7" t="s">
        <v>253</v>
      </c>
      <c r="AF2" s="7" t="s">
        <v>253</v>
      </c>
      <c r="AG2" s="7" t="s">
        <v>253</v>
      </c>
      <c r="AH2" s="7" t="s">
        <v>253</v>
      </c>
      <c r="AI2" s="7" t="s">
        <v>253</v>
      </c>
      <c r="AJ2" s="7" t="s">
        <v>253</v>
      </c>
      <c r="AK2" s="7" t="s">
        <v>253</v>
      </c>
      <c r="AL2" s="7" t="s">
        <v>253</v>
      </c>
      <c r="AM2" s="7" t="s">
        <v>253</v>
      </c>
      <c r="AN2" s="7" t="s">
        <v>253</v>
      </c>
      <c r="AO2" s="7" t="s">
        <v>253</v>
      </c>
      <c r="AP2" s="7" t="s">
        <v>253</v>
      </c>
      <c r="AQ2" s="7" t="s">
        <v>253</v>
      </c>
      <c r="AR2" s="7" t="s">
        <v>253</v>
      </c>
      <c r="AS2" s="7" t="s">
        <v>253</v>
      </c>
      <c r="AT2" s="7" t="s">
        <v>253</v>
      </c>
      <c r="AU2" s="7" t="s">
        <v>253</v>
      </c>
      <c r="AV2" s="7" t="s">
        <v>253</v>
      </c>
      <c r="AW2" s="7" t="s">
        <v>253</v>
      </c>
      <c r="AX2" s="7" t="s">
        <v>253</v>
      </c>
      <c r="AY2" s="7" t="s">
        <v>253</v>
      </c>
      <c r="AZ2" s="7" t="s">
        <v>253</v>
      </c>
      <c r="BA2" s="7" t="s">
        <v>253</v>
      </c>
      <c r="BB2" s="7" t="s">
        <v>253</v>
      </c>
      <c r="BC2" s="7" t="s">
        <v>253</v>
      </c>
      <c r="BD2" s="7" t="s">
        <v>253</v>
      </c>
      <c r="BE2" s="7" t="s">
        <v>253</v>
      </c>
      <c r="BF2" s="7" t="s">
        <v>253</v>
      </c>
      <c r="BG2" s="7" t="s">
        <v>253</v>
      </c>
      <c r="BH2" s="7" t="s">
        <v>253</v>
      </c>
      <c r="BI2" s="7" t="s">
        <v>253</v>
      </c>
      <c r="BJ2" s="7" t="s">
        <v>253</v>
      </c>
      <c r="BK2" s="7" t="s">
        <v>253</v>
      </c>
      <c r="BL2" s="7" t="s">
        <v>253</v>
      </c>
      <c r="BM2" s="7" t="s">
        <v>253</v>
      </c>
      <c r="BN2" s="7" t="s">
        <v>253</v>
      </c>
      <c r="BO2" s="7" t="s">
        <v>253</v>
      </c>
      <c r="BP2" s="7" t="s">
        <v>253</v>
      </c>
      <c r="BQ2" s="7" t="s">
        <v>253</v>
      </c>
      <c r="BR2" s="7" t="s">
        <v>253</v>
      </c>
      <c r="BS2" s="7" t="s">
        <v>253</v>
      </c>
      <c r="BT2" s="7" t="s">
        <v>253</v>
      </c>
      <c r="BU2" s="7" t="s">
        <v>253</v>
      </c>
      <c r="BV2" s="7" t="s">
        <v>253</v>
      </c>
      <c r="BW2" s="7" t="s">
        <v>253</v>
      </c>
      <c r="BX2" s="7" t="s">
        <v>253</v>
      </c>
      <c r="BY2" s="7" t="s">
        <v>253</v>
      </c>
      <c r="BZ2" s="7" t="s">
        <v>253</v>
      </c>
      <c r="CA2" s="7" t="s">
        <v>253</v>
      </c>
      <c r="CB2" s="7" t="s">
        <v>253</v>
      </c>
      <c r="CC2" s="7" t="s">
        <v>253</v>
      </c>
      <c r="CD2" s="7" t="s">
        <v>253</v>
      </c>
      <c r="CE2" s="7" t="s">
        <v>253</v>
      </c>
      <c r="CF2" s="7" t="s">
        <v>253</v>
      </c>
      <c r="CG2" s="7" t="s">
        <v>253</v>
      </c>
      <c r="CH2" s="7" t="s">
        <v>253</v>
      </c>
      <c r="CI2" s="7" t="s">
        <v>253</v>
      </c>
      <c r="CJ2" s="7" t="s">
        <v>253</v>
      </c>
      <c r="CK2" s="7" t="s">
        <v>253</v>
      </c>
      <c r="CL2" s="7" t="s">
        <v>253</v>
      </c>
      <c r="CM2" s="7" t="s">
        <v>253</v>
      </c>
      <c r="CN2" s="7" t="s">
        <v>253</v>
      </c>
      <c r="CO2" s="7" t="s">
        <v>253</v>
      </c>
      <c r="CP2" s="7" t="s">
        <v>253</v>
      </c>
      <c r="CQ2" s="7" t="s">
        <v>253</v>
      </c>
      <c r="CR2" s="7" t="s">
        <v>253</v>
      </c>
      <c r="CS2" s="7" t="s">
        <v>253</v>
      </c>
      <c r="CT2" s="7" t="s">
        <v>253</v>
      </c>
      <c r="CU2" s="7" t="s">
        <v>253</v>
      </c>
      <c r="CV2" s="7" t="s">
        <v>253</v>
      </c>
      <c r="CW2" s="7" t="s">
        <v>253</v>
      </c>
      <c r="CX2" s="7" t="s">
        <v>253</v>
      </c>
      <c r="CY2" s="7" t="s">
        <v>253</v>
      </c>
      <c r="CZ2" s="7" t="s">
        <v>253</v>
      </c>
      <c r="DA2" s="7" t="s">
        <v>253</v>
      </c>
      <c r="DB2" s="7" t="s">
        <v>253</v>
      </c>
      <c r="DC2" s="7" t="s">
        <v>253</v>
      </c>
      <c r="DD2" s="7" t="s">
        <v>253</v>
      </c>
      <c r="DE2" s="7" t="s">
        <v>253</v>
      </c>
      <c r="DF2" s="7" t="s">
        <v>253</v>
      </c>
      <c r="DG2" s="7" t="s">
        <v>253</v>
      </c>
      <c r="DH2" s="7" t="s">
        <v>253</v>
      </c>
      <c r="DI2" s="7" t="s">
        <v>253</v>
      </c>
      <c r="DJ2" s="7" t="s">
        <v>253</v>
      </c>
      <c r="DK2" s="7" t="s">
        <v>253</v>
      </c>
      <c r="DL2" s="7" t="s">
        <v>253</v>
      </c>
      <c r="DM2" s="7" t="s">
        <v>253</v>
      </c>
      <c r="DN2" s="7" t="s">
        <v>253</v>
      </c>
      <c r="DO2" s="7" t="s">
        <v>253</v>
      </c>
      <c r="DP2" s="7" t="s">
        <v>253</v>
      </c>
      <c r="DQ2" s="7" t="s">
        <v>253</v>
      </c>
      <c r="DR2" s="7" t="s">
        <v>253</v>
      </c>
      <c r="DS2" s="7" t="s">
        <v>253</v>
      </c>
      <c r="DT2" s="7" t="s">
        <v>253</v>
      </c>
      <c r="DU2" s="7" t="s">
        <v>253</v>
      </c>
      <c r="DV2" s="7" t="s">
        <v>253</v>
      </c>
      <c r="DW2" s="7" t="s">
        <v>253</v>
      </c>
      <c r="DX2" s="7" t="s">
        <v>253</v>
      </c>
      <c r="DY2" s="7" t="s">
        <v>253</v>
      </c>
      <c r="DZ2" s="7" t="s">
        <v>253</v>
      </c>
      <c r="EA2" s="7" t="s">
        <v>253</v>
      </c>
      <c r="EB2" s="7" t="s">
        <v>253</v>
      </c>
      <c r="EC2" s="7" t="s">
        <v>253</v>
      </c>
      <c r="ED2" s="7" t="s">
        <v>253</v>
      </c>
      <c r="EE2" s="7" t="s">
        <v>253</v>
      </c>
      <c r="EF2" s="7" t="s">
        <v>253</v>
      </c>
      <c r="EG2" s="7" t="s">
        <v>253</v>
      </c>
      <c r="EH2" s="7" t="s">
        <v>253</v>
      </c>
      <c r="EI2" s="7" t="s">
        <v>253</v>
      </c>
      <c r="EJ2" s="7" t="s">
        <v>253</v>
      </c>
      <c r="EK2" s="7" t="s">
        <v>253</v>
      </c>
      <c r="EL2" s="7" t="s">
        <v>253</v>
      </c>
      <c r="EM2" s="7" t="s">
        <v>253</v>
      </c>
      <c r="EN2" s="7" t="s">
        <v>253</v>
      </c>
      <c r="EO2" s="7" t="s">
        <v>253</v>
      </c>
      <c r="EP2" s="7" t="s">
        <v>253</v>
      </c>
      <c r="EQ2" s="7" t="s">
        <v>253</v>
      </c>
      <c r="ER2" s="7" t="s">
        <v>253</v>
      </c>
      <c r="ES2" s="7" t="s">
        <v>253</v>
      </c>
      <c r="ET2" s="7" t="s">
        <v>253</v>
      </c>
      <c r="EU2" s="7" t="s">
        <v>253</v>
      </c>
      <c r="EV2" s="7" t="s">
        <v>253</v>
      </c>
      <c r="EW2" s="7" t="s">
        <v>253</v>
      </c>
      <c r="EX2" s="7" t="s">
        <v>253</v>
      </c>
      <c r="EY2" s="7" t="s">
        <v>253</v>
      </c>
      <c r="EZ2" s="7" t="s">
        <v>253</v>
      </c>
      <c r="FA2" s="7" t="s">
        <v>253</v>
      </c>
      <c r="FB2" s="7" t="s">
        <v>253</v>
      </c>
      <c r="FC2" s="7" t="s">
        <v>253</v>
      </c>
      <c r="FD2" s="7" t="s">
        <v>253</v>
      </c>
      <c r="FE2" s="7" t="s">
        <v>253</v>
      </c>
      <c r="FF2" s="7" t="s">
        <v>253</v>
      </c>
      <c r="FG2" s="7" t="s">
        <v>253</v>
      </c>
      <c r="FH2" s="7" t="s">
        <v>253</v>
      </c>
      <c r="FI2" s="7" t="s">
        <v>253</v>
      </c>
      <c r="FJ2" s="7" t="s">
        <v>253</v>
      </c>
      <c r="FK2" s="7" t="s">
        <v>253</v>
      </c>
      <c r="FL2" s="7" t="s">
        <v>253</v>
      </c>
      <c r="FM2" s="7" t="s">
        <v>253</v>
      </c>
      <c r="FN2" s="7" t="s">
        <v>253</v>
      </c>
      <c r="FO2" s="7" t="s">
        <v>253</v>
      </c>
      <c r="FP2" s="7" t="s">
        <v>253</v>
      </c>
      <c r="FQ2" s="7" t="s">
        <v>253</v>
      </c>
      <c r="FR2" s="7" t="s">
        <v>253</v>
      </c>
      <c r="FS2" s="7" t="s">
        <v>253</v>
      </c>
      <c r="FT2" s="7" t="s">
        <v>253</v>
      </c>
      <c r="FU2" s="7" t="s">
        <v>253</v>
      </c>
      <c r="FV2" s="7" t="s">
        <v>253</v>
      </c>
      <c r="FW2" s="7" t="s">
        <v>253</v>
      </c>
      <c r="FX2" s="7" t="s">
        <v>253</v>
      </c>
      <c r="FY2" s="7" t="s">
        <v>253</v>
      </c>
      <c r="FZ2" s="7" t="s">
        <v>253</v>
      </c>
      <c r="GA2" s="7" t="s">
        <v>253</v>
      </c>
      <c r="GB2" s="7" t="s">
        <v>253</v>
      </c>
      <c r="GC2" s="7" t="s">
        <v>253</v>
      </c>
      <c r="GD2" s="7" t="s">
        <v>253</v>
      </c>
      <c r="GE2" s="7" t="s">
        <v>253</v>
      </c>
      <c r="GF2" s="7" t="s">
        <v>253</v>
      </c>
      <c r="GG2" s="7" t="s">
        <v>253</v>
      </c>
      <c r="GH2" s="7" t="s">
        <v>253</v>
      </c>
      <c r="GI2" s="7" t="s">
        <v>253</v>
      </c>
      <c r="GJ2" s="7" t="s">
        <v>253</v>
      </c>
      <c r="GK2" s="7" t="s">
        <v>253</v>
      </c>
      <c r="GL2" s="7" t="s">
        <v>253</v>
      </c>
      <c r="GM2" s="7" t="s">
        <v>253</v>
      </c>
      <c r="GN2" s="7" t="s">
        <v>253</v>
      </c>
      <c r="GO2" s="7" t="s">
        <v>253</v>
      </c>
      <c r="GP2" s="7" t="s">
        <v>253</v>
      </c>
      <c r="GQ2" s="7" t="s">
        <v>253</v>
      </c>
      <c r="GR2" s="7" t="s">
        <v>253</v>
      </c>
      <c r="GS2" s="7" t="s">
        <v>253</v>
      </c>
      <c r="GT2" s="7" t="s">
        <v>253</v>
      </c>
      <c r="GU2" s="7" t="s">
        <v>253</v>
      </c>
      <c r="GV2" s="7" t="s">
        <v>253</v>
      </c>
      <c r="GW2" s="7" t="s">
        <v>253</v>
      </c>
      <c r="GX2" s="7" t="s">
        <v>253</v>
      </c>
      <c r="GY2" s="7" t="s">
        <v>253</v>
      </c>
      <c r="GZ2" s="7" t="s">
        <v>253</v>
      </c>
      <c r="HA2" s="7" t="s">
        <v>253</v>
      </c>
      <c r="HB2" s="7" t="s">
        <v>253</v>
      </c>
      <c r="HC2" s="7" t="s">
        <v>253</v>
      </c>
      <c r="HD2" s="7" t="s">
        <v>253</v>
      </c>
      <c r="HE2" s="7" t="s">
        <v>253</v>
      </c>
      <c r="HF2" s="7" t="s">
        <v>253</v>
      </c>
      <c r="HG2" s="7" t="s">
        <v>253</v>
      </c>
      <c r="HH2" s="7" t="s">
        <v>253</v>
      </c>
      <c r="HI2" s="7" t="s">
        <v>253</v>
      </c>
      <c r="HJ2" s="7" t="s">
        <v>253</v>
      </c>
      <c r="HK2" s="7" t="s">
        <v>253</v>
      </c>
      <c r="HL2" s="7" t="s">
        <v>253</v>
      </c>
      <c r="HM2" s="7" t="s">
        <v>253</v>
      </c>
      <c r="HN2" s="7" t="s">
        <v>253</v>
      </c>
      <c r="HO2" s="7" t="s">
        <v>253</v>
      </c>
      <c r="HP2" s="7" t="s">
        <v>253</v>
      </c>
      <c r="HQ2" s="7" t="s">
        <v>253</v>
      </c>
      <c r="HR2" s="7" t="s">
        <v>253</v>
      </c>
      <c r="HS2" s="7" t="s">
        <v>253</v>
      </c>
      <c r="HT2" s="7" t="s">
        <v>253</v>
      </c>
      <c r="HU2" s="7" t="s">
        <v>253</v>
      </c>
      <c r="HV2" s="7" t="s">
        <v>253</v>
      </c>
      <c r="HW2" s="7" t="s">
        <v>253</v>
      </c>
      <c r="HX2" s="7" t="s">
        <v>253</v>
      </c>
      <c r="HY2" s="7" t="s">
        <v>253</v>
      </c>
      <c r="HZ2" s="7" t="s">
        <v>253</v>
      </c>
      <c r="IA2" s="7" t="s">
        <v>253</v>
      </c>
      <c r="IB2" s="7" t="s">
        <v>253</v>
      </c>
      <c r="IC2" s="7" t="s">
        <v>253</v>
      </c>
      <c r="ID2" s="7" t="s">
        <v>253</v>
      </c>
      <c r="IE2" s="7" t="s">
        <v>253</v>
      </c>
      <c r="IF2" s="7" t="s">
        <v>253</v>
      </c>
      <c r="IG2" s="7" t="s">
        <v>253</v>
      </c>
      <c r="IH2" s="7" t="s">
        <v>253</v>
      </c>
      <c r="II2" s="7" t="s">
        <v>253</v>
      </c>
      <c r="IJ2" s="7" t="s">
        <v>253</v>
      </c>
      <c r="IK2" s="7" t="s">
        <v>253</v>
      </c>
      <c r="IL2" s="7" t="s">
        <v>253</v>
      </c>
      <c r="IM2" s="7" t="s">
        <v>253</v>
      </c>
      <c r="IN2" s="7" t="s">
        <v>253</v>
      </c>
      <c r="IO2" s="7" t="s">
        <v>253</v>
      </c>
      <c r="IP2" s="7" t="s">
        <v>253</v>
      </c>
      <c r="IQ2" s="7" t="s">
        <v>253</v>
      </c>
    </row>
    <row r="3" spans="1:251">
      <c r="A3" s="4" t="s">
        <v>245</v>
      </c>
      <c r="B3" s="8" t="s">
        <v>254</v>
      </c>
      <c r="C3" s="8" t="s">
        <v>254</v>
      </c>
      <c r="D3" s="8" t="s">
        <v>254</v>
      </c>
      <c r="E3" s="8" t="s">
        <v>254</v>
      </c>
      <c r="F3" s="8" t="s">
        <v>254</v>
      </c>
      <c r="G3" s="8" t="s">
        <v>254</v>
      </c>
      <c r="H3" s="8" t="s">
        <v>254</v>
      </c>
      <c r="I3" s="8" t="s">
        <v>254</v>
      </c>
      <c r="J3" s="8" t="s">
        <v>254</v>
      </c>
      <c r="K3" s="8" t="s">
        <v>254</v>
      </c>
      <c r="L3" s="8" t="s">
        <v>254</v>
      </c>
      <c r="M3" s="8" t="s">
        <v>254</v>
      </c>
      <c r="N3" s="8" t="s">
        <v>254</v>
      </c>
      <c r="O3" s="8" t="s">
        <v>254</v>
      </c>
      <c r="P3" s="8" t="s">
        <v>254</v>
      </c>
      <c r="Q3" s="8" t="s">
        <v>254</v>
      </c>
      <c r="R3" s="8" t="s">
        <v>254</v>
      </c>
      <c r="S3" s="8" t="s">
        <v>254</v>
      </c>
      <c r="T3" s="8" t="s">
        <v>254</v>
      </c>
      <c r="U3" s="8" t="s">
        <v>254</v>
      </c>
      <c r="V3" s="8" t="s">
        <v>254</v>
      </c>
      <c r="W3" s="8" t="s">
        <v>254</v>
      </c>
      <c r="X3" s="8" t="s">
        <v>254</v>
      </c>
      <c r="Y3" s="8" t="s">
        <v>254</v>
      </c>
      <c r="Z3" s="8" t="s">
        <v>254</v>
      </c>
      <c r="AA3" s="8" t="s">
        <v>254</v>
      </c>
      <c r="AB3" s="8" t="s">
        <v>254</v>
      </c>
      <c r="AC3" s="8" t="s">
        <v>254</v>
      </c>
      <c r="AD3" s="8" t="s">
        <v>254</v>
      </c>
      <c r="AE3" s="8" t="s">
        <v>254</v>
      </c>
      <c r="AF3" s="8" t="s">
        <v>254</v>
      </c>
      <c r="AG3" s="8" t="s">
        <v>254</v>
      </c>
      <c r="AH3" s="8" t="s">
        <v>254</v>
      </c>
      <c r="AI3" s="8" t="s">
        <v>254</v>
      </c>
      <c r="AJ3" s="8" t="s">
        <v>254</v>
      </c>
      <c r="AK3" s="8" t="s">
        <v>254</v>
      </c>
      <c r="AL3" s="8" t="s">
        <v>254</v>
      </c>
      <c r="AM3" s="8" t="s">
        <v>254</v>
      </c>
      <c r="AN3" s="8" t="s">
        <v>254</v>
      </c>
      <c r="AO3" s="8" t="s">
        <v>254</v>
      </c>
      <c r="AP3" s="8" t="s">
        <v>254</v>
      </c>
      <c r="AQ3" s="8" t="s">
        <v>254</v>
      </c>
      <c r="AR3" s="8" t="s">
        <v>254</v>
      </c>
      <c r="AS3" s="8" t="s">
        <v>254</v>
      </c>
      <c r="AT3" s="8" t="s">
        <v>254</v>
      </c>
      <c r="AU3" s="8" t="s">
        <v>254</v>
      </c>
      <c r="AV3" s="8" t="s">
        <v>254</v>
      </c>
      <c r="AW3" s="8" t="s">
        <v>254</v>
      </c>
      <c r="AX3" s="8" t="s">
        <v>254</v>
      </c>
      <c r="AY3" s="8" t="s">
        <v>254</v>
      </c>
      <c r="AZ3" s="8" t="s">
        <v>254</v>
      </c>
      <c r="BA3" s="8" t="s">
        <v>254</v>
      </c>
      <c r="BB3" s="8" t="s">
        <v>254</v>
      </c>
      <c r="BC3" s="8" t="s">
        <v>254</v>
      </c>
      <c r="BD3" s="8" t="s">
        <v>254</v>
      </c>
      <c r="BE3" s="8" t="s">
        <v>254</v>
      </c>
      <c r="BF3" s="8" t="s">
        <v>254</v>
      </c>
      <c r="BG3" s="8" t="s">
        <v>254</v>
      </c>
      <c r="BH3" s="8" t="s">
        <v>254</v>
      </c>
      <c r="BI3" s="8" t="s">
        <v>254</v>
      </c>
      <c r="BJ3" s="8" t="s">
        <v>254</v>
      </c>
      <c r="BK3" s="8" t="s">
        <v>254</v>
      </c>
      <c r="BL3" s="8" t="s">
        <v>254</v>
      </c>
      <c r="BM3" s="8" t="s">
        <v>254</v>
      </c>
      <c r="BN3" s="8" t="s">
        <v>254</v>
      </c>
      <c r="BO3" s="8" t="s">
        <v>254</v>
      </c>
      <c r="BP3" s="8" t="s">
        <v>254</v>
      </c>
      <c r="BQ3" s="8" t="s">
        <v>254</v>
      </c>
      <c r="BR3" s="8" t="s">
        <v>254</v>
      </c>
      <c r="BS3" s="8" t="s">
        <v>254</v>
      </c>
      <c r="BT3" s="8" t="s">
        <v>254</v>
      </c>
      <c r="BU3" s="8" t="s">
        <v>254</v>
      </c>
      <c r="BV3" s="8" t="s">
        <v>254</v>
      </c>
      <c r="BW3" s="8" t="s">
        <v>254</v>
      </c>
      <c r="BX3" s="8" t="s">
        <v>254</v>
      </c>
      <c r="BY3" s="8" t="s">
        <v>254</v>
      </c>
      <c r="BZ3" s="8" t="s">
        <v>254</v>
      </c>
      <c r="CA3" s="8" t="s">
        <v>254</v>
      </c>
      <c r="CB3" s="8" t="s">
        <v>254</v>
      </c>
      <c r="CC3" s="8" t="s">
        <v>254</v>
      </c>
      <c r="CD3" s="8" t="s">
        <v>254</v>
      </c>
      <c r="CE3" s="8" t="s">
        <v>254</v>
      </c>
      <c r="CF3" s="8" t="s">
        <v>254</v>
      </c>
      <c r="CG3" s="8" t="s">
        <v>254</v>
      </c>
      <c r="CH3" s="8" t="s">
        <v>254</v>
      </c>
      <c r="CI3" s="8" t="s">
        <v>254</v>
      </c>
      <c r="CJ3" s="8" t="s">
        <v>254</v>
      </c>
      <c r="CK3" s="8" t="s">
        <v>254</v>
      </c>
      <c r="CL3" s="8" t="s">
        <v>254</v>
      </c>
      <c r="CM3" s="8" t="s">
        <v>254</v>
      </c>
      <c r="CN3" s="8" t="s">
        <v>254</v>
      </c>
      <c r="CO3" s="8" t="s">
        <v>254</v>
      </c>
      <c r="CP3" s="8" t="s">
        <v>254</v>
      </c>
      <c r="CQ3" s="8" t="s">
        <v>254</v>
      </c>
      <c r="CR3" s="8" t="s">
        <v>254</v>
      </c>
      <c r="CS3" s="8" t="s">
        <v>254</v>
      </c>
      <c r="CT3" s="8" t="s">
        <v>254</v>
      </c>
      <c r="CU3" s="8" t="s">
        <v>254</v>
      </c>
      <c r="CV3" s="8" t="s">
        <v>254</v>
      </c>
      <c r="CW3" s="8" t="s">
        <v>254</v>
      </c>
      <c r="CX3" s="8" t="s">
        <v>254</v>
      </c>
      <c r="CY3" s="8" t="s">
        <v>254</v>
      </c>
      <c r="CZ3" s="8" t="s">
        <v>254</v>
      </c>
      <c r="DA3" s="8" t="s">
        <v>254</v>
      </c>
      <c r="DB3" s="8" t="s">
        <v>254</v>
      </c>
      <c r="DC3" s="8" t="s">
        <v>254</v>
      </c>
      <c r="DD3" s="8" t="s">
        <v>254</v>
      </c>
      <c r="DE3" s="8" t="s">
        <v>254</v>
      </c>
      <c r="DF3" s="8" t="s">
        <v>254</v>
      </c>
      <c r="DG3" s="8" t="s">
        <v>254</v>
      </c>
      <c r="DH3" s="8" t="s">
        <v>254</v>
      </c>
      <c r="DI3" s="8" t="s">
        <v>254</v>
      </c>
      <c r="DJ3" s="8" t="s">
        <v>254</v>
      </c>
      <c r="DK3" s="8" t="s">
        <v>254</v>
      </c>
      <c r="DL3" s="8" t="s">
        <v>254</v>
      </c>
      <c r="DM3" s="8" t="s">
        <v>254</v>
      </c>
      <c r="DN3" s="8" t="s">
        <v>254</v>
      </c>
      <c r="DO3" s="8" t="s">
        <v>254</v>
      </c>
      <c r="DP3" s="8" t="s">
        <v>254</v>
      </c>
      <c r="DQ3" s="8" t="s">
        <v>254</v>
      </c>
      <c r="DR3" s="8" t="s">
        <v>254</v>
      </c>
      <c r="DS3" s="8" t="s">
        <v>254</v>
      </c>
      <c r="DT3" s="8" t="s">
        <v>254</v>
      </c>
      <c r="DU3" s="8" t="s">
        <v>254</v>
      </c>
      <c r="DV3" s="8" t="s">
        <v>254</v>
      </c>
      <c r="DW3" s="8" t="s">
        <v>254</v>
      </c>
      <c r="DX3" s="8" t="s">
        <v>254</v>
      </c>
      <c r="DY3" s="8" t="s">
        <v>254</v>
      </c>
      <c r="DZ3" s="8" t="s">
        <v>254</v>
      </c>
      <c r="EA3" s="8" t="s">
        <v>254</v>
      </c>
      <c r="EB3" s="8" t="s">
        <v>254</v>
      </c>
      <c r="EC3" s="8" t="s">
        <v>254</v>
      </c>
      <c r="ED3" s="8" t="s">
        <v>254</v>
      </c>
      <c r="EE3" s="8" t="s">
        <v>254</v>
      </c>
      <c r="EF3" s="8" t="s">
        <v>254</v>
      </c>
      <c r="EG3" s="8" t="s">
        <v>254</v>
      </c>
      <c r="EH3" s="8" t="s">
        <v>254</v>
      </c>
      <c r="EI3" s="8" t="s">
        <v>254</v>
      </c>
      <c r="EJ3" s="8" t="s">
        <v>254</v>
      </c>
      <c r="EK3" s="8" t="s">
        <v>254</v>
      </c>
      <c r="EL3" s="8" t="s">
        <v>254</v>
      </c>
      <c r="EM3" s="8" t="s">
        <v>254</v>
      </c>
      <c r="EN3" s="8" t="s">
        <v>254</v>
      </c>
      <c r="EO3" s="8" t="s">
        <v>254</v>
      </c>
      <c r="EP3" s="8" t="s">
        <v>254</v>
      </c>
      <c r="EQ3" s="8" t="s">
        <v>254</v>
      </c>
      <c r="ER3" s="8" t="s">
        <v>254</v>
      </c>
      <c r="ES3" s="8" t="s">
        <v>254</v>
      </c>
      <c r="ET3" s="8" t="s">
        <v>254</v>
      </c>
      <c r="EU3" s="8" t="s">
        <v>254</v>
      </c>
      <c r="EV3" s="8" t="s">
        <v>254</v>
      </c>
      <c r="EW3" s="8" t="s">
        <v>254</v>
      </c>
      <c r="EX3" s="8" t="s">
        <v>254</v>
      </c>
      <c r="EY3" s="8" t="s">
        <v>254</v>
      </c>
      <c r="EZ3" s="8" t="s">
        <v>254</v>
      </c>
      <c r="FA3" s="8" t="s">
        <v>254</v>
      </c>
      <c r="FB3" s="8" t="s">
        <v>254</v>
      </c>
      <c r="FC3" s="8" t="s">
        <v>254</v>
      </c>
      <c r="FD3" s="8" t="s">
        <v>254</v>
      </c>
      <c r="FE3" s="8" t="s">
        <v>254</v>
      </c>
      <c r="FF3" s="8" t="s">
        <v>254</v>
      </c>
      <c r="FG3" s="8" t="s">
        <v>254</v>
      </c>
      <c r="FH3" s="8" t="s">
        <v>254</v>
      </c>
      <c r="FI3" s="8" t="s">
        <v>254</v>
      </c>
      <c r="FJ3" s="8" t="s">
        <v>254</v>
      </c>
      <c r="FK3" s="8" t="s">
        <v>254</v>
      </c>
      <c r="FL3" s="8" t="s">
        <v>254</v>
      </c>
      <c r="FM3" s="8" t="s">
        <v>254</v>
      </c>
      <c r="FN3" s="8" t="s">
        <v>254</v>
      </c>
      <c r="FO3" s="8" t="s">
        <v>254</v>
      </c>
      <c r="FP3" s="8" t="s">
        <v>254</v>
      </c>
      <c r="FQ3" s="8" t="s">
        <v>254</v>
      </c>
      <c r="FR3" s="8" t="s">
        <v>254</v>
      </c>
      <c r="FS3" s="8" t="s">
        <v>254</v>
      </c>
      <c r="FT3" s="8" t="s">
        <v>254</v>
      </c>
      <c r="FU3" s="8" t="s">
        <v>254</v>
      </c>
      <c r="FV3" s="8" t="s">
        <v>254</v>
      </c>
      <c r="FW3" s="8" t="s">
        <v>254</v>
      </c>
      <c r="FX3" s="8" t="s">
        <v>254</v>
      </c>
      <c r="FY3" s="8" t="s">
        <v>254</v>
      </c>
      <c r="FZ3" s="8" t="s">
        <v>254</v>
      </c>
      <c r="GA3" s="8" t="s">
        <v>254</v>
      </c>
      <c r="GB3" s="8" t="s">
        <v>254</v>
      </c>
      <c r="GC3" s="8" t="s">
        <v>254</v>
      </c>
      <c r="GD3" s="8" t="s">
        <v>254</v>
      </c>
      <c r="GE3" s="8" t="s">
        <v>254</v>
      </c>
      <c r="GF3" s="8" t="s">
        <v>254</v>
      </c>
      <c r="GG3" s="8" t="s">
        <v>254</v>
      </c>
      <c r="GH3" s="8" t="s">
        <v>254</v>
      </c>
      <c r="GI3" s="8" t="s">
        <v>254</v>
      </c>
      <c r="GJ3" s="8" t="s">
        <v>254</v>
      </c>
      <c r="GK3" s="8" t="s">
        <v>254</v>
      </c>
      <c r="GL3" s="8" t="s">
        <v>254</v>
      </c>
      <c r="GM3" s="8" t="s">
        <v>254</v>
      </c>
      <c r="GN3" s="8" t="s">
        <v>254</v>
      </c>
      <c r="GO3" s="8" t="s">
        <v>254</v>
      </c>
      <c r="GP3" s="8" t="s">
        <v>254</v>
      </c>
      <c r="GQ3" s="8" t="s">
        <v>254</v>
      </c>
      <c r="GR3" s="8" t="s">
        <v>254</v>
      </c>
      <c r="GS3" s="8" t="s">
        <v>254</v>
      </c>
      <c r="GT3" s="8" t="s">
        <v>254</v>
      </c>
      <c r="GU3" s="8" t="s">
        <v>254</v>
      </c>
      <c r="GV3" s="8" t="s">
        <v>254</v>
      </c>
      <c r="GW3" s="8" t="s">
        <v>254</v>
      </c>
      <c r="GX3" s="8" t="s">
        <v>254</v>
      </c>
      <c r="GY3" s="8" t="s">
        <v>254</v>
      </c>
      <c r="GZ3" s="8" t="s">
        <v>254</v>
      </c>
      <c r="HA3" s="8" t="s">
        <v>254</v>
      </c>
      <c r="HB3" s="8" t="s">
        <v>254</v>
      </c>
      <c r="HC3" s="8" t="s">
        <v>254</v>
      </c>
      <c r="HD3" s="8" t="s">
        <v>254</v>
      </c>
      <c r="HE3" s="8" t="s">
        <v>254</v>
      </c>
      <c r="HF3" s="8" t="s">
        <v>254</v>
      </c>
      <c r="HG3" s="8" t="s">
        <v>254</v>
      </c>
      <c r="HH3" s="8" t="s">
        <v>254</v>
      </c>
      <c r="HI3" s="8" t="s">
        <v>254</v>
      </c>
      <c r="HJ3" s="8" t="s">
        <v>254</v>
      </c>
      <c r="HK3" s="8" t="s">
        <v>254</v>
      </c>
      <c r="HL3" s="8" t="s">
        <v>254</v>
      </c>
      <c r="HM3" s="8" t="s">
        <v>254</v>
      </c>
      <c r="HN3" s="8" t="s">
        <v>254</v>
      </c>
      <c r="HO3" s="8" t="s">
        <v>254</v>
      </c>
      <c r="HP3" s="8" t="s">
        <v>254</v>
      </c>
      <c r="HQ3" s="8" t="s">
        <v>254</v>
      </c>
      <c r="HR3" s="8" t="s">
        <v>254</v>
      </c>
      <c r="HS3" s="8" t="s">
        <v>254</v>
      </c>
      <c r="HT3" s="8" t="s">
        <v>254</v>
      </c>
      <c r="HU3" s="8" t="s">
        <v>254</v>
      </c>
      <c r="HV3" s="8" t="s">
        <v>254</v>
      </c>
      <c r="HW3" s="8" t="s">
        <v>254</v>
      </c>
      <c r="HX3" s="8" t="s">
        <v>254</v>
      </c>
      <c r="HY3" s="8" t="s">
        <v>254</v>
      </c>
      <c r="HZ3" s="8" t="s">
        <v>254</v>
      </c>
      <c r="IA3" s="8" t="s">
        <v>254</v>
      </c>
      <c r="IB3" s="8" t="s">
        <v>254</v>
      </c>
      <c r="IC3" s="8" t="s">
        <v>254</v>
      </c>
      <c r="ID3" s="8" t="s">
        <v>254</v>
      </c>
      <c r="IE3" s="8" t="s">
        <v>254</v>
      </c>
      <c r="IF3" s="8" t="s">
        <v>254</v>
      </c>
      <c r="IG3" s="8" t="s">
        <v>254</v>
      </c>
      <c r="IH3" s="8" t="s">
        <v>254</v>
      </c>
      <c r="II3" s="8" t="s">
        <v>254</v>
      </c>
      <c r="IJ3" s="8" t="s">
        <v>254</v>
      </c>
      <c r="IK3" s="8" t="s">
        <v>254</v>
      </c>
      <c r="IL3" s="8" t="s">
        <v>254</v>
      </c>
      <c r="IM3" s="8" t="s">
        <v>254</v>
      </c>
      <c r="IN3" s="8" t="s">
        <v>254</v>
      </c>
      <c r="IO3" s="8" t="s">
        <v>254</v>
      </c>
      <c r="IP3" s="8" t="s">
        <v>254</v>
      </c>
      <c r="IQ3" s="8" t="s">
        <v>254</v>
      </c>
    </row>
    <row r="4" spans="1:251">
      <c r="A4" s="4" t="s">
        <v>246</v>
      </c>
      <c r="B4" s="8" t="s">
        <v>255</v>
      </c>
      <c r="C4" s="8" t="s">
        <v>255</v>
      </c>
      <c r="D4" s="8" t="s">
        <v>255</v>
      </c>
      <c r="E4" s="8" t="s">
        <v>255</v>
      </c>
      <c r="F4" s="8" t="s">
        <v>255</v>
      </c>
      <c r="G4" s="8" t="s">
        <v>255</v>
      </c>
      <c r="H4" s="8" t="s">
        <v>255</v>
      </c>
      <c r="I4" s="8" t="s">
        <v>255</v>
      </c>
      <c r="J4" s="8" t="s">
        <v>255</v>
      </c>
      <c r="K4" s="8" t="s">
        <v>255</v>
      </c>
      <c r="L4" s="8" t="s">
        <v>255</v>
      </c>
      <c r="M4" s="8" t="s">
        <v>255</v>
      </c>
      <c r="N4" s="8" t="s">
        <v>255</v>
      </c>
      <c r="O4" s="8" t="s">
        <v>255</v>
      </c>
      <c r="P4" s="8" t="s">
        <v>255</v>
      </c>
      <c r="Q4" s="8" t="s">
        <v>255</v>
      </c>
      <c r="R4" s="8" t="s">
        <v>255</v>
      </c>
      <c r="S4" s="8" t="s">
        <v>255</v>
      </c>
      <c r="T4" s="8" t="s">
        <v>255</v>
      </c>
      <c r="U4" s="8" t="s">
        <v>255</v>
      </c>
      <c r="V4" s="8" t="s">
        <v>255</v>
      </c>
      <c r="W4" s="8" t="s">
        <v>255</v>
      </c>
      <c r="X4" s="8" t="s">
        <v>255</v>
      </c>
      <c r="Y4" s="8" t="s">
        <v>255</v>
      </c>
      <c r="Z4" s="8" t="s">
        <v>255</v>
      </c>
      <c r="AA4" s="8" t="s">
        <v>255</v>
      </c>
      <c r="AB4" s="8" t="s">
        <v>255</v>
      </c>
      <c r="AC4" s="8" t="s">
        <v>255</v>
      </c>
      <c r="AD4" s="8" t="s">
        <v>255</v>
      </c>
      <c r="AE4" s="8" t="s">
        <v>255</v>
      </c>
      <c r="AF4" s="8" t="s">
        <v>255</v>
      </c>
      <c r="AG4" s="8" t="s">
        <v>255</v>
      </c>
      <c r="AH4" s="8" t="s">
        <v>255</v>
      </c>
      <c r="AI4" s="8" t="s">
        <v>255</v>
      </c>
      <c r="AJ4" s="8" t="s">
        <v>255</v>
      </c>
      <c r="AK4" s="8" t="s">
        <v>255</v>
      </c>
      <c r="AL4" s="8" t="s">
        <v>255</v>
      </c>
      <c r="AM4" s="8" t="s">
        <v>255</v>
      </c>
      <c r="AN4" s="8" t="s">
        <v>255</v>
      </c>
      <c r="AO4" s="8" t="s">
        <v>255</v>
      </c>
      <c r="AP4" s="8" t="s">
        <v>255</v>
      </c>
      <c r="AQ4" s="8" t="s">
        <v>255</v>
      </c>
      <c r="AR4" s="8" t="s">
        <v>255</v>
      </c>
      <c r="AS4" s="8" t="s">
        <v>255</v>
      </c>
      <c r="AT4" s="8" t="s">
        <v>255</v>
      </c>
      <c r="AU4" s="8" t="s">
        <v>255</v>
      </c>
      <c r="AV4" s="8" t="s">
        <v>255</v>
      </c>
      <c r="AW4" s="8" t="s">
        <v>255</v>
      </c>
      <c r="AX4" s="8" t="s">
        <v>255</v>
      </c>
      <c r="AY4" s="8" t="s">
        <v>255</v>
      </c>
      <c r="AZ4" s="8" t="s">
        <v>255</v>
      </c>
      <c r="BA4" s="8" t="s">
        <v>255</v>
      </c>
      <c r="BB4" s="8" t="s">
        <v>255</v>
      </c>
      <c r="BC4" s="8" t="s">
        <v>255</v>
      </c>
      <c r="BD4" s="8" t="s">
        <v>255</v>
      </c>
      <c r="BE4" s="8" t="s">
        <v>255</v>
      </c>
      <c r="BF4" s="8" t="s">
        <v>255</v>
      </c>
      <c r="BG4" s="8" t="s">
        <v>255</v>
      </c>
      <c r="BH4" s="8" t="s">
        <v>255</v>
      </c>
      <c r="BI4" s="8" t="s">
        <v>255</v>
      </c>
      <c r="BJ4" s="8" t="s">
        <v>255</v>
      </c>
      <c r="BK4" s="8" t="s">
        <v>255</v>
      </c>
      <c r="BL4" s="8" t="s">
        <v>255</v>
      </c>
      <c r="BM4" s="8" t="s">
        <v>255</v>
      </c>
      <c r="BN4" s="8" t="s">
        <v>255</v>
      </c>
      <c r="BO4" s="8" t="s">
        <v>255</v>
      </c>
      <c r="BP4" s="8" t="s">
        <v>255</v>
      </c>
      <c r="BQ4" s="8" t="s">
        <v>255</v>
      </c>
      <c r="BR4" s="8" t="s">
        <v>255</v>
      </c>
      <c r="BS4" s="8" t="s">
        <v>255</v>
      </c>
      <c r="BT4" s="8" t="s">
        <v>255</v>
      </c>
      <c r="BU4" s="8" t="s">
        <v>255</v>
      </c>
      <c r="BV4" s="8" t="s">
        <v>255</v>
      </c>
      <c r="BW4" s="8" t="s">
        <v>255</v>
      </c>
      <c r="BX4" s="8" t="s">
        <v>255</v>
      </c>
      <c r="BY4" s="8" t="s">
        <v>255</v>
      </c>
      <c r="BZ4" s="8" t="s">
        <v>255</v>
      </c>
      <c r="CA4" s="8" t="s">
        <v>255</v>
      </c>
      <c r="CB4" s="8" t="s">
        <v>255</v>
      </c>
      <c r="CC4" s="8" t="s">
        <v>255</v>
      </c>
      <c r="CD4" s="8" t="s">
        <v>255</v>
      </c>
      <c r="CE4" s="8" t="s">
        <v>255</v>
      </c>
      <c r="CF4" s="8" t="s">
        <v>255</v>
      </c>
      <c r="CG4" s="8" t="s">
        <v>255</v>
      </c>
      <c r="CH4" s="8" t="s">
        <v>255</v>
      </c>
      <c r="CI4" s="8" t="s">
        <v>255</v>
      </c>
      <c r="CJ4" s="8" t="s">
        <v>255</v>
      </c>
      <c r="CK4" s="8" t="s">
        <v>255</v>
      </c>
      <c r="CL4" s="8" t="s">
        <v>255</v>
      </c>
      <c r="CM4" s="8" t="s">
        <v>255</v>
      </c>
      <c r="CN4" s="8" t="s">
        <v>255</v>
      </c>
      <c r="CO4" s="8" t="s">
        <v>255</v>
      </c>
      <c r="CP4" s="8" t="s">
        <v>255</v>
      </c>
      <c r="CQ4" s="8" t="s">
        <v>255</v>
      </c>
      <c r="CR4" s="8" t="s">
        <v>255</v>
      </c>
      <c r="CS4" s="8" t="s">
        <v>255</v>
      </c>
      <c r="CT4" s="8" t="s">
        <v>255</v>
      </c>
      <c r="CU4" s="8" t="s">
        <v>255</v>
      </c>
      <c r="CV4" s="8" t="s">
        <v>255</v>
      </c>
      <c r="CW4" s="8" t="s">
        <v>255</v>
      </c>
      <c r="CX4" s="8" t="s">
        <v>255</v>
      </c>
      <c r="CY4" s="8" t="s">
        <v>255</v>
      </c>
      <c r="CZ4" s="8" t="s">
        <v>255</v>
      </c>
      <c r="DA4" s="8" t="s">
        <v>255</v>
      </c>
      <c r="DB4" s="8" t="s">
        <v>255</v>
      </c>
      <c r="DC4" s="8" t="s">
        <v>255</v>
      </c>
      <c r="DD4" s="8" t="s">
        <v>255</v>
      </c>
      <c r="DE4" s="8" t="s">
        <v>255</v>
      </c>
      <c r="DF4" s="8" t="s">
        <v>255</v>
      </c>
      <c r="DG4" s="8" t="s">
        <v>255</v>
      </c>
      <c r="DH4" s="8" t="s">
        <v>255</v>
      </c>
      <c r="DI4" s="8" t="s">
        <v>255</v>
      </c>
      <c r="DJ4" s="8" t="s">
        <v>255</v>
      </c>
      <c r="DK4" s="8" t="s">
        <v>255</v>
      </c>
      <c r="DL4" s="8" t="s">
        <v>255</v>
      </c>
      <c r="DM4" s="8" t="s">
        <v>255</v>
      </c>
      <c r="DN4" s="8" t="s">
        <v>255</v>
      </c>
      <c r="DO4" s="8" t="s">
        <v>255</v>
      </c>
      <c r="DP4" s="8" t="s">
        <v>255</v>
      </c>
      <c r="DQ4" s="8" t="s">
        <v>255</v>
      </c>
      <c r="DR4" s="8" t="s">
        <v>255</v>
      </c>
      <c r="DS4" s="8" t="s">
        <v>255</v>
      </c>
      <c r="DT4" s="8" t="s">
        <v>255</v>
      </c>
      <c r="DU4" s="8" t="s">
        <v>255</v>
      </c>
      <c r="DV4" s="8" t="s">
        <v>255</v>
      </c>
      <c r="DW4" s="8" t="s">
        <v>255</v>
      </c>
      <c r="DX4" s="8" t="s">
        <v>255</v>
      </c>
      <c r="DY4" s="8" t="s">
        <v>255</v>
      </c>
      <c r="DZ4" s="8" t="s">
        <v>255</v>
      </c>
      <c r="EA4" s="8" t="s">
        <v>255</v>
      </c>
      <c r="EB4" s="8" t="s">
        <v>255</v>
      </c>
      <c r="EC4" s="8" t="s">
        <v>255</v>
      </c>
      <c r="ED4" s="8" t="s">
        <v>255</v>
      </c>
      <c r="EE4" s="8" t="s">
        <v>255</v>
      </c>
      <c r="EF4" s="8" t="s">
        <v>255</v>
      </c>
      <c r="EG4" s="8" t="s">
        <v>255</v>
      </c>
      <c r="EH4" s="8" t="s">
        <v>255</v>
      </c>
      <c r="EI4" s="8" t="s">
        <v>255</v>
      </c>
      <c r="EJ4" s="8" t="s">
        <v>255</v>
      </c>
      <c r="EK4" s="8" t="s">
        <v>255</v>
      </c>
      <c r="EL4" s="8" t="s">
        <v>255</v>
      </c>
      <c r="EM4" s="8" t="s">
        <v>255</v>
      </c>
      <c r="EN4" s="8" t="s">
        <v>255</v>
      </c>
      <c r="EO4" s="8" t="s">
        <v>255</v>
      </c>
      <c r="EP4" s="8" t="s">
        <v>255</v>
      </c>
      <c r="EQ4" s="8" t="s">
        <v>255</v>
      </c>
      <c r="ER4" s="8" t="s">
        <v>255</v>
      </c>
      <c r="ES4" s="8" t="s">
        <v>255</v>
      </c>
      <c r="ET4" s="8" t="s">
        <v>255</v>
      </c>
      <c r="EU4" s="8" t="s">
        <v>255</v>
      </c>
      <c r="EV4" s="8" t="s">
        <v>255</v>
      </c>
      <c r="EW4" s="8" t="s">
        <v>255</v>
      </c>
      <c r="EX4" s="8" t="s">
        <v>255</v>
      </c>
      <c r="EY4" s="8" t="s">
        <v>255</v>
      </c>
      <c r="EZ4" s="8" t="s">
        <v>255</v>
      </c>
      <c r="FA4" s="8" t="s">
        <v>255</v>
      </c>
      <c r="FB4" s="8" t="s">
        <v>255</v>
      </c>
      <c r="FC4" s="8" t="s">
        <v>255</v>
      </c>
      <c r="FD4" s="8" t="s">
        <v>255</v>
      </c>
      <c r="FE4" s="8" t="s">
        <v>255</v>
      </c>
      <c r="FF4" s="8" t="s">
        <v>255</v>
      </c>
      <c r="FG4" s="8" t="s">
        <v>255</v>
      </c>
      <c r="FH4" s="8" t="s">
        <v>255</v>
      </c>
      <c r="FI4" s="8" t="s">
        <v>255</v>
      </c>
      <c r="FJ4" s="8" t="s">
        <v>255</v>
      </c>
      <c r="FK4" s="8" t="s">
        <v>255</v>
      </c>
      <c r="FL4" s="8" t="s">
        <v>255</v>
      </c>
      <c r="FM4" s="8" t="s">
        <v>255</v>
      </c>
      <c r="FN4" s="8" t="s">
        <v>255</v>
      </c>
      <c r="FO4" s="8" t="s">
        <v>255</v>
      </c>
      <c r="FP4" s="8" t="s">
        <v>255</v>
      </c>
      <c r="FQ4" s="8" t="s">
        <v>255</v>
      </c>
      <c r="FR4" s="8" t="s">
        <v>255</v>
      </c>
      <c r="FS4" s="8" t="s">
        <v>255</v>
      </c>
      <c r="FT4" s="8" t="s">
        <v>255</v>
      </c>
      <c r="FU4" s="8" t="s">
        <v>255</v>
      </c>
      <c r="FV4" s="8" t="s">
        <v>255</v>
      </c>
      <c r="FW4" s="8" t="s">
        <v>255</v>
      </c>
      <c r="FX4" s="8" t="s">
        <v>255</v>
      </c>
      <c r="FY4" s="8" t="s">
        <v>255</v>
      </c>
      <c r="FZ4" s="8" t="s">
        <v>255</v>
      </c>
      <c r="GA4" s="8" t="s">
        <v>255</v>
      </c>
      <c r="GB4" s="8" t="s">
        <v>255</v>
      </c>
      <c r="GC4" s="8" t="s">
        <v>255</v>
      </c>
      <c r="GD4" s="8" t="s">
        <v>255</v>
      </c>
      <c r="GE4" s="8" t="s">
        <v>255</v>
      </c>
      <c r="GF4" s="8" t="s">
        <v>255</v>
      </c>
      <c r="GG4" s="8" t="s">
        <v>255</v>
      </c>
      <c r="GH4" s="8" t="s">
        <v>255</v>
      </c>
      <c r="GI4" s="8" t="s">
        <v>255</v>
      </c>
      <c r="GJ4" s="8" t="s">
        <v>255</v>
      </c>
      <c r="GK4" s="8" t="s">
        <v>255</v>
      </c>
      <c r="GL4" s="8" t="s">
        <v>255</v>
      </c>
      <c r="GM4" s="8" t="s">
        <v>255</v>
      </c>
      <c r="GN4" s="8" t="s">
        <v>255</v>
      </c>
      <c r="GO4" s="8" t="s">
        <v>255</v>
      </c>
      <c r="GP4" s="8" t="s">
        <v>255</v>
      </c>
      <c r="GQ4" s="8" t="s">
        <v>255</v>
      </c>
      <c r="GR4" s="8" t="s">
        <v>255</v>
      </c>
      <c r="GS4" s="8" t="s">
        <v>255</v>
      </c>
      <c r="GT4" s="8" t="s">
        <v>255</v>
      </c>
      <c r="GU4" s="8" t="s">
        <v>255</v>
      </c>
      <c r="GV4" s="8" t="s">
        <v>255</v>
      </c>
      <c r="GW4" s="8" t="s">
        <v>255</v>
      </c>
      <c r="GX4" s="8" t="s">
        <v>255</v>
      </c>
      <c r="GY4" s="8" t="s">
        <v>255</v>
      </c>
      <c r="GZ4" s="8" t="s">
        <v>255</v>
      </c>
      <c r="HA4" s="8" t="s">
        <v>255</v>
      </c>
      <c r="HB4" s="8" t="s">
        <v>255</v>
      </c>
      <c r="HC4" s="8" t="s">
        <v>255</v>
      </c>
      <c r="HD4" s="8" t="s">
        <v>255</v>
      </c>
      <c r="HE4" s="8" t="s">
        <v>255</v>
      </c>
      <c r="HF4" s="8" t="s">
        <v>255</v>
      </c>
      <c r="HG4" s="8" t="s">
        <v>255</v>
      </c>
      <c r="HH4" s="8" t="s">
        <v>255</v>
      </c>
      <c r="HI4" s="8" t="s">
        <v>255</v>
      </c>
      <c r="HJ4" s="8" t="s">
        <v>255</v>
      </c>
      <c r="HK4" s="8" t="s">
        <v>255</v>
      </c>
      <c r="HL4" s="8" t="s">
        <v>255</v>
      </c>
      <c r="HM4" s="8" t="s">
        <v>255</v>
      </c>
      <c r="HN4" s="8" t="s">
        <v>255</v>
      </c>
      <c r="HO4" s="8" t="s">
        <v>255</v>
      </c>
      <c r="HP4" s="8" t="s">
        <v>255</v>
      </c>
      <c r="HQ4" s="8" t="s">
        <v>255</v>
      </c>
      <c r="HR4" s="8" t="s">
        <v>255</v>
      </c>
      <c r="HS4" s="8" t="s">
        <v>255</v>
      </c>
      <c r="HT4" s="8" t="s">
        <v>255</v>
      </c>
      <c r="HU4" s="8" t="s">
        <v>255</v>
      </c>
      <c r="HV4" s="8" t="s">
        <v>255</v>
      </c>
      <c r="HW4" s="8" t="s">
        <v>255</v>
      </c>
      <c r="HX4" s="8" t="s">
        <v>255</v>
      </c>
      <c r="HY4" s="8" t="s">
        <v>255</v>
      </c>
      <c r="HZ4" s="8" t="s">
        <v>255</v>
      </c>
      <c r="IA4" s="8" t="s">
        <v>255</v>
      </c>
      <c r="IB4" s="8" t="s">
        <v>255</v>
      </c>
      <c r="IC4" s="8" t="s">
        <v>255</v>
      </c>
      <c r="ID4" s="8" t="s">
        <v>255</v>
      </c>
      <c r="IE4" s="8" t="s">
        <v>255</v>
      </c>
      <c r="IF4" s="8" t="s">
        <v>255</v>
      </c>
      <c r="IG4" s="8" t="s">
        <v>255</v>
      </c>
      <c r="IH4" s="8" t="s">
        <v>255</v>
      </c>
      <c r="II4" s="8" t="s">
        <v>255</v>
      </c>
      <c r="IJ4" s="8" t="s">
        <v>255</v>
      </c>
      <c r="IK4" s="8" t="s">
        <v>255</v>
      </c>
      <c r="IL4" s="8" t="s">
        <v>255</v>
      </c>
      <c r="IM4" s="8" t="s">
        <v>255</v>
      </c>
      <c r="IN4" s="8" t="s">
        <v>255</v>
      </c>
      <c r="IO4" s="8" t="s">
        <v>255</v>
      </c>
      <c r="IP4" s="8" t="s">
        <v>255</v>
      </c>
      <c r="IQ4" s="8" t="s">
        <v>255</v>
      </c>
    </row>
    <row r="5" spans="1:251">
      <c r="A5" s="4" t="s">
        <v>247</v>
      </c>
      <c r="B5" s="8" t="s">
        <v>5259</v>
      </c>
      <c r="C5" s="8" t="s">
        <v>5259</v>
      </c>
      <c r="D5" s="8" t="s">
        <v>5259</v>
      </c>
      <c r="E5" s="8" t="s">
        <v>5259</v>
      </c>
      <c r="F5" s="8" t="s">
        <v>5259</v>
      </c>
      <c r="G5" s="8" t="s">
        <v>5259</v>
      </c>
      <c r="H5" s="8" t="s">
        <v>5259</v>
      </c>
      <c r="I5" s="8" t="s">
        <v>5259</v>
      </c>
      <c r="J5" s="8" t="s">
        <v>5259</v>
      </c>
      <c r="K5" s="8" t="s">
        <v>5259</v>
      </c>
      <c r="L5" s="8" t="s">
        <v>5259</v>
      </c>
      <c r="M5" s="8" t="s">
        <v>5259</v>
      </c>
      <c r="N5" s="8" t="s">
        <v>5259</v>
      </c>
      <c r="O5" s="8" t="s">
        <v>5259</v>
      </c>
      <c r="P5" s="8" t="s">
        <v>5259</v>
      </c>
      <c r="Q5" s="8" t="s">
        <v>5259</v>
      </c>
      <c r="R5" s="8" t="s">
        <v>5259</v>
      </c>
      <c r="S5" s="8" t="s">
        <v>5259</v>
      </c>
      <c r="T5" s="8" t="s">
        <v>5259</v>
      </c>
      <c r="U5" s="8" t="s">
        <v>5259</v>
      </c>
      <c r="V5" s="8" t="s">
        <v>5259</v>
      </c>
      <c r="W5" s="8" t="s">
        <v>5259</v>
      </c>
      <c r="X5" s="8" t="s">
        <v>5259</v>
      </c>
      <c r="Y5" s="8" t="s">
        <v>5259</v>
      </c>
      <c r="Z5" s="8" t="s">
        <v>5259</v>
      </c>
      <c r="AA5" s="8" t="s">
        <v>5259</v>
      </c>
      <c r="AB5" s="8" t="s">
        <v>5259</v>
      </c>
      <c r="AC5" s="8" t="s">
        <v>5259</v>
      </c>
      <c r="AD5" s="8" t="s">
        <v>5259</v>
      </c>
      <c r="AE5" s="8" t="s">
        <v>5259</v>
      </c>
      <c r="AF5" s="8" t="s">
        <v>5259</v>
      </c>
      <c r="AG5" s="8" t="s">
        <v>5259</v>
      </c>
      <c r="AH5" s="8" t="s">
        <v>5259</v>
      </c>
      <c r="AI5" s="8" t="s">
        <v>5259</v>
      </c>
      <c r="AJ5" s="8" t="s">
        <v>5259</v>
      </c>
      <c r="AK5" s="8" t="s">
        <v>5259</v>
      </c>
      <c r="AL5" s="8" t="s">
        <v>5259</v>
      </c>
      <c r="AM5" s="8" t="s">
        <v>5259</v>
      </c>
      <c r="AN5" s="8" t="s">
        <v>5259</v>
      </c>
      <c r="AO5" s="8" t="s">
        <v>5259</v>
      </c>
      <c r="AP5" s="8" t="s">
        <v>5259</v>
      </c>
      <c r="AQ5" s="8" t="s">
        <v>5259</v>
      </c>
      <c r="AR5" s="8" t="s">
        <v>5259</v>
      </c>
      <c r="AS5" s="8" t="s">
        <v>5259</v>
      </c>
      <c r="AT5" s="8" t="s">
        <v>5259</v>
      </c>
      <c r="AU5" s="8" t="s">
        <v>5259</v>
      </c>
      <c r="AV5" s="8" t="s">
        <v>5259</v>
      </c>
      <c r="AW5" s="8" t="s">
        <v>5259</v>
      </c>
      <c r="AX5" s="8" t="s">
        <v>5259</v>
      </c>
      <c r="AY5" s="8" t="s">
        <v>5259</v>
      </c>
      <c r="AZ5" s="8" t="s">
        <v>5259</v>
      </c>
      <c r="BA5" s="8" t="s">
        <v>5259</v>
      </c>
      <c r="BB5" s="8" t="s">
        <v>5259</v>
      </c>
      <c r="BC5" s="8" t="s">
        <v>5259</v>
      </c>
      <c r="BD5" s="8" t="s">
        <v>5259</v>
      </c>
      <c r="BE5" s="8" t="s">
        <v>5259</v>
      </c>
      <c r="BF5" s="8" t="s">
        <v>5259</v>
      </c>
      <c r="BG5" s="8" t="s">
        <v>5259</v>
      </c>
      <c r="BH5" s="8" t="s">
        <v>5259</v>
      </c>
      <c r="BI5" s="8" t="s">
        <v>5259</v>
      </c>
      <c r="BJ5" s="8" t="s">
        <v>5259</v>
      </c>
      <c r="BK5" s="8" t="s">
        <v>5259</v>
      </c>
      <c r="BL5" s="8" t="s">
        <v>5259</v>
      </c>
      <c r="BM5" s="8" t="s">
        <v>5259</v>
      </c>
      <c r="BN5" s="8" t="s">
        <v>5259</v>
      </c>
      <c r="BO5" s="8" t="s">
        <v>5259</v>
      </c>
      <c r="BP5" s="8" t="s">
        <v>5259</v>
      </c>
      <c r="BQ5" s="8" t="s">
        <v>5259</v>
      </c>
      <c r="BR5" s="8" t="s">
        <v>5259</v>
      </c>
      <c r="BS5" s="8" t="s">
        <v>5259</v>
      </c>
      <c r="BT5" s="8" t="s">
        <v>5259</v>
      </c>
      <c r="BU5" s="8" t="s">
        <v>5259</v>
      </c>
      <c r="BV5" s="8" t="s">
        <v>5259</v>
      </c>
      <c r="BW5" s="8" t="s">
        <v>5259</v>
      </c>
      <c r="BX5" s="8" t="s">
        <v>5259</v>
      </c>
      <c r="BY5" s="8" t="s">
        <v>5259</v>
      </c>
      <c r="BZ5" s="8" t="s">
        <v>5259</v>
      </c>
      <c r="CA5" s="8" t="s">
        <v>5259</v>
      </c>
      <c r="CB5" s="8" t="s">
        <v>5259</v>
      </c>
      <c r="CC5" s="8" t="s">
        <v>5259</v>
      </c>
      <c r="CD5" s="8" t="s">
        <v>5259</v>
      </c>
      <c r="CE5" s="8" t="s">
        <v>5259</v>
      </c>
      <c r="CF5" s="8" t="s">
        <v>5259</v>
      </c>
      <c r="CG5" s="8" t="s">
        <v>5259</v>
      </c>
      <c r="CH5" s="8" t="s">
        <v>5259</v>
      </c>
      <c r="CI5" s="8" t="s">
        <v>5259</v>
      </c>
      <c r="CJ5" s="8" t="s">
        <v>5259</v>
      </c>
      <c r="CK5" s="8" t="s">
        <v>5259</v>
      </c>
      <c r="CL5" s="8" t="s">
        <v>5259</v>
      </c>
      <c r="CM5" s="8" t="s">
        <v>5259</v>
      </c>
      <c r="CN5" s="8" t="s">
        <v>5259</v>
      </c>
      <c r="CO5" s="8" t="s">
        <v>5259</v>
      </c>
      <c r="CP5" s="8" t="s">
        <v>5259</v>
      </c>
      <c r="CQ5" s="8" t="s">
        <v>5259</v>
      </c>
      <c r="CR5" s="8" t="s">
        <v>5259</v>
      </c>
      <c r="CS5" s="8" t="s">
        <v>5259</v>
      </c>
      <c r="CT5" s="8" t="s">
        <v>5259</v>
      </c>
      <c r="CU5" s="8" t="s">
        <v>5259</v>
      </c>
      <c r="CV5" s="8" t="s">
        <v>5259</v>
      </c>
      <c r="CW5" s="8" t="s">
        <v>5259</v>
      </c>
      <c r="CX5" s="8" t="s">
        <v>5259</v>
      </c>
      <c r="CY5" s="8" t="s">
        <v>5259</v>
      </c>
      <c r="CZ5" s="8" t="s">
        <v>5259</v>
      </c>
      <c r="DA5" s="8" t="s">
        <v>5259</v>
      </c>
      <c r="DB5" s="8" t="s">
        <v>5259</v>
      </c>
      <c r="DC5" s="8" t="s">
        <v>5259</v>
      </c>
      <c r="DD5" s="8" t="s">
        <v>5259</v>
      </c>
      <c r="DE5" s="8" t="s">
        <v>5259</v>
      </c>
      <c r="DF5" s="8" t="s">
        <v>5259</v>
      </c>
      <c r="DG5" s="8" t="s">
        <v>5259</v>
      </c>
      <c r="DH5" s="8" t="s">
        <v>5259</v>
      </c>
      <c r="DI5" s="8" t="s">
        <v>5259</v>
      </c>
      <c r="DJ5" s="8" t="s">
        <v>5259</v>
      </c>
      <c r="DK5" s="8" t="s">
        <v>5259</v>
      </c>
      <c r="DL5" s="8" t="s">
        <v>5259</v>
      </c>
      <c r="DM5" s="8" t="s">
        <v>5259</v>
      </c>
      <c r="DN5" s="8" t="s">
        <v>5259</v>
      </c>
      <c r="DO5" s="8" t="s">
        <v>5259</v>
      </c>
      <c r="DP5" s="8" t="s">
        <v>5259</v>
      </c>
      <c r="DQ5" s="8" t="s">
        <v>5259</v>
      </c>
      <c r="DR5" s="8" t="s">
        <v>5259</v>
      </c>
      <c r="DS5" s="8" t="s">
        <v>5259</v>
      </c>
      <c r="DT5" s="8" t="s">
        <v>5259</v>
      </c>
      <c r="DU5" s="8" t="s">
        <v>5259</v>
      </c>
      <c r="DV5" s="8" t="s">
        <v>5259</v>
      </c>
      <c r="DW5" s="8" t="s">
        <v>5259</v>
      </c>
      <c r="DX5" s="8" t="s">
        <v>5259</v>
      </c>
      <c r="DY5" s="8" t="s">
        <v>5259</v>
      </c>
      <c r="DZ5" s="8" t="s">
        <v>5259</v>
      </c>
      <c r="EA5" s="8" t="s">
        <v>5259</v>
      </c>
      <c r="EB5" s="8" t="s">
        <v>5259</v>
      </c>
      <c r="EC5" s="8" t="s">
        <v>5259</v>
      </c>
      <c r="ED5" s="8" t="s">
        <v>5259</v>
      </c>
      <c r="EE5" s="8" t="s">
        <v>5259</v>
      </c>
      <c r="EF5" s="8" t="s">
        <v>5259</v>
      </c>
      <c r="EG5" s="8" t="s">
        <v>5259</v>
      </c>
      <c r="EH5" s="8" t="s">
        <v>5259</v>
      </c>
      <c r="EI5" s="8" t="s">
        <v>5259</v>
      </c>
      <c r="EJ5" s="8" t="s">
        <v>5259</v>
      </c>
      <c r="EK5" s="8" t="s">
        <v>5259</v>
      </c>
      <c r="EL5" s="8" t="s">
        <v>5259</v>
      </c>
      <c r="EM5" s="8" t="s">
        <v>5259</v>
      </c>
      <c r="EN5" s="8" t="s">
        <v>5259</v>
      </c>
      <c r="EO5" s="8" t="s">
        <v>5259</v>
      </c>
      <c r="EP5" s="8" t="s">
        <v>5259</v>
      </c>
      <c r="EQ5" s="8" t="s">
        <v>5259</v>
      </c>
      <c r="ER5" s="8" t="s">
        <v>5259</v>
      </c>
      <c r="ES5" s="8" t="s">
        <v>5259</v>
      </c>
      <c r="ET5" s="8" t="s">
        <v>5259</v>
      </c>
      <c r="EU5" s="8" t="s">
        <v>5259</v>
      </c>
      <c r="EV5" s="8" t="s">
        <v>5259</v>
      </c>
      <c r="EW5" s="8" t="s">
        <v>5259</v>
      </c>
      <c r="EX5" s="8" t="s">
        <v>5259</v>
      </c>
      <c r="EY5" s="8" t="s">
        <v>5259</v>
      </c>
      <c r="EZ5" s="8" t="s">
        <v>5259</v>
      </c>
      <c r="FA5" s="8" t="s">
        <v>5259</v>
      </c>
      <c r="FB5" s="8" t="s">
        <v>5259</v>
      </c>
      <c r="FC5" s="8" t="s">
        <v>5259</v>
      </c>
      <c r="FD5" s="8" t="s">
        <v>5259</v>
      </c>
      <c r="FE5" s="8" t="s">
        <v>5259</v>
      </c>
      <c r="FF5" s="8" t="s">
        <v>5259</v>
      </c>
      <c r="FG5" s="8" t="s">
        <v>5259</v>
      </c>
      <c r="FH5" s="8" t="s">
        <v>5259</v>
      </c>
      <c r="FI5" s="8" t="s">
        <v>5259</v>
      </c>
      <c r="FJ5" s="8" t="s">
        <v>5259</v>
      </c>
      <c r="FK5" s="8" t="s">
        <v>5259</v>
      </c>
      <c r="FL5" s="8" t="s">
        <v>5259</v>
      </c>
      <c r="FM5" s="8" t="s">
        <v>5259</v>
      </c>
      <c r="FN5" s="8" t="s">
        <v>5259</v>
      </c>
      <c r="FO5" s="8" t="s">
        <v>5259</v>
      </c>
      <c r="FP5" s="8" t="s">
        <v>5259</v>
      </c>
      <c r="FQ5" s="8" t="s">
        <v>5259</v>
      </c>
      <c r="FR5" s="8" t="s">
        <v>5259</v>
      </c>
      <c r="FS5" s="8" t="s">
        <v>5259</v>
      </c>
      <c r="FT5" s="8" t="s">
        <v>5259</v>
      </c>
      <c r="FU5" s="8" t="s">
        <v>5259</v>
      </c>
      <c r="FV5" s="8" t="s">
        <v>5259</v>
      </c>
      <c r="FW5" s="8" t="s">
        <v>5259</v>
      </c>
      <c r="FX5" s="8" t="s">
        <v>5259</v>
      </c>
      <c r="FY5" s="8" t="s">
        <v>5259</v>
      </c>
      <c r="FZ5" s="8" t="s">
        <v>5259</v>
      </c>
      <c r="GA5" s="8" t="s">
        <v>5259</v>
      </c>
      <c r="GB5" s="8" t="s">
        <v>5259</v>
      </c>
      <c r="GC5" s="8" t="s">
        <v>5259</v>
      </c>
      <c r="GD5" s="8" t="s">
        <v>5259</v>
      </c>
      <c r="GE5" s="8" t="s">
        <v>5259</v>
      </c>
      <c r="GF5" s="8" t="s">
        <v>5259</v>
      </c>
      <c r="GG5" s="8" t="s">
        <v>5259</v>
      </c>
      <c r="GH5" s="8" t="s">
        <v>5259</v>
      </c>
      <c r="GI5" s="8" t="s">
        <v>5259</v>
      </c>
      <c r="GJ5" s="8" t="s">
        <v>5259</v>
      </c>
      <c r="GK5" s="8" t="s">
        <v>5259</v>
      </c>
      <c r="GL5" s="8" t="s">
        <v>5259</v>
      </c>
      <c r="GM5" s="8" t="s">
        <v>5259</v>
      </c>
      <c r="GN5" s="8" t="s">
        <v>5259</v>
      </c>
      <c r="GO5" s="8" t="s">
        <v>5259</v>
      </c>
      <c r="GP5" s="8" t="s">
        <v>5259</v>
      </c>
      <c r="GQ5" s="8" t="s">
        <v>5259</v>
      </c>
      <c r="GR5" s="8" t="s">
        <v>5259</v>
      </c>
      <c r="GS5" s="8" t="s">
        <v>5259</v>
      </c>
      <c r="GT5" s="8" t="s">
        <v>5259</v>
      </c>
      <c r="GU5" s="8" t="s">
        <v>5259</v>
      </c>
      <c r="GV5" s="8" t="s">
        <v>5259</v>
      </c>
      <c r="GW5" s="8" t="s">
        <v>5259</v>
      </c>
      <c r="GX5" s="8" t="s">
        <v>5259</v>
      </c>
      <c r="GY5" s="8" t="s">
        <v>5259</v>
      </c>
      <c r="GZ5" s="8" t="s">
        <v>5259</v>
      </c>
      <c r="HA5" s="8" t="s">
        <v>5259</v>
      </c>
      <c r="HB5" s="8" t="s">
        <v>5259</v>
      </c>
      <c r="HC5" s="8" t="s">
        <v>5259</v>
      </c>
      <c r="HD5" s="8" t="s">
        <v>5259</v>
      </c>
      <c r="HE5" s="8" t="s">
        <v>5259</v>
      </c>
      <c r="HF5" s="8" t="s">
        <v>5259</v>
      </c>
      <c r="HG5" s="8" t="s">
        <v>5259</v>
      </c>
      <c r="HH5" s="8" t="s">
        <v>5259</v>
      </c>
      <c r="HI5" s="8" t="s">
        <v>5259</v>
      </c>
      <c r="HJ5" s="8" t="s">
        <v>5259</v>
      </c>
      <c r="HK5" s="8" t="s">
        <v>5259</v>
      </c>
      <c r="HL5" s="8" t="s">
        <v>5259</v>
      </c>
      <c r="HM5" s="8" t="s">
        <v>5259</v>
      </c>
      <c r="HN5" s="8" t="s">
        <v>5259</v>
      </c>
      <c r="HO5" s="8" t="s">
        <v>5259</v>
      </c>
      <c r="HP5" s="8" t="s">
        <v>5259</v>
      </c>
      <c r="HQ5" s="8" t="s">
        <v>5259</v>
      </c>
      <c r="HR5" s="8" t="s">
        <v>5259</v>
      </c>
      <c r="HS5" s="8" t="s">
        <v>5259</v>
      </c>
      <c r="HT5" s="8" t="s">
        <v>5259</v>
      </c>
      <c r="HU5" s="8" t="s">
        <v>5259</v>
      </c>
      <c r="HV5" s="8" t="s">
        <v>5259</v>
      </c>
      <c r="HW5" s="8" t="s">
        <v>5259</v>
      </c>
      <c r="HX5" s="8" t="s">
        <v>5259</v>
      </c>
      <c r="HY5" s="8" t="s">
        <v>5259</v>
      </c>
      <c r="HZ5" s="8" t="s">
        <v>5259</v>
      </c>
      <c r="IA5" s="8" t="s">
        <v>5259</v>
      </c>
      <c r="IB5" s="8" t="s">
        <v>5259</v>
      </c>
      <c r="IC5" s="8" t="s">
        <v>5259</v>
      </c>
      <c r="ID5" s="8" t="s">
        <v>5259</v>
      </c>
      <c r="IE5" s="8" t="s">
        <v>5259</v>
      </c>
      <c r="IF5" s="8" t="s">
        <v>5259</v>
      </c>
      <c r="IG5" s="8" t="s">
        <v>5259</v>
      </c>
      <c r="IH5" s="8" t="s">
        <v>5259</v>
      </c>
      <c r="II5" s="8" t="s">
        <v>5259</v>
      </c>
      <c r="IJ5" s="8" t="s">
        <v>5259</v>
      </c>
      <c r="IK5" s="8" t="s">
        <v>5259</v>
      </c>
      <c r="IL5" s="8" t="s">
        <v>5259</v>
      </c>
      <c r="IM5" s="8" t="s">
        <v>5259</v>
      </c>
      <c r="IN5" s="8" t="s">
        <v>5259</v>
      </c>
      <c r="IO5" s="8" t="s">
        <v>5259</v>
      </c>
      <c r="IP5" s="8" t="s">
        <v>5259</v>
      </c>
      <c r="IQ5" s="8" t="s">
        <v>5259</v>
      </c>
    </row>
    <row r="6" spans="1:251">
      <c r="A6" s="4" t="s">
        <v>248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249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250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251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252</v>
      </c>
      <c r="B10" s="8" t="s">
        <v>3226</v>
      </c>
      <c r="C10" s="8" t="s">
        <v>3227</v>
      </c>
      <c r="D10" s="8" t="s">
        <v>3228</v>
      </c>
      <c r="E10" s="8" t="s">
        <v>3229</v>
      </c>
      <c r="F10" s="8" t="s">
        <v>3230</v>
      </c>
      <c r="G10" s="8" t="s">
        <v>3231</v>
      </c>
      <c r="H10" s="8" t="s">
        <v>3232</v>
      </c>
      <c r="I10" s="8" t="s">
        <v>3233</v>
      </c>
      <c r="J10" s="8" t="s">
        <v>3234</v>
      </c>
      <c r="K10" s="8" t="s">
        <v>3235</v>
      </c>
      <c r="L10" s="8" t="s">
        <v>3236</v>
      </c>
      <c r="M10" s="8" t="s">
        <v>3237</v>
      </c>
      <c r="N10" s="8" t="s">
        <v>3238</v>
      </c>
      <c r="O10" s="8" t="s">
        <v>3239</v>
      </c>
      <c r="P10" s="8" t="s">
        <v>3240</v>
      </c>
      <c r="Q10" s="8" t="s">
        <v>3241</v>
      </c>
      <c r="R10" s="8" t="s">
        <v>3242</v>
      </c>
      <c r="S10" s="8" t="s">
        <v>3243</v>
      </c>
      <c r="T10" s="8" t="s">
        <v>3244</v>
      </c>
      <c r="U10" s="8" t="s">
        <v>3245</v>
      </c>
      <c r="V10" s="8" t="s">
        <v>3246</v>
      </c>
      <c r="W10" s="8" t="s">
        <v>3247</v>
      </c>
      <c r="X10" s="8" t="s">
        <v>3248</v>
      </c>
      <c r="Y10" s="8" t="s">
        <v>3249</v>
      </c>
      <c r="Z10" s="8" t="s">
        <v>3250</v>
      </c>
      <c r="AA10" s="8" t="s">
        <v>3251</v>
      </c>
      <c r="AB10" s="8" t="s">
        <v>3252</v>
      </c>
      <c r="AC10" s="8" t="s">
        <v>3253</v>
      </c>
      <c r="AD10" s="8" t="s">
        <v>3254</v>
      </c>
      <c r="AE10" s="8" t="s">
        <v>3255</v>
      </c>
      <c r="AF10" s="8" t="s">
        <v>3256</v>
      </c>
      <c r="AG10" s="8" t="s">
        <v>3257</v>
      </c>
      <c r="AH10" s="8" t="s">
        <v>3258</v>
      </c>
      <c r="AI10" s="8" t="s">
        <v>3259</v>
      </c>
      <c r="AJ10" s="8" t="s">
        <v>3260</v>
      </c>
      <c r="AK10" s="8" t="s">
        <v>3261</v>
      </c>
      <c r="AL10" s="8" t="s">
        <v>3262</v>
      </c>
      <c r="AM10" s="8" t="s">
        <v>3263</v>
      </c>
      <c r="AN10" s="8" t="s">
        <v>3264</v>
      </c>
      <c r="AO10" s="8" t="s">
        <v>3265</v>
      </c>
      <c r="AP10" s="8" t="s">
        <v>3266</v>
      </c>
      <c r="AQ10" s="8" t="s">
        <v>3267</v>
      </c>
      <c r="AR10" s="8" t="s">
        <v>3268</v>
      </c>
      <c r="AS10" s="8" t="s">
        <v>3269</v>
      </c>
      <c r="AT10" s="8" t="s">
        <v>3270</v>
      </c>
      <c r="AU10" s="8" t="s">
        <v>3271</v>
      </c>
      <c r="AV10" s="8" t="s">
        <v>3272</v>
      </c>
      <c r="AW10" s="8" t="s">
        <v>3273</v>
      </c>
      <c r="AX10" s="8" t="s">
        <v>3274</v>
      </c>
      <c r="AY10" s="8" t="s">
        <v>3275</v>
      </c>
      <c r="AZ10" s="8" t="s">
        <v>3276</v>
      </c>
      <c r="BA10" s="8" t="s">
        <v>3277</v>
      </c>
      <c r="BB10" s="8" t="s">
        <v>3278</v>
      </c>
      <c r="BC10" s="8" t="s">
        <v>3279</v>
      </c>
      <c r="BD10" s="8" t="s">
        <v>3280</v>
      </c>
      <c r="BE10" s="8" t="s">
        <v>3281</v>
      </c>
      <c r="BF10" s="8" t="s">
        <v>3282</v>
      </c>
      <c r="BG10" s="8" t="s">
        <v>3283</v>
      </c>
      <c r="BH10" s="8" t="s">
        <v>3284</v>
      </c>
      <c r="BI10" s="8" t="s">
        <v>3285</v>
      </c>
      <c r="BJ10" s="8" t="s">
        <v>3286</v>
      </c>
      <c r="BK10" s="8" t="s">
        <v>3287</v>
      </c>
      <c r="BL10" s="8" t="s">
        <v>3288</v>
      </c>
      <c r="BM10" s="8" t="s">
        <v>3289</v>
      </c>
      <c r="BN10" s="8" t="s">
        <v>3290</v>
      </c>
      <c r="BO10" s="8" t="s">
        <v>3291</v>
      </c>
      <c r="BP10" s="8" t="s">
        <v>3292</v>
      </c>
      <c r="BQ10" s="8" t="s">
        <v>3293</v>
      </c>
      <c r="BR10" s="8" t="s">
        <v>3294</v>
      </c>
      <c r="BS10" s="8" t="s">
        <v>3295</v>
      </c>
      <c r="BT10" s="8" t="s">
        <v>3296</v>
      </c>
      <c r="BU10" s="8" t="s">
        <v>3297</v>
      </c>
      <c r="BV10" s="8" t="s">
        <v>3298</v>
      </c>
      <c r="BW10" s="8" t="s">
        <v>3299</v>
      </c>
      <c r="BX10" s="8" t="s">
        <v>3300</v>
      </c>
      <c r="BY10" s="8" t="s">
        <v>3301</v>
      </c>
      <c r="BZ10" s="8" t="s">
        <v>3302</v>
      </c>
      <c r="CA10" s="8" t="s">
        <v>3303</v>
      </c>
      <c r="CB10" s="8" t="s">
        <v>3304</v>
      </c>
      <c r="CC10" s="8" t="s">
        <v>3305</v>
      </c>
      <c r="CD10" s="8" t="s">
        <v>3306</v>
      </c>
      <c r="CE10" s="8" t="s">
        <v>3307</v>
      </c>
      <c r="CF10" s="8" t="s">
        <v>3308</v>
      </c>
      <c r="CG10" s="8" t="s">
        <v>3309</v>
      </c>
      <c r="CH10" s="8" t="s">
        <v>3310</v>
      </c>
      <c r="CI10" s="8" t="s">
        <v>3311</v>
      </c>
      <c r="CJ10" s="8" t="s">
        <v>3312</v>
      </c>
      <c r="CK10" s="8" t="s">
        <v>3313</v>
      </c>
      <c r="CL10" s="8" t="s">
        <v>3314</v>
      </c>
      <c r="CM10" s="8" t="s">
        <v>3315</v>
      </c>
      <c r="CN10" s="8" t="s">
        <v>3316</v>
      </c>
      <c r="CO10" s="8" t="s">
        <v>3317</v>
      </c>
      <c r="CP10" s="8" t="s">
        <v>3318</v>
      </c>
      <c r="CQ10" s="8" t="s">
        <v>3319</v>
      </c>
      <c r="CR10" s="8" t="s">
        <v>3320</v>
      </c>
      <c r="CS10" s="8" t="s">
        <v>3321</v>
      </c>
      <c r="CT10" s="8" t="s">
        <v>3322</v>
      </c>
      <c r="CU10" s="8" t="s">
        <v>3323</v>
      </c>
      <c r="CV10" s="8" t="s">
        <v>3324</v>
      </c>
      <c r="CW10" s="8" t="s">
        <v>3325</v>
      </c>
      <c r="CX10" s="8" t="s">
        <v>3326</v>
      </c>
      <c r="CY10" s="8" t="s">
        <v>3327</v>
      </c>
      <c r="CZ10" s="8" t="s">
        <v>3328</v>
      </c>
      <c r="DA10" s="8" t="s">
        <v>3329</v>
      </c>
      <c r="DB10" s="8" t="s">
        <v>3330</v>
      </c>
      <c r="DC10" s="8" t="s">
        <v>3331</v>
      </c>
      <c r="DD10" s="8" t="s">
        <v>3332</v>
      </c>
      <c r="DE10" s="8" t="s">
        <v>3333</v>
      </c>
      <c r="DF10" s="8" t="s">
        <v>3334</v>
      </c>
      <c r="DG10" s="8" t="s">
        <v>3335</v>
      </c>
      <c r="DH10" s="8" t="s">
        <v>3336</v>
      </c>
      <c r="DI10" s="8" t="s">
        <v>3337</v>
      </c>
      <c r="DJ10" s="8" t="s">
        <v>3338</v>
      </c>
      <c r="DK10" s="8" t="s">
        <v>3339</v>
      </c>
      <c r="DL10" s="8" t="s">
        <v>3340</v>
      </c>
      <c r="DM10" s="8" t="s">
        <v>3341</v>
      </c>
      <c r="DN10" s="8" t="s">
        <v>3342</v>
      </c>
      <c r="DO10" s="8" t="s">
        <v>3343</v>
      </c>
      <c r="DP10" s="8" t="s">
        <v>3344</v>
      </c>
      <c r="DQ10" s="8" t="s">
        <v>3345</v>
      </c>
      <c r="DR10" s="8" t="s">
        <v>3346</v>
      </c>
      <c r="DS10" s="8" t="s">
        <v>3347</v>
      </c>
      <c r="DT10" s="8" t="s">
        <v>3348</v>
      </c>
      <c r="DU10" s="8" t="s">
        <v>3349</v>
      </c>
      <c r="DV10" s="8" t="s">
        <v>3350</v>
      </c>
      <c r="DW10" s="8" t="s">
        <v>3351</v>
      </c>
      <c r="DX10" s="8" t="s">
        <v>3352</v>
      </c>
      <c r="DY10" s="8" t="s">
        <v>3353</v>
      </c>
      <c r="DZ10" s="8" t="s">
        <v>3354</v>
      </c>
      <c r="EA10" s="8" t="s">
        <v>3355</v>
      </c>
      <c r="EB10" s="8" t="s">
        <v>3356</v>
      </c>
      <c r="EC10" s="8" t="s">
        <v>3357</v>
      </c>
      <c r="ED10" s="8" t="s">
        <v>3358</v>
      </c>
      <c r="EE10" s="8" t="s">
        <v>3359</v>
      </c>
      <c r="EF10" s="8" t="s">
        <v>3360</v>
      </c>
      <c r="EG10" s="8" t="s">
        <v>3361</v>
      </c>
      <c r="EH10" s="8" t="s">
        <v>3362</v>
      </c>
      <c r="EI10" s="8" t="s">
        <v>3363</v>
      </c>
      <c r="EJ10" s="8" t="s">
        <v>3364</v>
      </c>
      <c r="EK10" s="8" t="s">
        <v>3365</v>
      </c>
      <c r="EL10" s="8" t="s">
        <v>3366</v>
      </c>
      <c r="EM10" s="8" t="s">
        <v>3367</v>
      </c>
      <c r="EN10" s="8" t="s">
        <v>3368</v>
      </c>
      <c r="EO10" s="8" t="s">
        <v>3369</v>
      </c>
      <c r="EP10" s="8" t="s">
        <v>3370</v>
      </c>
      <c r="EQ10" s="8" t="s">
        <v>3371</v>
      </c>
      <c r="ER10" s="8" t="s">
        <v>3372</v>
      </c>
      <c r="ES10" s="8" t="s">
        <v>3373</v>
      </c>
      <c r="ET10" s="8" t="s">
        <v>3374</v>
      </c>
      <c r="EU10" s="8" t="s">
        <v>3375</v>
      </c>
      <c r="EV10" s="8" t="s">
        <v>3376</v>
      </c>
      <c r="EW10" s="8" t="s">
        <v>3377</v>
      </c>
      <c r="EX10" s="8" t="s">
        <v>3378</v>
      </c>
      <c r="EY10" s="8" t="s">
        <v>3379</v>
      </c>
      <c r="EZ10" s="8" t="s">
        <v>3380</v>
      </c>
      <c r="FA10" s="8" t="s">
        <v>3381</v>
      </c>
      <c r="FB10" s="8" t="s">
        <v>3382</v>
      </c>
      <c r="FC10" s="8" t="s">
        <v>3383</v>
      </c>
      <c r="FD10" s="8" t="s">
        <v>3384</v>
      </c>
      <c r="FE10" s="8" t="s">
        <v>3385</v>
      </c>
      <c r="FF10" s="8" t="s">
        <v>3386</v>
      </c>
      <c r="FG10" s="8" t="s">
        <v>3387</v>
      </c>
      <c r="FH10" s="8" t="s">
        <v>3388</v>
      </c>
      <c r="FI10" s="8" t="s">
        <v>3389</v>
      </c>
      <c r="FJ10" s="8" t="s">
        <v>3390</v>
      </c>
      <c r="FK10" s="8" t="s">
        <v>3391</v>
      </c>
      <c r="FL10" s="8" t="s">
        <v>3392</v>
      </c>
      <c r="FM10" s="8" t="s">
        <v>3393</v>
      </c>
      <c r="FN10" s="8" t="s">
        <v>3394</v>
      </c>
      <c r="FO10" s="8" t="s">
        <v>3395</v>
      </c>
      <c r="FP10" s="8" t="s">
        <v>3396</v>
      </c>
      <c r="FQ10" s="8" t="s">
        <v>3397</v>
      </c>
      <c r="FR10" s="8" t="s">
        <v>3398</v>
      </c>
      <c r="FS10" s="8" t="s">
        <v>3399</v>
      </c>
      <c r="FT10" s="8" t="s">
        <v>3400</v>
      </c>
      <c r="FU10" s="8" t="s">
        <v>3401</v>
      </c>
      <c r="FV10" s="8" t="s">
        <v>3402</v>
      </c>
      <c r="FW10" s="8" t="s">
        <v>3403</v>
      </c>
      <c r="FX10" s="8" t="s">
        <v>3404</v>
      </c>
      <c r="FY10" s="8" t="s">
        <v>3405</v>
      </c>
      <c r="FZ10" s="8" t="s">
        <v>3406</v>
      </c>
      <c r="GA10" s="8" t="s">
        <v>3407</v>
      </c>
      <c r="GB10" s="8" t="s">
        <v>3408</v>
      </c>
      <c r="GC10" s="8" t="s">
        <v>3409</v>
      </c>
      <c r="GD10" s="8" t="s">
        <v>3410</v>
      </c>
      <c r="GE10" s="8" t="s">
        <v>3411</v>
      </c>
      <c r="GF10" s="8" t="s">
        <v>3412</v>
      </c>
      <c r="GG10" s="8" t="s">
        <v>3413</v>
      </c>
      <c r="GH10" s="8" t="s">
        <v>3414</v>
      </c>
      <c r="GI10" s="8" t="s">
        <v>3415</v>
      </c>
      <c r="GJ10" s="8" t="s">
        <v>3416</v>
      </c>
      <c r="GK10" s="8" t="s">
        <v>3417</v>
      </c>
      <c r="GL10" s="8" t="s">
        <v>3418</v>
      </c>
      <c r="GM10" s="8" t="s">
        <v>3419</v>
      </c>
      <c r="GN10" s="8" t="s">
        <v>3420</v>
      </c>
      <c r="GO10" s="8" t="s">
        <v>3421</v>
      </c>
      <c r="GP10" s="8" t="s">
        <v>3422</v>
      </c>
      <c r="GQ10" s="8" t="s">
        <v>3423</v>
      </c>
      <c r="GR10" s="8" t="s">
        <v>3424</v>
      </c>
      <c r="GS10" s="8" t="s">
        <v>3425</v>
      </c>
      <c r="GT10" s="8" t="s">
        <v>3426</v>
      </c>
      <c r="GU10" s="8" t="s">
        <v>3427</v>
      </c>
      <c r="GV10" s="8" t="s">
        <v>3428</v>
      </c>
      <c r="GW10" s="8" t="s">
        <v>3429</v>
      </c>
      <c r="GX10" s="8" t="s">
        <v>3430</v>
      </c>
      <c r="GY10" s="8" t="s">
        <v>3431</v>
      </c>
      <c r="GZ10" s="8" t="s">
        <v>3432</v>
      </c>
      <c r="HA10" s="8" t="s">
        <v>3433</v>
      </c>
      <c r="HB10" s="8" t="s">
        <v>3434</v>
      </c>
      <c r="HC10" s="8" t="s">
        <v>3435</v>
      </c>
      <c r="HD10" s="8" t="s">
        <v>3436</v>
      </c>
      <c r="HE10" s="8" t="s">
        <v>3437</v>
      </c>
      <c r="HF10" s="8" t="s">
        <v>3438</v>
      </c>
      <c r="HG10" s="8" t="s">
        <v>3439</v>
      </c>
      <c r="HH10" s="8" t="s">
        <v>3440</v>
      </c>
      <c r="HI10" s="8" t="s">
        <v>3441</v>
      </c>
      <c r="HJ10" s="8" t="s">
        <v>3442</v>
      </c>
      <c r="HK10" s="8" t="s">
        <v>3443</v>
      </c>
      <c r="HL10" s="8" t="s">
        <v>3444</v>
      </c>
      <c r="HM10" s="8" t="s">
        <v>3445</v>
      </c>
      <c r="HN10" s="8" t="s">
        <v>3446</v>
      </c>
      <c r="HO10" s="8" t="s">
        <v>3447</v>
      </c>
      <c r="HP10" s="8" t="s">
        <v>3448</v>
      </c>
      <c r="HQ10" s="8" t="s">
        <v>3449</v>
      </c>
      <c r="HR10" s="8" t="s">
        <v>3450</v>
      </c>
      <c r="HS10" s="8" t="s">
        <v>3451</v>
      </c>
      <c r="HT10" s="8" t="s">
        <v>3452</v>
      </c>
      <c r="HU10" s="8" t="s">
        <v>3453</v>
      </c>
      <c r="HV10" s="8" t="s">
        <v>3454</v>
      </c>
      <c r="HW10" s="8" t="s">
        <v>3455</v>
      </c>
      <c r="HX10" s="8" t="s">
        <v>3456</v>
      </c>
      <c r="HY10" s="8" t="s">
        <v>3457</v>
      </c>
      <c r="HZ10" s="8" t="s">
        <v>3458</v>
      </c>
      <c r="IA10" s="8" t="s">
        <v>3459</v>
      </c>
      <c r="IB10" s="8" t="s">
        <v>3460</v>
      </c>
      <c r="IC10" s="8" t="s">
        <v>3461</v>
      </c>
      <c r="ID10" s="8" t="s">
        <v>3462</v>
      </c>
      <c r="IE10" s="8" t="s">
        <v>3463</v>
      </c>
      <c r="IF10" s="8" t="s">
        <v>3464</v>
      </c>
      <c r="IG10" s="8" t="s">
        <v>3465</v>
      </c>
      <c r="IH10" s="8" t="s">
        <v>3466</v>
      </c>
      <c r="II10" s="8" t="s">
        <v>3467</v>
      </c>
      <c r="IJ10" s="8" t="s">
        <v>3468</v>
      </c>
      <c r="IK10" s="8" t="s">
        <v>3469</v>
      </c>
      <c r="IL10" s="8" t="s">
        <v>3470</v>
      </c>
      <c r="IM10" s="8" t="s">
        <v>3471</v>
      </c>
      <c r="IN10" s="8" t="s">
        <v>3472</v>
      </c>
      <c r="IO10" s="8" t="s">
        <v>3473</v>
      </c>
      <c r="IP10" s="8" t="s">
        <v>3474</v>
      </c>
      <c r="IQ10" s="8" t="s">
        <v>3475</v>
      </c>
    </row>
    <row r="11" spans="1:251">
      <c r="A11" s="10">
        <v>42036</v>
      </c>
      <c r="B11" s="9">
        <v>18.085999999999999</v>
      </c>
      <c r="C11" s="9">
        <v>9.968</v>
      </c>
      <c r="D11" s="9">
        <v>8.1180000000000003</v>
      </c>
      <c r="E11" s="9">
        <v>45.887</v>
      </c>
      <c r="F11" s="9">
        <v>24.492000000000001</v>
      </c>
      <c r="G11" s="9">
        <v>21.395</v>
      </c>
      <c r="H11" s="9">
        <v>19.742999999999999</v>
      </c>
      <c r="I11" s="9">
        <v>11.297000000000001</v>
      </c>
      <c r="J11" s="9">
        <v>8.4469999999999992</v>
      </c>
      <c r="K11" s="9">
        <v>49.497999999999998</v>
      </c>
      <c r="L11" s="9">
        <v>28.283999999999999</v>
      </c>
      <c r="M11" s="9">
        <v>21.213999999999999</v>
      </c>
      <c r="N11" s="9">
        <v>11.593999999999999</v>
      </c>
      <c r="O11" s="9">
        <v>6.4470000000000001</v>
      </c>
      <c r="P11" s="9">
        <v>5.1479999999999997</v>
      </c>
      <c r="Q11" s="9">
        <v>31.509</v>
      </c>
      <c r="R11" s="9">
        <v>18.184999999999999</v>
      </c>
      <c r="S11" s="9">
        <v>13.323</v>
      </c>
      <c r="T11" s="9">
        <v>8.1489999999999991</v>
      </c>
      <c r="U11" s="9">
        <v>4.8499999999999996</v>
      </c>
      <c r="V11" s="9">
        <v>3.2989999999999999</v>
      </c>
      <c r="W11" s="9">
        <v>17.989999999999998</v>
      </c>
      <c r="X11" s="9">
        <v>10.099</v>
      </c>
      <c r="Y11" s="9">
        <v>7.891</v>
      </c>
      <c r="Z11" s="9">
        <v>1.454</v>
      </c>
      <c r="AA11" s="9">
        <v>1.2</v>
      </c>
      <c r="AB11" s="9">
        <v>0.254</v>
      </c>
      <c r="AC11" s="9">
        <v>2.0089999999999999</v>
      </c>
      <c r="AD11" s="9">
        <v>1.5620000000000001</v>
      </c>
      <c r="AE11" s="9">
        <v>0.44700000000000001</v>
      </c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>
        <v>39.338000000000001</v>
      </c>
      <c r="DA11" s="9">
        <v>18.478999999999999</v>
      </c>
      <c r="DB11" s="9">
        <v>20.858000000000001</v>
      </c>
      <c r="DC11" s="9">
        <v>31.516999999999999</v>
      </c>
      <c r="DD11" s="9">
        <v>19.555</v>
      </c>
      <c r="DE11" s="9">
        <v>11.962</v>
      </c>
      <c r="DF11" s="9">
        <v>120.289</v>
      </c>
      <c r="DG11" s="9">
        <v>63.097999999999999</v>
      </c>
      <c r="DH11" s="9">
        <v>57.191000000000003</v>
      </c>
      <c r="DI11" s="9">
        <v>6.8419999999999996</v>
      </c>
      <c r="DJ11" s="9">
        <v>4.8090000000000002</v>
      </c>
      <c r="DK11" s="9">
        <v>2.0329999999999999</v>
      </c>
      <c r="DL11" s="9">
        <v>114.295</v>
      </c>
      <c r="DM11" s="9">
        <v>65.602999999999994</v>
      </c>
      <c r="DN11" s="9">
        <v>48.691000000000003</v>
      </c>
      <c r="DO11" s="9">
        <v>0.36499999999999999</v>
      </c>
      <c r="DP11" s="9">
        <v>0.36499999999999999</v>
      </c>
      <c r="DQ11" s="9">
        <v>0</v>
      </c>
      <c r="DR11" s="9">
        <v>23.384</v>
      </c>
      <c r="DS11" s="9">
        <v>12.055</v>
      </c>
      <c r="DT11" s="9">
        <v>11.327999999999999</v>
      </c>
      <c r="DU11" s="9">
        <v>0.54800000000000004</v>
      </c>
      <c r="DV11" s="9">
        <v>0.26300000000000001</v>
      </c>
      <c r="DW11" s="9">
        <v>0.28599999999999998</v>
      </c>
      <c r="DX11" s="9">
        <v>5.9009999999999998</v>
      </c>
      <c r="DY11" s="9">
        <v>4.0190000000000001</v>
      </c>
      <c r="DZ11" s="9">
        <v>1.8819999999999999</v>
      </c>
      <c r="EA11" s="9">
        <v>14.778</v>
      </c>
      <c r="EB11" s="9">
        <v>6.6459999999999999</v>
      </c>
      <c r="EC11" s="9">
        <v>8.1319999999999997</v>
      </c>
      <c r="ED11" s="9">
        <v>70.736000000000004</v>
      </c>
      <c r="EE11" s="9">
        <v>39.627000000000002</v>
      </c>
      <c r="EF11" s="9">
        <v>31.108000000000001</v>
      </c>
      <c r="EG11" s="9">
        <v>36.454000000000001</v>
      </c>
      <c r="EH11" s="9">
        <v>18.202000000000002</v>
      </c>
      <c r="EI11" s="9">
        <v>18.251999999999999</v>
      </c>
      <c r="EJ11" s="9">
        <v>56.304000000000002</v>
      </c>
      <c r="EK11" s="9">
        <v>32.618000000000002</v>
      </c>
      <c r="EL11" s="9">
        <v>23.686</v>
      </c>
      <c r="EM11" s="9">
        <v>33.113999999999997</v>
      </c>
      <c r="EN11" s="9">
        <v>15.855</v>
      </c>
      <c r="EO11" s="9">
        <v>17.259</v>
      </c>
      <c r="EP11" s="9">
        <v>28.050999999999998</v>
      </c>
      <c r="EQ11" s="9">
        <v>16.334</v>
      </c>
      <c r="ER11" s="9">
        <v>11.717000000000001</v>
      </c>
      <c r="ES11" s="9">
        <v>20.803000000000001</v>
      </c>
      <c r="ET11" s="9">
        <v>9.7349999999999994</v>
      </c>
      <c r="EU11" s="9">
        <v>11.067</v>
      </c>
      <c r="EV11" s="9">
        <v>46.030999999999999</v>
      </c>
      <c r="EW11" s="9">
        <v>28.119</v>
      </c>
      <c r="EX11" s="9">
        <v>17.911999999999999</v>
      </c>
      <c r="EY11" s="9">
        <v>28.173999999999999</v>
      </c>
      <c r="EZ11" s="9">
        <v>15.006</v>
      </c>
      <c r="FA11" s="9">
        <v>13.167999999999999</v>
      </c>
      <c r="FB11" s="9">
        <v>4.4370000000000003</v>
      </c>
      <c r="FC11" s="9">
        <v>2.6219999999999999</v>
      </c>
      <c r="FD11" s="9">
        <v>1.8149999999999999</v>
      </c>
      <c r="FE11" s="9">
        <v>4.0330000000000004</v>
      </c>
      <c r="FF11" s="9">
        <v>1.7689999999999999</v>
      </c>
      <c r="FG11" s="9">
        <v>2.2639999999999998</v>
      </c>
      <c r="FH11" s="9">
        <v>7.7789999999999999</v>
      </c>
      <c r="FI11" s="9">
        <v>4.57</v>
      </c>
      <c r="FJ11" s="9">
        <v>3.2090000000000001</v>
      </c>
      <c r="FK11" s="9">
        <v>6.1280000000000001</v>
      </c>
      <c r="FL11" s="9">
        <v>2.052</v>
      </c>
      <c r="FM11" s="9">
        <v>4.0759999999999996</v>
      </c>
      <c r="FN11" s="9">
        <v>28.54</v>
      </c>
      <c r="FO11" s="9">
        <v>16.783999999999999</v>
      </c>
      <c r="FP11" s="9">
        <v>11.756</v>
      </c>
      <c r="FQ11" s="9">
        <v>11.18</v>
      </c>
      <c r="FR11" s="9">
        <v>4.585</v>
      </c>
      <c r="FS11" s="9">
        <v>6.5949999999999998</v>
      </c>
      <c r="FT11" s="9">
        <v>24.587</v>
      </c>
      <c r="FU11" s="9">
        <v>14.455</v>
      </c>
      <c r="FV11" s="9">
        <v>10.132</v>
      </c>
      <c r="FW11" s="9">
        <v>11.416</v>
      </c>
      <c r="FX11" s="9">
        <v>5.6360000000000001</v>
      </c>
      <c r="FY11" s="9">
        <v>5.78</v>
      </c>
      <c r="FZ11" s="9">
        <v>67.56</v>
      </c>
      <c r="GA11" s="9">
        <v>37.936</v>
      </c>
      <c r="GB11" s="9">
        <v>29.623999999999999</v>
      </c>
      <c r="GC11" s="9">
        <v>42.600999999999999</v>
      </c>
      <c r="GD11" s="9">
        <v>22.08</v>
      </c>
      <c r="GE11" s="9">
        <v>20.521000000000001</v>
      </c>
      <c r="GF11" s="9">
        <v>26.236000000000001</v>
      </c>
      <c r="GG11" s="9">
        <v>15.912000000000001</v>
      </c>
      <c r="GH11" s="9">
        <v>10.324</v>
      </c>
      <c r="GI11" s="9">
        <v>10.411</v>
      </c>
      <c r="GJ11" s="9">
        <v>4.609</v>
      </c>
      <c r="GK11" s="9">
        <v>5.8010000000000002</v>
      </c>
      <c r="GL11" s="9">
        <v>12.159000000000001</v>
      </c>
      <c r="GM11" s="9">
        <v>6.3869999999999996</v>
      </c>
      <c r="GN11" s="9">
        <v>5.7720000000000002</v>
      </c>
      <c r="GO11" s="9">
        <v>7.4059999999999997</v>
      </c>
      <c r="GP11" s="9">
        <v>3.7549999999999999</v>
      </c>
      <c r="GQ11" s="9">
        <v>3.6509999999999998</v>
      </c>
      <c r="GR11" s="9">
        <v>1.6679999999999999</v>
      </c>
      <c r="GS11" s="9">
        <v>0.23799999999999999</v>
      </c>
      <c r="GT11" s="9">
        <v>1.43</v>
      </c>
      <c r="GU11" s="9">
        <v>213.035</v>
      </c>
      <c r="GV11" s="9">
        <v>119.367</v>
      </c>
      <c r="GW11" s="9">
        <v>93.668000000000006</v>
      </c>
      <c r="GX11" s="9">
        <v>38.514000000000003</v>
      </c>
      <c r="GY11" s="9">
        <v>20.404</v>
      </c>
      <c r="GZ11" s="9">
        <v>18.11</v>
      </c>
      <c r="HA11" s="9">
        <v>161.25</v>
      </c>
      <c r="HB11" s="9">
        <v>86.713999999999999</v>
      </c>
      <c r="HC11" s="9">
        <v>74.537000000000006</v>
      </c>
      <c r="HD11" s="9">
        <v>3.06</v>
      </c>
      <c r="HE11" s="9">
        <v>1.9790000000000001</v>
      </c>
      <c r="HF11" s="9">
        <v>1.081</v>
      </c>
      <c r="HG11" s="9">
        <v>14.326000000000001</v>
      </c>
      <c r="HH11" s="9">
        <v>6.6779999999999999</v>
      </c>
      <c r="HI11" s="9">
        <v>7.6479999999999997</v>
      </c>
      <c r="HJ11" s="9">
        <v>3.1829999999999998</v>
      </c>
      <c r="HK11" s="9">
        <v>2.1960000000000002</v>
      </c>
      <c r="HL11" s="9">
        <v>0.98699999999999999</v>
      </c>
      <c r="HM11" s="9">
        <v>7.8520000000000003</v>
      </c>
      <c r="HN11" s="9">
        <v>3.5609999999999999</v>
      </c>
      <c r="HO11" s="9">
        <v>4.2910000000000004</v>
      </c>
      <c r="HP11" s="9">
        <v>11.242000000000001</v>
      </c>
      <c r="HQ11" s="9">
        <v>4.7590000000000003</v>
      </c>
      <c r="HR11" s="9">
        <v>6.4829999999999997</v>
      </c>
      <c r="HS11" s="9">
        <v>46.871000000000002</v>
      </c>
      <c r="HT11" s="9">
        <v>24.823</v>
      </c>
      <c r="HU11" s="9">
        <v>22.047000000000001</v>
      </c>
      <c r="HV11" s="9">
        <v>7.66</v>
      </c>
      <c r="HW11" s="9">
        <v>3.4849999999999999</v>
      </c>
      <c r="HX11" s="9">
        <v>4.1749999999999998</v>
      </c>
      <c r="HY11" s="9">
        <v>26.484000000000002</v>
      </c>
      <c r="HZ11" s="9">
        <v>9.3209999999999997</v>
      </c>
      <c r="IA11" s="9">
        <v>17.163</v>
      </c>
      <c r="IB11" s="9">
        <v>10.907</v>
      </c>
      <c r="IC11" s="9">
        <v>6.9029999999999996</v>
      </c>
      <c r="ID11" s="9">
        <v>4.0039999999999996</v>
      </c>
      <c r="IE11" s="9">
        <v>51.802</v>
      </c>
      <c r="IF11" s="9">
        <v>34.893000000000001</v>
      </c>
      <c r="IG11" s="9">
        <v>16.908999999999999</v>
      </c>
      <c r="IH11" s="9">
        <v>1.976</v>
      </c>
      <c r="II11" s="9">
        <v>0.84799999999999998</v>
      </c>
      <c r="IJ11" s="9">
        <v>1.1279999999999999</v>
      </c>
      <c r="IK11" s="9">
        <v>6.6369999999999996</v>
      </c>
      <c r="IL11" s="9">
        <v>4.5599999999999996</v>
      </c>
      <c r="IM11" s="9">
        <v>2.077</v>
      </c>
      <c r="IN11" s="9">
        <v>0</v>
      </c>
      <c r="IO11" s="9">
        <v>0</v>
      </c>
      <c r="IP11" s="9">
        <v>0</v>
      </c>
      <c r="IQ11" s="9">
        <v>3.637</v>
      </c>
    </row>
    <row r="12" spans="1:251">
      <c r="A12" s="10">
        <v>42401</v>
      </c>
      <c r="B12" s="9">
        <v>13.433999999999999</v>
      </c>
      <c r="C12" s="9">
        <v>4.681</v>
      </c>
      <c r="D12" s="9">
        <v>8.7530000000000001</v>
      </c>
      <c r="E12" s="9">
        <v>44.551000000000002</v>
      </c>
      <c r="F12" s="9">
        <v>27.890999999999998</v>
      </c>
      <c r="G12" s="9">
        <v>16.658999999999999</v>
      </c>
      <c r="H12" s="9">
        <v>19.739999999999998</v>
      </c>
      <c r="I12" s="9">
        <v>11.954000000000001</v>
      </c>
      <c r="J12" s="9">
        <v>7.7850000000000001</v>
      </c>
      <c r="K12" s="9">
        <v>47.537999999999997</v>
      </c>
      <c r="L12" s="9">
        <v>28.154</v>
      </c>
      <c r="M12" s="9">
        <v>19.384</v>
      </c>
      <c r="N12" s="9">
        <v>12.576000000000001</v>
      </c>
      <c r="O12" s="9">
        <v>7.1239999999999997</v>
      </c>
      <c r="P12" s="9">
        <v>5.4530000000000003</v>
      </c>
      <c r="Q12" s="9">
        <v>32.746000000000002</v>
      </c>
      <c r="R12" s="9">
        <v>21.065999999999999</v>
      </c>
      <c r="S12" s="9">
        <v>11.68</v>
      </c>
      <c r="T12" s="9">
        <v>7.1630000000000003</v>
      </c>
      <c r="U12" s="9">
        <v>4.8310000000000004</v>
      </c>
      <c r="V12" s="9">
        <v>2.3330000000000002</v>
      </c>
      <c r="W12" s="9">
        <v>14.792</v>
      </c>
      <c r="X12" s="9">
        <v>7.0880000000000001</v>
      </c>
      <c r="Y12" s="9">
        <v>7.7030000000000003</v>
      </c>
      <c r="Z12" s="9">
        <v>0.59799999999999998</v>
      </c>
      <c r="AA12" s="9">
        <v>0.59799999999999998</v>
      </c>
      <c r="AB12" s="9">
        <v>0</v>
      </c>
      <c r="AC12" s="9">
        <v>1.4690000000000001</v>
      </c>
      <c r="AD12" s="9">
        <v>0.41599999999999998</v>
      </c>
      <c r="AE12" s="9">
        <v>1.0529999999999999</v>
      </c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>
        <v>0</v>
      </c>
      <c r="CW12" s="9"/>
      <c r="CX12" s="9"/>
      <c r="CY12" s="9"/>
      <c r="CZ12" s="9">
        <v>41.64</v>
      </c>
      <c r="DA12" s="9">
        <v>23.393999999999998</v>
      </c>
      <c r="DB12" s="9">
        <v>18.245999999999999</v>
      </c>
      <c r="DC12" s="9">
        <v>29.439</v>
      </c>
      <c r="DD12" s="9">
        <v>15.337999999999999</v>
      </c>
      <c r="DE12" s="9">
        <v>14.1</v>
      </c>
      <c r="DF12" s="9">
        <v>103.798</v>
      </c>
      <c r="DG12" s="9">
        <v>55.332000000000001</v>
      </c>
      <c r="DH12" s="9">
        <v>48.465000000000003</v>
      </c>
      <c r="DI12" s="9">
        <v>8.3930000000000007</v>
      </c>
      <c r="DJ12" s="9">
        <v>6.3609999999999998</v>
      </c>
      <c r="DK12" s="9">
        <v>2.032</v>
      </c>
      <c r="DL12" s="9">
        <v>105.723</v>
      </c>
      <c r="DM12" s="9">
        <v>60.713000000000001</v>
      </c>
      <c r="DN12" s="9">
        <v>45.009</v>
      </c>
      <c r="DO12" s="9">
        <v>0.29599999999999999</v>
      </c>
      <c r="DP12" s="9">
        <v>0.29599999999999999</v>
      </c>
      <c r="DQ12" s="9">
        <v>0</v>
      </c>
      <c r="DR12" s="9">
        <v>18.481999999999999</v>
      </c>
      <c r="DS12" s="9">
        <v>12.576000000000001</v>
      </c>
      <c r="DT12" s="9">
        <v>5.9059999999999997</v>
      </c>
      <c r="DU12" s="9">
        <v>0.629</v>
      </c>
      <c r="DV12" s="9">
        <v>0.629</v>
      </c>
      <c r="DW12" s="9">
        <v>0</v>
      </c>
      <c r="DX12" s="9">
        <v>4.8470000000000004</v>
      </c>
      <c r="DY12" s="9">
        <v>3.105</v>
      </c>
      <c r="DZ12" s="9">
        <v>1.742</v>
      </c>
      <c r="EA12" s="9">
        <v>15.855</v>
      </c>
      <c r="EB12" s="9">
        <v>8.2859999999999996</v>
      </c>
      <c r="EC12" s="9">
        <v>7.5679999999999996</v>
      </c>
      <c r="ED12" s="9">
        <v>75.247</v>
      </c>
      <c r="EE12" s="9">
        <v>42.197000000000003</v>
      </c>
      <c r="EF12" s="9">
        <v>33.049999999999997</v>
      </c>
      <c r="EG12" s="9">
        <v>33.26</v>
      </c>
      <c r="EH12" s="9">
        <v>20.574000000000002</v>
      </c>
      <c r="EI12" s="9">
        <v>12.686</v>
      </c>
      <c r="EJ12" s="9">
        <v>60.308</v>
      </c>
      <c r="EK12" s="9">
        <v>34.134</v>
      </c>
      <c r="EL12" s="9">
        <v>26.173999999999999</v>
      </c>
      <c r="EM12" s="9">
        <v>30.434999999999999</v>
      </c>
      <c r="EN12" s="9">
        <v>17.916</v>
      </c>
      <c r="EO12" s="9">
        <v>12.519</v>
      </c>
      <c r="EP12" s="9">
        <v>28.79</v>
      </c>
      <c r="EQ12" s="9">
        <v>17.888999999999999</v>
      </c>
      <c r="ER12" s="9">
        <v>10.901</v>
      </c>
      <c r="ES12" s="9">
        <v>16.815999999999999</v>
      </c>
      <c r="ET12" s="9">
        <v>8.3889999999999993</v>
      </c>
      <c r="EU12" s="9">
        <v>8.4269999999999996</v>
      </c>
      <c r="EV12" s="9">
        <v>49.203000000000003</v>
      </c>
      <c r="EW12" s="9">
        <v>31.45</v>
      </c>
      <c r="EX12" s="9">
        <v>17.753</v>
      </c>
      <c r="EY12" s="9">
        <v>29.7</v>
      </c>
      <c r="EZ12" s="9">
        <v>16.971</v>
      </c>
      <c r="FA12" s="9">
        <v>12.728999999999999</v>
      </c>
      <c r="FB12" s="9">
        <v>3.5089999999999999</v>
      </c>
      <c r="FC12" s="9">
        <v>1.3640000000000001</v>
      </c>
      <c r="FD12" s="9">
        <v>2.145</v>
      </c>
      <c r="FE12" s="9">
        <v>3.121</v>
      </c>
      <c r="FF12" s="9">
        <v>1.635</v>
      </c>
      <c r="FG12" s="9">
        <v>1.4850000000000001</v>
      </c>
      <c r="FH12" s="9">
        <v>7.6159999999999997</v>
      </c>
      <c r="FI12" s="9">
        <v>3.5070000000000001</v>
      </c>
      <c r="FJ12" s="9">
        <v>4.1079999999999997</v>
      </c>
      <c r="FK12" s="9">
        <v>4.2430000000000003</v>
      </c>
      <c r="FL12" s="9">
        <v>2.5950000000000002</v>
      </c>
      <c r="FM12" s="9">
        <v>1.6479999999999999</v>
      </c>
      <c r="FN12" s="9">
        <v>32.774999999999999</v>
      </c>
      <c r="FO12" s="9">
        <v>19.446000000000002</v>
      </c>
      <c r="FP12" s="9">
        <v>13.33</v>
      </c>
      <c r="FQ12" s="9">
        <v>5.4210000000000003</v>
      </c>
      <c r="FR12" s="9">
        <v>3.3980000000000001</v>
      </c>
      <c r="FS12" s="9">
        <v>2.0230000000000001</v>
      </c>
      <c r="FT12" s="9">
        <v>30.827999999999999</v>
      </c>
      <c r="FU12" s="9">
        <v>18.093</v>
      </c>
      <c r="FV12" s="9">
        <v>12.734</v>
      </c>
      <c r="FW12" s="9">
        <v>10.042</v>
      </c>
      <c r="FX12" s="9">
        <v>6.3609999999999998</v>
      </c>
      <c r="FY12" s="9">
        <v>3.681</v>
      </c>
      <c r="FZ12" s="9">
        <v>69.846999999999994</v>
      </c>
      <c r="GA12" s="9">
        <v>40.034999999999997</v>
      </c>
      <c r="GB12" s="9">
        <v>29.812000000000001</v>
      </c>
      <c r="GC12" s="9">
        <v>40.79</v>
      </c>
      <c r="GD12" s="9">
        <v>24.433</v>
      </c>
      <c r="GE12" s="9">
        <v>16.356000000000002</v>
      </c>
      <c r="GF12" s="9">
        <v>35.008000000000003</v>
      </c>
      <c r="GG12" s="9">
        <v>22.134</v>
      </c>
      <c r="GH12" s="9">
        <v>12.874000000000001</v>
      </c>
      <c r="GI12" s="9">
        <v>2.7149999999999999</v>
      </c>
      <c r="GJ12" s="9">
        <v>1.4770000000000001</v>
      </c>
      <c r="GK12" s="9">
        <v>1.2370000000000001</v>
      </c>
      <c r="GL12" s="9">
        <v>8.9809999999999999</v>
      </c>
      <c r="GM12" s="9">
        <v>5.5469999999999997</v>
      </c>
      <c r="GN12" s="9">
        <v>3.4329999999999998</v>
      </c>
      <c r="GO12" s="9">
        <v>7.8979999999999997</v>
      </c>
      <c r="GP12" s="9">
        <v>3.8460000000000001</v>
      </c>
      <c r="GQ12" s="9">
        <v>4.0519999999999996</v>
      </c>
      <c r="GR12" s="9">
        <v>1.5620000000000001</v>
      </c>
      <c r="GS12" s="9">
        <v>1.2869999999999999</v>
      </c>
      <c r="GT12" s="9">
        <v>0.27400000000000002</v>
      </c>
      <c r="GU12" s="9">
        <v>183.137</v>
      </c>
      <c r="GV12" s="9">
        <v>103.965</v>
      </c>
      <c r="GW12" s="9">
        <v>79.171999999999997</v>
      </c>
      <c r="GX12" s="9">
        <v>42.055</v>
      </c>
      <c r="GY12" s="9">
        <v>21.492999999999999</v>
      </c>
      <c r="GZ12" s="9">
        <v>20.562000000000001</v>
      </c>
      <c r="HA12" s="9">
        <v>150.92099999999999</v>
      </c>
      <c r="HB12" s="9">
        <v>91.832999999999998</v>
      </c>
      <c r="HC12" s="9">
        <v>59.088000000000001</v>
      </c>
      <c r="HD12" s="9">
        <v>2.6749999999999998</v>
      </c>
      <c r="HE12" s="9">
        <v>1.1439999999999999</v>
      </c>
      <c r="HF12" s="9">
        <v>1.5309999999999999</v>
      </c>
      <c r="HG12" s="9">
        <v>12.893000000000001</v>
      </c>
      <c r="HH12" s="9">
        <v>7.5780000000000003</v>
      </c>
      <c r="HI12" s="9">
        <v>5.3150000000000004</v>
      </c>
      <c r="HJ12" s="9">
        <v>1.931</v>
      </c>
      <c r="HK12" s="9">
        <v>0</v>
      </c>
      <c r="HL12" s="9">
        <v>1.931</v>
      </c>
      <c r="HM12" s="9">
        <v>5.5250000000000004</v>
      </c>
      <c r="HN12" s="9">
        <v>3.5030000000000001</v>
      </c>
      <c r="HO12" s="9">
        <v>2.0219999999999998</v>
      </c>
      <c r="HP12" s="9">
        <v>6.6859999999999999</v>
      </c>
      <c r="HQ12" s="9">
        <v>4.3890000000000002</v>
      </c>
      <c r="HR12" s="9">
        <v>2.298</v>
      </c>
      <c r="HS12" s="9">
        <v>44.603000000000002</v>
      </c>
      <c r="HT12" s="9">
        <v>23.535</v>
      </c>
      <c r="HU12" s="9">
        <v>21.068000000000001</v>
      </c>
      <c r="HV12" s="9">
        <v>7.4710000000000001</v>
      </c>
      <c r="HW12" s="9">
        <v>3.7189999999999999</v>
      </c>
      <c r="HX12" s="9">
        <v>3.7519999999999998</v>
      </c>
      <c r="HY12" s="9">
        <v>21.189</v>
      </c>
      <c r="HZ12" s="9">
        <v>7.8230000000000004</v>
      </c>
      <c r="IA12" s="9">
        <v>13.367000000000001</v>
      </c>
      <c r="IB12" s="9">
        <v>14.737</v>
      </c>
      <c r="IC12" s="9">
        <v>8.0589999999999993</v>
      </c>
      <c r="ID12" s="9">
        <v>6.6779999999999999</v>
      </c>
      <c r="IE12" s="9">
        <v>54.786999999999999</v>
      </c>
      <c r="IF12" s="9">
        <v>41.375999999999998</v>
      </c>
      <c r="IG12" s="9">
        <v>13.411</v>
      </c>
      <c r="IH12" s="9">
        <v>6.4640000000000004</v>
      </c>
      <c r="II12" s="9">
        <v>2.988</v>
      </c>
      <c r="IJ12" s="9">
        <v>3.4750000000000001</v>
      </c>
      <c r="IK12" s="9">
        <v>5.617</v>
      </c>
      <c r="IL12" s="9">
        <v>3.883</v>
      </c>
      <c r="IM12" s="9">
        <v>1.734</v>
      </c>
      <c r="IN12" s="9">
        <v>0.63700000000000001</v>
      </c>
      <c r="IO12" s="9">
        <v>0.33400000000000002</v>
      </c>
      <c r="IP12" s="9">
        <v>0.30299999999999999</v>
      </c>
      <c r="IQ12" s="9">
        <v>1.2509999999999999</v>
      </c>
    </row>
    <row r="13" spans="1:251">
      <c r="A13" s="10">
        <v>42767</v>
      </c>
      <c r="B13" s="9">
        <v>10.739000000000001</v>
      </c>
      <c r="C13" s="9">
        <v>4.9710000000000001</v>
      </c>
      <c r="D13" s="9">
        <v>5.7679999999999998</v>
      </c>
      <c r="E13" s="9">
        <v>43.996000000000002</v>
      </c>
      <c r="F13" s="9">
        <v>23.975000000000001</v>
      </c>
      <c r="G13" s="9">
        <v>20.021000000000001</v>
      </c>
      <c r="H13" s="9">
        <v>23.149000000000001</v>
      </c>
      <c r="I13" s="9">
        <v>11.755000000000001</v>
      </c>
      <c r="J13" s="9">
        <v>11.394</v>
      </c>
      <c r="K13" s="9">
        <v>36.866</v>
      </c>
      <c r="L13" s="9">
        <v>21.798999999999999</v>
      </c>
      <c r="M13" s="9">
        <v>15.067</v>
      </c>
      <c r="N13" s="9">
        <v>12.491</v>
      </c>
      <c r="O13" s="9">
        <v>5.5060000000000002</v>
      </c>
      <c r="P13" s="9">
        <v>6.9859999999999998</v>
      </c>
      <c r="Q13" s="9">
        <v>23.925999999999998</v>
      </c>
      <c r="R13" s="9">
        <v>13.936</v>
      </c>
      <c r="S13" s="9">
        <v>9.9890000000000008</v>
      </c>
      <c r="T13" s="9">
        <v>10.657999999999999</v>
      </c>
      <c r="U13" s="9">
        <v>6.2489999999999997</v>
      </c>
      <c r="V13" s="9">
        <v>4.4080000000000004</v>
      </c>
      <c r="W13" s="9">
        <v>12.94</v>
      </c>
      <c r="X13" s="9">
        <v>7.8630000000000004</v>
      </c>
      <c r="Y13" s="9">
        <v>5.077</v>
      </c>
      <c r="Z13" s="9">
        <v>1.62</v>
      </c>
      <c r="AA13" s="9">
        <v>0.69499999999999995</v>
      </c>
      <c r="AB13" s="9">
        <v>0.92500000000000004</v>
      </c>
      <c r="AC13" s="9">
        <v>2.4769999999999999</v>
      </c>
      <c r="AD13" s="9">
        <v>1.508</v>
      </c>
      <c r="AE13" s="9">
        <v>0.97</v>
      </c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>
        <v>0</v>
      </c>
      <c r="CV13" s="9"/>
      <c r="CW13" s="9"/>
      <c r="CX13" s="9"/>
      <c r="CY13" s="9"/>
      <c r="CZ13" s="9">
        <v>46.277999999999999</v>
      </c>
      <c r="DA13" s="9">
        <v>23.24</v>
      </c>
      <c r="DB13" s="9">
        <v>23.038</v>
      </c>
      <c r="DC13" s="9">
        <v>26.898</v>
      </c>
      <c r="DD13" s="9">
        <v>11.778</v>
      </c>
      <c r="DE13" s="9">
        <v>15.12</v>
      </c>
      <c r="DF13" s="9">
        <v>103.27200000000001</v>
      </c>
      <c r="DG13" s="9">
        <v>49.686</v>
      </c>
      <c r="DH13" s="9">
        <v>53.585999999999999</v>
      </c>
      <c r="DI13" s="9">
        <v>8.3960000000000008</v>
      </c>
      <c r="DJ13" s="9">
        <v>5.7779999999999996</v>
      </c>
      <c r="DK13" s="9">
        <v>2.6179999999999999</v>
      </c>
      <c r="DL13" s="9">
        <v>78.346000000000004</v>
      </c>
      <c r="DM13" s="9">
        <v>48.548999999999999</v>
      </c>
      <c r="DN13" s="9">
        <v>29.797000000000001</v>
      </c>
      <c r="DO13" s="9">
        <v>1.7949999999999999</v>
      </c>
      <c r="DP13" s="9">
        <v>1.4</v>
      </c>
      <c r="DQ13" s="9">
        <v>0.39600000000000002</v>
      </c>
      <c r="DR13" s="9">
        <v>20.484999999999999</v>
      </c>
      <c r="DS13" s="9">
        <v>10.843</v>
      </c>
      <c r="DT13" s="9">
        <v>9.641</v>
      </c>
      <c r="DU13" s="9">
        <v>0.35699999999999998</v>
      </c>
      <c r="DV13" s="9">
        <v>0</v>
      </c>
      <c r="DW13" s="9">
        <v>0.35699999999999998</v>
      </c>
      <c r="DX13" s="9">
        <v>5.952</v>
      </c>
      <c r="DY13" s="9">
        <v>2.302</v>
      </c>
      <c r="DZ13" s="9">
        <v>3.65</v>
      </c>
      <c r="EA13" s="9">
        <v>19.13</v>
      </c>
      <c r="EB13" s="9">
        <v>7.0369999999999999</v>
      </c>
      <c r="EC13" s="9">
        <v>12.093</v>
      </c>
      <c r="ED13" s="9">
        <v>77.55</v>
      </c>
      <c r="EE13" s="9">
        <v>39.170999999999999</v>
      </c>
      <c r="EF13" s="9">
        <v>38.378</v>
      </c>
      <c r="EG13" s="9">
        <v>39.027999999999999</v>
      </c>
      <c r="EH13" s="9">
        <v>21.754000000000001</v>
      </c>
      <c r="EI13" s="9">
        <v>17.274000000000001</v>
      </c>
      <c r="EJ13" s="9">
        <v>63.250999999999998</v>
      </c>
      <c r="EK13" s="9">
        <v>31.442</v>
      </c>
      <c r="EL13" s="9">
        <v>31.808</v>
      </c>
      <c r="EM13" s="9">
        <v>33.984000000000002</v>
      </c>
      <c r="EN13" s="9">
        <v>17.89</v>
      </c>
      <c r="EO13" s="9">
        <v>16.094000000000001</v>
      </c>
      <c r="EP13" s="9">
        <v>27.832000000000001</v>
      </c>
      <c r="EQ13" s="9">
        <v>14.222</v>
      </c>
      <c r="ER13" s="9">
        <v>13.61</v>
      </c>
      <c r="ES13" s="9">
        <v>23.719000000000001</v>
      </c>
      <c r="ET13" s="9">
        <v>12.917999999999999</v>
      </c>
      <c r="EU13" s="9">
        <v>10.8</v>
      </c>
      <c r="EV13" s="9">
        <v>57.171999999999997</v>
      </c>
      <c r="EW13" s="9">
        <v>32.225999999999999</v>
      </c>
      <c r="EX13" s="9">
        <v>24.946999999999999</v>
      </c>
      <c r="EY13" s="9">
        <v>31.283999999999999</v>
      </c>
      <c r="EZ13" s="9">
        <v>14.176</v>
      </c>
      <c r="FA13" s="9">
        <v>17.108000000000001</v>
      </c>
      <c r="FB13" s="9">
        <v>5.1189999999999998</v>
      </c>
      <c r="FC13" s="9">
        <v>1.456</v>
      </c>
      <c r="FD13" s="9">
        <v>3.6629999999999998</v>
      </c>
      <c r="FE13" s="9">
        <v>5.2460000000000004</v>
      </c>
      <c r="FF13" s="9">
        <v>3.1859999999999999</v>
      </c>
      <c r="FG13" s="9">
        <v>2.06</v>
      </c>
      <c r="FH13" s="9">
        <v>8.5640000000000001</v>
      </c>
      <c r="FI13" s="9">
        <v>4.1779999999999999</v>
      </c>
      <c r="FJ13" s="9">
        <v>4.3860000000000001</v>
      </c>
      <c r="FK13" s="9">
        <v>4.5599999999999996</v>
      </c>
      <c r="FL13" s="9">
        <v>1.5089999999999999</v>
      </c>
      <c r="FM13" s="9">
        <v>3.0510000000000002</v>
      </c>
      <c r="FN13" s="9">
        <v>35.566000000000003</v>
      </c>
      <c r="FO13" s="9">
        <v>17.558</v>
      </c>
      <c r="FP13" s="9">
        <v>18.007999999999999</v>
      </c>
      <c r="FQ13" s="9">
        <v>11.063000000000001</v>
      </c>
      <c r="FR13" s="9">
        <v>6.72</v>
      </c>
      <c r="FS13" s="9">
        <v>4.3440000000000003</v>
      </c>
      <c r="FT13" s="9">
        <v>25.585000000000001</v>
      </c>
      <c r="FU13" s="9">
        <v>14.708</v>
      </c>
      <c r="FV13" s="9">
        <v>10.877000000000001</v>
      </c>
      <c r="FW13" s="9">
        <v>13.368</v>
      </c>
      <c r="FX13" s="9">
        <v>9.57</v>
      </c>
      <c r="FY13" s="9">
        <v>3.798</v>
      </c>
      <c r="FZ13" s="9">
        <v>75.876999999999995</v>
      </c>
      <c r="GA13" s="9">
        <v>38.546999999999997</v>
      </c>
      <c r="GB13" s="9">
        <v>37.33</v>
      </c>
      <c r="GC13" s="9">
        <v>44.338999999999999</v>
      </c>
      <c r="GD13" s="9">
        <v>23.222999999999999</v>
      </c>
      <c r="GE13" s="9">
        <v>21.116</v>
      </c>
      <c r="GF13" s="9">
        <v>32.527999999999999</v>
      </c>
      <c r="GG13" s="9">
        <v>17.123000000000001</v>
      </c>
      <c r="GH13" s="9">
        <v>15.404999999999999</v>
      </c>
      <c r="GI13" s="9">
        <v>7.5270000000000001</v>
      </c>
      <c r="GJ13" s="9">
        <v>4.5810000000000004</v>
      </c>
      <c r="GK13" s="9">
        <v>2.9460000000000002</v>
      </c>
      <c r="GL13" s="9">
        <v>13.673</v>
      </c>
      <c r="GM13" s="9">
        <v>6.9539999999999997</v>
      </c>
      <c r="GN13" s="9">
        <v>6.7190000000000003</v>
      </c>
      <c r="GO13" s="9">
        <v>8.9450000000000003</v>
      </c>
      <c r="GP13" s="9">
        <v>5.5819999999999999</v>
      </c>
      <c r="GQ13" s="9">
        <v>3.363</v>
      </c>
      <c r="GR13" s="9">
        <v>1.8819999999999999</v>
      </c>
      <c r="GS13" s="9">
        <v>0.96399999999999997</v>
      </c>
      <c r="GT13" s="9">
        <v>0.91800000000000004</v>
      </c>
      <c r="GU13" s="9">
        <v>155.55199999999999</v>
      </c>
      <c r="GV13" s="9">
        <v>84.028999999999996</v>
      </c>
      <c r="GW13" s="9">
        <v>71.524000000000001</v>
      </c>
      <c r="GX13" s="9">
        <v>46.58</v>
      </c>
      <c r="GY13" s="9">
        <v>19.940000000000001</v>
      </c>
      <c r="GZ13" s="9">
        <v>26.640999999999998</v>
      </c>
      <c r="HA13" s="9">
        <v>125.114</v>
      </c>
      <c r="HB13" s="9">
        <v>65.974999999999994</v>
      </c>
      <c r="HC13" s="9">
        <v>59.139000000000003</v>
      </c>
      <c r="HD13" s="9">
        <v>2.8519999999999999</v>
      </c>
      <c r="HE13" s="9">
        <v>0.86699999999999999</v>
      </c>
      <c r="HF13" s="9">
        <v>1.9850000000000001</v>
      </c>
      <c r="HG13" s="9">
        <v>7.5780000000000003</v>
      </c>
      <c r="HH13" s="9">
        <v>2.6</v>
      </c>
      <c r="HI13" s="9">
        <v>4.9790000000000001</v>
      </c>
      <c r="HJ13" s="9">
        <v>1.603</v>
      </c>
      <c r="HK13" s="9">
        <v>0.747</v>
      </c>
      <c r="HL13" s="9">
        <v>0.85599999999999998</v>
      </c>
      <c r="HM13" s="9">
        <v>4.5060000000000002</v>
      </c>
      <c r="HN13" s="9">
        <v>2.7080000000000002</v>
      </c>
      <c r="HO13" s="9">
        <v>1.798</v>
      </c>
      <c r="HP13" s="9">
        <v>12.064</v>
      </c>
      <c r="HQ13" s="9">
        <v>3.9</v>
      </c>
      <c r="HR13" s="9">
        <v>8.1639999999999997</v>
      </c>
      <c r="HS13" s="9">
        <v>33.753</v>
      </c>
      <c r="HT13" s="9">
        <v>15.71</v>
      </c>
      <c r="HU13" s="9">
        <v>18.042999999999999</v>
      </c>
      <c r="HV13" s="9">
        <v>7.806</v>
      </c>
      <c r="HW13" s="9">
        <v>2.3929999999999998</v>
      </c>
      <c r="HX13" s="9">
        <v>5.4130000000000003</v>
      </c>
      <c r="HY13" s="9">
        <v>28.986000000000001</v>
      </c>
      <c r="HZ13" s="9">
        <v>13.448</v>
      </c>
      <c r="IA13" s="9">
        <v>15.537000000000001</v>
      </c>
      <c r="IB13" s="9">
        <v>12.532999999999999</v>
      </c>
      <c r="IC13" s="9">
        <v>6.2430000000000003</v>
      </c>
      <c r="ID13" s="9">
        <v>6.29</v>
      </c>
      <c r="IE13" s="9">
        <v>42.335999999999999</v>
      </c>
      <c r="IF13" s="9">
        <v>28.25</v>
      </c>
      <c r="IG13" s="9">
        <v>14.086</v>
      </c>
      <c r="IH13" s="9">
        <v>6.6120000000000001</v>
      </c>
      <c r="II13" s="9">
        <v>4.24</v>
      </c>
      <c r="IJ13" s="9">
        <v>2.3719999999999999</v>
      </c>
      <c r="IK13" s="9">
        <v>4.41</v>
      </c>
      <c r="IL13" s="9">
        <v>1.7849999999999999</v>
      </c>
      <c r="IM13" s="9">
        <v>2.6240000000000001</v>
      </c>
      <c r="IN13" s="9">
        <v>1.274</v>
      </c>
      <c r="IO13" s="9">
        <v>0.79100000000000004</v>
      </c>
      <c r="IP13" s="9">
        <v>0.48299999999999998</v>
      </c>
      <c r="IQ13" s="9">
        <v>2.4390000000000001</v>
      </c>
    </row>
    <row r="14" spans="1:251">
      <c r="A14" s="10">
        <v>43132</v>
      </c>
      <c r="B14" s="9">
        <v>10.973000000000001</v>
      </c>
      <c r="C14" s="9">
        <v>3.9860000000000002</v>
      </c>
      <c r="D14" s="9">
        <v>6.9870000000000001</v>
      </c>
      <c r="E14" s="9">
        <v>43.103999999999999</v>
      </c>
      <c r="F14" s="9">
        <v>22.111999999999998</v>
      </c>
      <c r="G14" s="9">
        <v>20.992000000000001</v>
      </c>
      <c r="H14" s="9">
        <v>20.047000000000001</v>
      </c>
      <c r="I14" s="9">
        <v>12.38</v>
      </c>
      <c r="J14" s="9">
        <v>7.6660000000000004</v>
      </c>
      <c r="K14" s="9">
        <v>55.747</v>
      </c>
      <c r="L14" s="9">
        <v>30.3</v>
      </c>
      <c r="M14" s="9">
        <v>25.446999999999999</v>
      </c>
      <c r="N14" s="9">
        <v>11.750999999999999</v>
      </c>
      <c r="O14" s="9">
        <v>6.51</v>
      </c>
      <c r="P14" s="9">
        <v>5.242</v>
      </c>
      <c r="Q14" s="9">
        <v>36.865000000000002</v>
      </c>
      <c r="R14" s="9">
        <v>18.922000000000001</v>
      </c>
      <c r="S14" s="9">
        <v>17.943000000000001</v>
      </c>
      <c r="T14" s="9">
        <v>8.2949999999999999</v>
      </c>
      <c r="U14" s="9">
        <v>5.8710000000000004</v>
      </c>
      <c r="V14" s="9">
        <v>2.4249999999999998</v>
      </c>
      <c r="W14" s="9">
        <v>18.882000000000001</v>
      </c>
      <c r="X14" s="9">
        <v>11.378</v>
      </c>
      <c r="Y14" s="9">
        <v>7.5030000000000001</v>
      </c>
      <c r="Z14" s="9">
        <v>1.5609999999999999</v>
      </c>
      <c r="AA14" s="9">
        <v>0.97399999999999998</v>
      </c>
      <c r="AB14" s="9">
        <v>0.58699999999999997</v>
      </c>
      <c r="AC14" s="9">
        <v>2.2970000000000002</v>
      </c>
      <c r="AD14" s="9">
        <v>2.2970000000000002</v>
      </c>
      <c r="AE14" s="9">
        <v>0</v>
      </c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>
        <v>0</v>
      </c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>
        <v>0</v>
      </c>
      <c r="CU14" s="9">
        <v>0</v>
      </c>
      <c r="CV14" s="9">
        <v>0</v>
      </c>
      <c r="CW14" s="9"/>
      <c r="CX14" s="9"/>
      <c r="CY14" s="9"/>
      <c r="CZ14" s="9">
        <v>49.85</v>
      </c>
      <c r="DA14" s="9">
        <v>26.960999999999999</v>
      </c>
      <c r="DB14" s="9">
        <v>22.888999999999999</v>
      </c>
      <c r="DC14" s="9">
        <v>24.579000000000001</v>
      </c>
      <c r="DD14" s="9">
        <v>11.983000000000001</v>
      </c>
      <c r="DE14" s="9">
        <v>12.596</v>
      </c>
      <c r="DF14" s="9">
        <v>120.83799999999999</v>
      </c>
      <c r="DG14" s="9">
        <v>64.120999999999995</v>
      </c>
      <c r="DH14" s="9">
        <v>56.716000000000001</v>
      </c>
      <c r="DI14" s="9">
        <v>6.9260000000000002</v>
      </c>
      <c r="DJ14" s="9">
        <v>4.0789999999999997</v>
      </c>
      <c r="DK14" s="9">
        <v>2.847</v>
      </c>
      <c r="DL14" s="9">
        <v>85.015000000000001</v>
      </c>
      <c r="DM14" s="9">
        <v>48.573</v>
      </c>
      <c r="DN14" s="9">
        <v>36.442</v>
      </c>
      <c r="DO14" s="9">
        <v>1.8129999999999999</v>
      </c>
      <c r="DP14" s="9">
        <v>1.5649999999999999</v>
      </c>
      <c r="DQ14" s="9">
        <v>0.248</v>
      </c>
      <c r="DR14" s="9">
        <v>18.474</v>
      </c>
      <c r="DS14" s="9">
        <v>10.496</v>
      </c>
      <c r="DT14" s="9">
        <v>7.9770000000000003</v>
      </c>
      <c r="DU14" s="9">
        <v>0.54300000000000004</v>
      </c>
      <c r="DV14" s="9">
        <v>0.54300000000000004</v>
      </c>
      <c r="DW14" s="9">
        <v>0</v>
      </c>
      <c r="DX14" s="9">
        <v>4.7750000000000004</v>
      </c>
      <c r="DY14" s="9">
        <v>3.613</v>
      </c>
      <c r="DZ14" s="9">
        <v>1.161</v>
      </c>
      <c r="EA14" s="9">
        <v>12.712</v>
      </c>
      <c r="EB14" s="9">
        <v>4.6980000000000004</v>
      </c>
      <c r="EC14" s="9">
        <v>8.0139999999999993</v>
      </c>
      <c r="ED14" s="9">
        <v>77.936000000000007</v>
      </c>
      <c r="EE14" s="9">
        <v>43.526000000000003</v>
      </c>
      <c r="EF14" s="9">
        <v>34.408999999999999</v>
      </c>
      <c r="EG14" s="9">
        <v>41.66</v>
      </c>
      <c r="EH14" s="9">
        <v>22.582000000000001</v>
      </c>
      <c r="EI14" s="9">
        <v>19.077999999999999</v>
      </c>
      <c r="EJ14" s="9">
        <v>64.590999999999994</v>
      </c>
      <c r="EK14" s="9">
        <v>36.399000000000001</v>
      </c>
      <c r="EL14" s="9">
        <v>28.193000000000001</v>
      </c>
      <c r="EM14" s="9">
        <v>34.880000000000003</v>
      </c>
      <c r="EN14" s="9">
        <v>17.797999999999998</v>
      </c>
      <c r="EO14" s="9">
        <v>17.082000000000001</v>
      </c>
      <c r="EP14" s="9">
        <v>28.611999999999998</v>
      </c>
      <c r="EQ14" s="9">
        <v>15.558</v>
      </c>
      <c r="ER14" s="9">
        <v>13.054</v>
      </c>
      <c r="ES14" s="9">
        <v>22.532</v>
      </c>
      <c r="ET14" s="9">
        <v>12.366</v>
      </c>
      <c r="EU14" s="9">
        <v>10.167</v>
      </c>
      <c r="EV14" s="9">
        <v>54.094999999999999</v>
      </c>
      <c r="EW14" s="9">
        <v>31.428999999999998</v>
      </c>
      <c r="EX14" s="9">
        <v>22.666</v>
      </c>
      <c r="EY14" s="9">
        <v>28.337</v>
      </c>
      <c r="EZ14" s="9">
        <v>16.387</v>
      </c>
      <c r="FA14" s="9">
        <v>11.95</v>
      </c>
      <c r="FB14" s="9">
        <v>3.3849999999999998</v>
      </c>
      <c r="FC14" s="9">
        <v>2.028</v>
      </c>
      <c r="FD14" s="9">
        <v>1.3580000000000001</v>
      </c>
      <c r="FE14" s="9">
        <v>8.5220000000000002</v>
      </c>
      <c r="FF14" s="9">
        <v>4.9169999999999998</v>
      </c>
      <c r="FG14" s="9">
        <v>3.605</v>
      </c>
      <c r="FH14" s="9">
        <v>8.3810000000000002</v>
      </c>
      <c r="FI14" s="9">
        <v>4.1230000000000002</v>
      </c>
      <c r="FJ14" s="9">
        <v>4.258</v>
      </c>
      <c r="FK14" s="9">
        <v>5.2640000000000002</v>
      </c>
      <c r="FL14" s="9">
        <v>2.9430000000000001</v>
      </c>
      <c r="FM14" s="9">
        <v>2.3210000000000002</v>
      </c>
      <c r="FN14" s="9">
        <v>33.640999999999998</v>
      </c>
      <c r="FO14" s="9">
        <v>20.166</v>
      </c>
      <c r="FP14" s="9">
        <v>13.475</v>
      </c>
      <c r="FQ14" s="9">
        <v>9.0060000000000002</v>
      </c>
      <c r="FR14" s="9">
        <v>4.0860000000000003</v>
      </c>
      <c r="FS14" s="9">
        <v>4.9189999999999996</v>
      </c>
      <c r="FT14" s="9">
        <v>22.434999999999999</v>
      </c>
      <c r="FU14" s="9">
        <v>13.444000000000001</v>
      </c>
      <c r="FV14" s="9">
        <v>8.9909999999999997</v>
      </c>
      <c r="FW14" s="9">
        <v>10.882</v>
      </c>
      <c r="FX14" s="9">
        <v>6.9550000000000001</v>
      </c>
      <c r="FY14" s="9">
        <v>3.927</v>
      </c>
      <c r="FZ14" s="9">
        <v>77.567999999999998</v>
      </c>
      <c r="GA14" s="9">
        <v>42.762</v>
      </c>
      <c r="GB14" s="9">
        <v>34.805999999999997</v>
      </c>
      <c r="GC14" s="9">
        <v>45.622</v>
      </c>
      <c r="GD14" s="9">
        <v>24.620999999999999</v>
      </c>
      <c r="GE14" s="9">
        <v>21.001000000000001</v>
      </c>
      <c r="GF14" s="9">
        <v>32.700000000000003</v>
      </c>
      <c r="GG14" s="9">
        <v>19.163</v>
      </c>
      <c r="GH14" s="9">
        <v>13.538</v>
      </c>
      <c r="GI14" s="9">
        <v>10.928000000000001</v>
      </c>
      <c r="GJ14" s="9">
        <v>4.6230000000000002</v>
      </c>
      <c r="GK14" s="9">
        <v>6.3049999999999997</v>
      </c>
      <c r="GL14" s="9">
        <v>15.497</v>
      </c>
      <c r="GM14" s="9">
        <v>9.5749999999999993</v>
      </c>
      <c r="GN14" s="9">
        <v>5.9219999999999997</v>
      </c>
      <c r="GO14" s="9">
        <v>8.7100000000000009</v>
      </c>
      <c r="GP14" s="9">
        <v>4.008</v>
      </c>
      <c r="GQ14" s="9">
        <v>4.702</v>
      </c>
      <c r="GR14" s="9">
        <v>0.63</v>
      </c>
      <c r="GS14" s="9">
        <v>0</v>
      </c>
      <c r="GT14" s="9">
        <v>0.63</v>
      </c>
      <c r="GU14" s="9">
        <v>176.005</v>
      </c>
      <c r="GV14" s="9">
        <v>99.138999999999996</v>
      </c>
      <c r="GW14" s="9">
        <v>76.866</v>
      </c>
      <c r="GX14" s="9">
        <v>44.898000000000003</v>
      </c>
      <c r="GY14" s="9">
        <v>23.323</v>
      </c>
      <c r="GZ14" s="9">
        <v>21.574000000000002</v>
      </c>
      <c r="HA14" s="9">
        <v>135.798</v>
      </c>
      <c r="HB14" s="9">
        <v>76.650999999999996</v>
      </c>
      <c r="HC14" s="9">
        <v>59.146000000000001</v>
      </c>
      <c r="HD14" s="9">
        <v>3.4870000000000001</v>
      </c>
      <c r="HE14" s="9">
        <v>1.357</v>
      </c>
      <c r="HF14" s="9">
        <v>2.13</v>
      </c>
      <c r="HG14" s="9">
        <v>10.837</v>
      </c>
      <c r="HH14" s="9">
        <v>5.2359999999999998</v>
      </c>
      <c r="HI14" s="9">
        <v>5.6020000000000003</v>
      </c>
      <c r="HJ14" s="9">
        <v>1.33</v>
      </c>
      <c r="HK14" s="9">
        <v>0.255</v>
      </c>
      <c r="HL14" s="9">
        <v>1.0760000000000001</v>
      </c>
      <c r="HM14" s="9">
        <v>8.2850000000000001</v>
      </c>
      <c r="HN14" s="9">
        <v>3.1829999999999998</v>
      </c>
      <c r="HO14" s="9">
        <v>5.1029999999999998</v>
      </c>
      <c r="HP14" s="9">
        <v>10.881</v>
      </c>
      <c r="HQ14" s="9">
        <v>5.41</v>
      </c>
      <c r="HR14" s="9">
        <v>5.4720000000000004</v>
      </c>
      <c r="HS14" s="9">
        <v>37.563000000000002</v>
      </c>
      <c r="HT14" s="9">
        <v>19.527000000000001</v>
      </c>
      <c r="HU14" s="9">
        <v>18.036000000000001</v>
      </c>
      <c r="HV14" s="9">
        <v>4.2350000000000003</v>
      </c>
      <c r="HW14" s="9">
        <v>2.5590000000000002</v>
      </c>
      <c r="HX14" s="9">
        <v>1.6759999999999999</v>
      </c>
      <c r="HY14" s="9">
        <v>19.713000000000001</v>
      </c>
      <c r="HZ14" s="9">
        <v>9.8049999999999997</v>
      </c>
      <c r="IA14" s="9">
        <v>9.907</v>
      </c>
      <c r="IB14" s="9">
        <v>17.306000000000001</v>
      </c>
      <c r="IC14" s="9">
        <v>9.3610000000000007</v>
      </c>
      <c r="ID14" s="9">
        <v>7.9450000000000003</v>
      </c>
      <c r="IE14" s="9">
        <v>43.488999999999997</v>
      </c>
      <c r="IF14" s="9">
        <v>30.234000000000002</v>
      </c>
      <c r="IG14" s="9">
        <v>13.255000000000001</v>
      </c>
      <c r="IH14" s="9">
        <v>4.5869999999999997</v>
      </c>
      <c r="II14" s="9">
        <v>2.585</v>
      </c>
      <c r="IJ14" s="9">
        <v>2.0019999999999998</v>
      </c>
      <c r="IK14" s="9">
        <v>11.537000000000001</v>
      </c>
      <c r="IL14" s="9">
        <v>5.7480000000000002</v>
      </c>
      <c r="IM14" s="9">
        <v>5.7889999999999997</v>
      </c>
      <c r="IN14" s="9">
        <v>1.1040000000000001</v>
      </c>
      <c r="IO14" s="9">
        <v>0.44400000000000001</v>
      </c>
      <c r="IP14" s="9">
        <v>0.66</v>
      </c>
      <c r="IQ14" s="9">
        <v>0.46200000000000002</v>
      </c>
    </row>
    <row r="15" spans="1:251">
      <c r="A15" s="10">
        <v>43497</v>
      </c>
      <c r="B15" s="9">
        <v>11.557</v>
      </c>
      <c r="C15" s="9">
        <v>4.4749999999999996</v>
      </c>
      <c r="D15" s="9">
        <v>7.0830000000000002</v>
      </c>
      <c r="E15" s="9">
        <v>51.121000000000002</v>
      </c>
      <c r="F15" s="9">
        <v>30.366</v>
      </c>
      <c r="G15" s="9">
        <v>20.754999999999999</v>
      </c>
      <c r="H15" s="9">
        <v>26.401</v>
      </c>
      <c r="I15" s="9">
        <v>15.904</v>
      </c>
      <c r="J15" s="9">
        <v>10.496</v>
      </c>
      <c r="K15" s="9">
        <v>54.103999999999999</v>
      </c>
      <c r="L15" s="9">
        <v>33.259</v>
      </c>
      <c r="M15" s="9">
        <v>20.844999999999999</v>
      </c>
      <c r="N15" s="9">
        <v>13.69</v>
      </c>
      <c r="O15" s="9">
        <v>6.673</v>
      </c>
      <c r="P15" s="9">
        <v>7.0170000000000003</v>
      </c>
      <c r="Q15" s="9">
        <v>34.091000000000001</v>
      </c>
      <c r="R15" s="9">
        <v>21.408999999999999</v>
      </c>
      <c r="S15" s="9">
        <v>12.682</v>
      </c>
      <c r="T15" s="9">
        <v>12.711</v>
      </c>
      <c r="U15" s="9">
        <v>9.2319999999999993</v>
      </c>
      <c r="V15" s="9">
        <v>3.4790000000000001</v>
      </c>
      <c r="W15" s="9">
        <v>20.013000000000002</v>
      </c>
      <c r="X15" s="9">
        <v>11.85</v>
      </c>
      <c r="Y15" s="9">
        <v>8.1630000000000003</v>
      </c>
      <c r="Z15" s="9">
        <v>0.40400000000000003</v>
      </c>
      <c r="AA15" s="9">
        <v>0.40400000000000003</v>
      </c>
      <c r="AB15" s="9">
        <v>0</v>
      </c>
      <c r="AC15" s="9">
        <v>4.407</v>
      </c>
      <c r="AD15" s="9">
        <v>2.6440000000000001</v>
      </c>
      <c r="AE15" s="9">
        <v>1.7629999999999999</v>
      </c>
      <c r="AF15" s="9">
        <v>72.498999999999995</v>
      </c>
      <c r="AG15" s="9">
        <v>41.322000000000003</v>
      </c>
      <c r="AH15" s="9">
        <v>31.177</v>
      </c>
      <c r="AI15" s="9">
        <v>204.679</v>
      </c>
      <c r="AJ15" s="9">
        <v>110.86</v>
      </c>
      <c r="AK15" s="9">
        <v>93.819000000000003</v>
      </c>
      <c r="AL15" s="9">
        <v>29.585000000000001</v>
      </c>
      <c r="AM15" s="9">
        <v>16.753</v>
      </c>
      <c r="AN15" s="9">
        <v>12.833</v>
      </c>
      <c r="AO15" s="9">
        <v>126.496</v>
      </c>
      <c r="AP15" s="9">
        <v>74.105000000000004</v>
      </c>
      <c r="AQ15" s="9">
        <v>52.390999999999998</v>
      </c>
      <c r="AR15" s="9">
        <v>17.681000000000001</v>
      </c>
      <c r="AS15" s="9">
        <v>7.851</v>
      </c>
      <c r="AT15" s="9">
        <v>9.83</v>
      </c>
      <c r="AU15" s="9">
        <v>68.63</v>
      </c>
      <c r="AV15" s="9">
        <v>44.476999999999997</v>
      </c>
      <c r="AW15" s="9">
        <v>24.154</v>
      </c>
      <c r="AX15" s="9">
        <v>11.904999999999999</v>
      </c>
      <c r="AY15" s="9">
        <v>8.9019999999999992</v>
      </c>
      <c r="AZ15" s="9">
        <v>3.0019999999999998</v>
      </c>
      <c r="BA15" s="9">
        <v>57.866</v>
      </c>
      <c r="BB15" s="9">
        <v>29.628</v>
      </c>
      <c r="BC15" s="9">
        <v>28.238</v>
      </c>
      <c r="BD15" s="9">
        <v>6.92</v>
      </c>
      <c r="BE15" s="9">
        <v>1.964</v>
      </c>
      <c r="BF15" s="9">
        <v>4.9550000000000001</v>
      </c>
      <c r="BG15" s="9">
        <v>12.002000000000001</v>
      </c>
      <c r="BH15" s="9">
        <v>3.1539999999999999</v>
      </c>
      <c r="BI15" s="9">
        <v>8.8480000000000008</v>
      </c>
      <c r="BJ15" s="9">
        <v>9.8970000000000002</v>
      </c>
      <c r="BK15" s="9">
        <v>4.12</v>
      </c>
      <c r="BL15" s="9">
        <v>5.7770000000000001</v>
      </c>
      <c r="BM15" s="9">
        <v>22.946000000000002</v>
      </c>
      <c r="BN15" s="9">
        <v>8.7129999999999992</v>
      </c>
      <c r="BO15" s="9">
        <v>14.233000000000001</v>
      </c>
      <c r="BP15" s="9">
        <v>21.143999999999998</v>
      </c>
      <c r="BQ15" s="9">
        <v>14.728</v>
      </c>
      <c r="BR15" s="9">
        <v>6.4169999999999998</v>
      </c>
      <c r="BS15" s="9">
        <v>36.279000000000003</v>
      </c>
      <c r="BT15" s="9">
        <v>20.771999999999998</v>
      </c>
      <c r="BU15" s="9">
        <v>15.507</v>
      </c>
      <c r="BV15" s="9">
        <v>4.9530000000000003</v>
      </c>
      <c r="BW15" s="9">
        <v>3.7570000000000001</v>
      </c>
      <c r="BX15" s="9">
        <v>1.1950000000000001</v>
      </c>
      <c r="BY15" s="9">
        <v>6.9560000000000004</v>
      </c>
      <c r="BZ15" s="9">
        <v>4.1159999999999997</v>
      </c>
      <c r="CA15" s="9">
        <v>2.84</v>
      </c>
      <c r="CB15" s="9">
        <v>12.071</v>
      </c>
      <c r="CC15" s="9">
        <v>6.3179999999999996</v>
      </c>
      <c r="CD15" s="9">
        <v>5.7530000000000001</v>
      </c>
      <c r="CE15" s="9">
        <v>35.343000000000004</v>
      </c>
      <c r="CF15" s="9">
        <v>22.414000000000001</v>
      </c>
      <c r="CG15" s="9">
        <v>12.929</v>
      </c>
      <c r="CH15" s="9">
        <v>8.7910000000000004</v>
      </c>
      <c r="CI15" s="9">
        <v>3.7970000000000002</v>
      </c>
      <c r="CJ15" s="9">
        <v>4.9930000000000003</v>
      </c>
      <c r="CK15" s="9">
        <v>20.155999999999999</v>
      </c>
      <c r="CL15" s="9">
        <v>10.858000000000001</v>
      </c>
      <c r="CM15" s="9">
        <v>9.298</v>
      </c>
      <c r="CN15" s="9">
        <v>3.28</v>
      </c>
      <c r="CO15" s="9">
        <v>2.52</v>
      </c>
      <c r="CP15" s="9">
        <v>0.76</v>
      </c>
      <c r="CQ15" s="9">
        <v>15.188000000000001</v>
      </c>
      <c r="CR15" s="9">
        <v>11.555999999999999</v>
      </c>
      <c r="CS15" s="9">
        <v>3.6309999999999998</v>
      </c>
      <c r="CT15" s="9">
        <v>1.68</v>
      </c>
      <c r="CU15" s="9">
        <v>0.77800000000000002</v>
      </c>
      <c r="CV15" s="9">
        <v>0.90200000000000002</v>
      </c>
      <c r="CW15" s="9">
        <v>0.436</v>
      </c>
      <c r="CX15" s="9">
        <v>0.436</v>
      </c>
      <c r="CY15" s="9">
        <v>0</v>
      </c>
      <c r="CZ15" s="9">
        <v>51.53</v>
      </c>
      <c r="DA15" s="9">
        <v>28.385999999999999</v>
      </c>
      <c r="DB15" s="9">
        <v>23.143999999999998</v>
      </c>
      <c r="DC15" s="9">
        <v>25.818000000000001</v>
      </c>
      <c r="DD15" s="9">
        <v>14.702999999999999</v>
      </c>
      <c r="DE15" s="9">
        <v>11.114000000000001</v>
      </c>
      <c r="DF15" s="9">
        <v>111.294</v>
      </c>
      <c r="DG15" s="9">
        <v>51.213999999999999</v>
      </c>
      <c r="DH15" s="9">
        <v>60.08</v>
      </c>
      <c r="DI15" s="9">
        <v>6.4459999999999997</v>
      </c>
      <c r="DJ15" s="9">
        <v>3.9790000000000001</v>
      </c>
      <c r="DK15" s="9">
        <v>2.468</v>
      </c>
      <c r="DL15" s="9">
        <v>106.405</v>
      </c>
      <c r="DM15" s="9">
        <v>70.058000000000007</v>
      </c>
      <c r="DN15" s="9">
        <v>36.347999999999999</v>
      </c>
      <c r="DO15" s="9">
        <v>2.1349999999999998</v>
      </c>
      <c r="DP15" s="9">
        <v>1.349</v>
      </c>
      <c r="DQ15" s="9">
        <v>0.78600000000000003</v>
      </c>
      <c r="DR15" s="9">
        <v>18.468</v>
      </c>
      <c r="DS15" s="9">
        <v>9.2840000000000007</v>
      </c>
      <c r="DT15" s="9">
        <v>9.1839999999999993</v>
      </c>
      <c r="DU15" s="9">
        <v>0.32</v>
      </c>
      <c r="DV15" s="9">
        <v>0</v>
      </c>
      <c r="DW15" s="9">
        <v>0.32</v>
      </c>
      <c r="DX15" s="9">
        <v>4.2919999999999998</v>
      </c>
      <c r="DY15" s="9">
        <v>3.1560000000000001</v>
      </c>
      <c r="DZ15" s="9">
        <v>1.1359999999999999</v>
      </c>
      <c r="EA15" s="9">
        <v>15.885</v>
      </c>
      <c r="EB15" s="9">
        <v>6.0590000000000002</v>
      </c>
      <c r="EC15" s="9">
        <v>9.8249999999999993</v>
      </c>
      <c r="ED15" s="9">
        <v>79.614999999999995</v>
      </c>
      <c r="EE15" s="9">
        <v>45.744</v>
      </c>
      <c r="EF15" s="9">
        <v>33.871000000000002</v>
      </c>
      <c r="EG15" s="9">
        <v>36.043999999999997</v>
      </c>
      <c r="EH15" s="9">
        <v>19.228999999999999</v>
      </c>
      <c r="EI15" s="9">
        <v>16.815999999999999</v>
      </c>
      <c r="EJ15" s="9">
        <v>65.364000000000004</v>
      </c>
      <c r="EK15" s="9">
        <v>36.691000000000003</v>
      </c>
      <c r="EL15" s="9">
        <v>28.673999999999999</v>
      </c>
      <c r="EM15" s="9">
        <v>32.088999999999999</v>
      </c>
      <c r="EN15" s="9">
        <v>16.111000000000001</v>
      </c>
      <c r="EO15" s="9">
        <v>15.978</v>
      </c>
      <c r="EP15" s="9">
        <v>32.814999999999998</v>
      </c>
      <c r="EQ15" s="9">
        <v>19.074000000000002</v>
      </c>
      <c r="ER15" s="9">
        <v>13.74</v>
      </c>
      <c r="ES15" s="9">
        <v>29.402999999999999</v>
      </c>
      <c r="ET15" s="9">
        <v>16.053999999999998</v>
      </c>
      <c r="EU15" s="9">
        <v>13.349</v>
      </c>
      <c r="EV15" s="9">
        <v>48.581000000000003</v>
      </c>
      <c r="EW15" s="9">
        <v>28.216000000000001</v>
      </c>
      <c r="EX15" s="9">
        <v>20.364999999999998</v>
      </c>
      <c r="EY15" s="9">
        <v>28.507999999999999</v>
      </c>
      <c r="EZ15" s="9">
        <v>16.119</v>
      </c>
      <c r="FA15" s="9">
        <v>12.388999999999999</v>
      </c>
      <c r="FB15" s="9">
        <v>3.29</v>
      </c>
      <c r="FC15" s="9">
        <v>2.0830000000000002</v>
      </c>
      <c r="FD15" s="9">
        <v>1.2070000000000001</v>
      </c>
      <c r="FE15" s="9">
        <v>2.2589999999999999</v>
      </c>
      <c r="FF15" s="9">
        <v>1.2130000000000001</v>
      </c>
      <c r="FG15" s="9">
        <v>1.0449999999999999</v>
      </c>
      <c r="FH15" s="9">
        <v>12.884</v>
      </c>
      <c r="FI15" s="9">
        <v>6.7949999999999999</v>
      </c>
      <c r="FJ15" s="9">
        <v>6.09</v>
      </c>
      <c r="FK15" s="9">
        <v>5.008</v>
      </c>
      <c r="FL15" s="9">
        <v>2.7989999999999999</v>
      </c>
      <c r="FM15" s="9">
        <v>2.2090000000000001</v>
      </c>
      <c r="FN15" s="9">
        <v>38.823999999999998</v>
      </c>
      <c r="FO15" s="9">
        <v>22.736000000000001</v>
      </c>
      <c r="FP15" s="9">
        <v>16.088000000000001</v>
      </c>
      <c r="FQ15" s="9">
        <v>11.766999999999999</v>
      </c>
      <c r="FR15" s="9">
        <v>6.0880000000000001</v>
      </c>
      <c r="FS15" s="9">
        <v>5.6790000000000003</v>
      </c>
      <c r="FT15" s="9">
        <v>22.617999999999999</v>
      </c>
      <c r="FU15" s="9">
        <v>14.247</v>
      </c>
      <c r="FV15" s="9">
        <v>8.3710000000000004</v>
      </c>
      <c r="FW15" s="9">
        <v>14.459</v>
      </c>
      <c r="FX15" s="9">
        <v>10.015000000000001</v>
      </c>
      <c r="FY15" s="9">
        <v>4.444</v>
      </c>
      <c r="FZ15" s="9">
        <v>77.221999999999994</v>
      </c>
      <c r="GA15" s="9">
        <v>42.746000000000002</v>
      </c>
      <c r="GB15" s="9">
        <v>34.475999999999999</v>
      </c>
      <c r="GC15" s="9">
        <v>42.366999999999997</v>
      </c>
      <c r="GD15" s="9">
        <v>20.998999999999999</v>
      </c>
      <c r="GE15" s="9">
        <v>21.367999999999999</v>
      </c>
      <c r="GF15" s="9">
        <v>36.662999999999997</v>
      </c>
      <c r="GG15" s="9">
        <v>19.573</v>
      </c>
      <c r="GH15" s="9">
        <v>17.091000000000001</v>
      </c>
      <c r="GI15" s="9">
        <v>7.6829999999999998</v>
      </c>
      <c r="GJ15" s="9">
        <v>4.556</v>
      </c>
      <c r="GK15" s="9">
        <v>3.1269999999999998</v>
      </c>
      <c r="GL15" s="9">
        <v>15.548999999999999</v>
      </c>
      <c r="GM15" s="9">
        <v>8.2739999999999991</v>
      </c>
      <c r="GN15" s="9">
        <v>7.2750000000000004</v>
      </c>
      <c r="GO15" s="9">
        <v>11.746</v>
      </c>
      <c r="GP15" s="9">
        <v>5.984</v>
      </c>
      <c r="GQ15" s="9">
        <v>5.7619999999999996</v>
      </c>
      <c r="GR15" s="9">
        <v>2.41</v>
      </c>
      <c r="GS15" s="9">
        <v>0.78300000000000003</v>
      </c>
      <c r="GT15" s="9">
        <v>1.627</v>
      </c>
      <c r="GU15" s="9">
        <v>188.72800000000001</v>
      </c>
      <c r="GV15" s="9">
        <v>105.649</v>
      </c>
      <c r="GW15" s="9">
        <v>83.078999999999994</v>
      </c>
      <c r="GX15" s="9">
        <v>50.082999999999998</v>
      </c>
      <c r="GY15" s="9">
        <v>29.356999999999999</v>
      </c>
      <c r="GZ15" s="9">
        <v>20.727</v>
      </c>
      <c r="HA15" s="9">
        <v>152.62799999999999</v>
      </c>
      <c r="HB15" s="9">
        <v>81.876000000000005</v>
      </c>
      <c r="HC15" s="9">
        <v>70.751999999999995</v>
      </c>
      <c r="HD15" s="9">
        <v>5</v>
      </c>
      <c r="HE15" s="9">
        <v>1.5920000000000001</v>
      </c>
      <c r="HF15" s="9">
        <v>3.4079999999999999</v>
      </c>
      <c r="HG15" s="9">
        <v>17.984000000000002</v>
      </c>
      <c r="HH15" s="9">
        <v>9.8780000000000001</v>
      </c>
      <c r="HI15" s="9">
        <v>8.1059999999999999</v>
      </c>
      <c r="HJ15" s="9">
        <v>2.0419999999999998</v>
      </c>
      <c r="HK15" s="9">
        <v>1.2450000000000001</v>
      </c>
      <c r="HL15" s="9">
        <v>0.79800000000000004</v>
      </c>
      <c r="HM15" s="9">
        <v>6.1790000000000003</v>
      </c>
      <c r="HN15" s="9">
        <v>2.2400000000000002</v>
      </c>
      <c r="HO15" s="9">
        <v>3.9390000000000001</v>
      </c>
      <c r="HP15" s="9">
        <v>10.542999999999999</v>
      </c>
      <c r="HQ15" s="9">
        <v>5.7709999999999999</v>
      </c>
      <c r="HR15" s="9">
        <v>4.7720000000000002</v>
      </c>
      <c r="HS15" s="9">
        <v>41.798000000000002</v>
      </c>
      <c r="HT15" s="9">
        <v>15.951000000000001</v>
      </c>
      <c r="HU15" s="9">
        <v>25.847999999999999</v>
      </c>
      <c r="HV15" s="9">
        <v>6.9189999999999996</v>
      </c>
      <c r="HW15" s="9">
        <v>2.9079999999999999</v>
      </c>
      <c r="HX15" s="9">
        <v>4.0110000000000001</v>
      </c>
      <c r="HY15" s="9">
        <v>19.350999999999999</v>
      </c>
      <c r="HZ15" s="9">
        <v>9.8239999999999998</v>
      </c>
      <c r="IA15" s="9">
        <v>9.5259999999999998</v>
      </c>
      <c r="IB15" s="9">
        <v>17.783999999999999</v>
      </c>
      <c r="IC15" s="9">
        <v>13.893000000000001</v>
      </c>
      <c r="ID15" s="9">
        <v>3.891</v>
      </c>
      <c r="IE15" s="9">
        <v>47.691000000000003</v>
      </c>
      <c r="IF15" s="9">
        <v>31.594000000000001</v>
      </c>
      <c r="IG15" s="9">
        <v>16.097000000000001</v>
      </c>
      <c r="IH15" s="9">
        <v>4.6630000000000003</v>
      </c>
      <c r="II15" s="9">
        <v>2.3159999999999998</v>
      </c>
      <c r="IJ15" s="9">
        <v>2.347</v>
      </c>
      <c r="IK15" s="9">
        <v>8.657</v>
      </c>
      <c r="IL15" s="9">
        <v>5.26</v>
      </c>
      <c r="IM15" s="9">
        <v>3.3969999999999998</v>
      </c>
      <c r="IN15" s="9">
        <v>0.375</v>
      </c>
      <c r="IO15" s="9">
        <v>0.375</v>
      </c>
      <c r="IP15" s="9">
        <v>0</v>
      </c>
      <c r="IQ15" s="9">
        <v>3.294</v>
      </c>
    </row>
    <row r="16" spans="1:251">
      <c r="A16" s="10">
        <v>43862</v>
      </c>
      <c r="B16" s="9">
        <v>10.31</v>
      </c>
      <c r="C16" s="9">
        <v>7.2080000000000002</v>
      </c>
      <c r="D16" s="9">
        <v>3.1019999999999999</v>
      </c>
      <c r="E16" s="9">
        <v>48.923999999999999</v>
      </c>
      <c r="F16" s="9">
        <v>27.609000000000002</v>
      </c>
      <c r="G16" s="9">
        <v>21.314</v>
      </c>
      <c r="H16" s="9">
        <v>19.760000000000002</v>
      </c>
      <c r="I16" s="9">
        <v>7.609</v>
      </c>
      <c r="J16" s="9">
        <v>12.151</v>
      </c>
      <c r="K16" s="9">
        <v>45.988</v>
      </c>
      <c r="L16" s="9">
        <v>27.943999999999999</v>
      </c>
      <c r="M16" s="9">
        <v>18.044</v>
      </c>
      <c r="N16" s="9">
        <v>10.76</v>
      </c>
      <c r="O16" s="9">
        <v>3.9039999999999999</v>
      </c>
      <c r="P16" s="9">
        <v>6.8559999999999999</v>
      </c>
      <c r="Q16" s="9">
        <v>28.658000000000001</v>
      </c>
      <c r="R16" s="9">
        <v>18.975000000000001</v>
      </c>
      <c r="S16" s="9">
        <v>9.6829999999999998</v>
      </c>
      <c r="T16" s="9">
        <v>9</v>
      </c>
      <c r="U16" s="9">
        <v>3.7050000000000001</v>
      </c>
      <c r="V16" s="9">
        <v>5.2949999999999999</v>
      </c>
      <c r="W16" s="9">
        <v>17.329999999999998</v>
      </c>
      <c r="X16" s="9">
        <v>8.9689999999999994</v>
      </c>
      <c r="Y16" s="9">
        <v>8.3610000000000007</v>
      </c>
      <c r="Z16" s="9">
        <v>2.1440000000000001</v>
      </c>
      <c r="AA16" s="9">
        <v>1.7549999999999999</v>
      </c>
      <c r="AB16" s="9">
        <v>0.38900000000000001</v>
      </c>
      <c r="AC16" s="9">
        <v>6.742</v>
      </c>
      <c r="AD16" s="9">
        <v>3.7719999999999998</v>
      </c>
      <c r="AE16" s="9">
        <v>2.97</v>
      </c>
      <c r="AF16" s="9">
        <v>65.055000000000007</v>
      </c>
      <c r="AG16" s="9">
        <v>33.545999999999999</v>
      </c>
      <c r="AH16" s="9">
        <v>31.509</v>
      </c>
      <c r="AI16" s="9">
        <v>212.86</v>
      </c>
      <c r="AJ16" s="9">
        <v>115.05500000000001</v>
      </c>
      <c r="AK16" s="9">
        <v>97.805000000000007</v>
      </c>
      <c r="AL16" s="9">
        <v>27.440999999999999</v>
      </c>
      <c r="AM16" s="9">
        <v>14.787000000000001</v>
      </c>
      <c r="AN16" s="9">
        <v>12.654999999999999</v>
      </c>
      <c r="AO16" s="9">
        <v>127.175</v>
      </c>
      <c r="AP16" s="9">
        <v>74.201999999999998</v>
      </c>
      <c r="AQ16" s="9">
        <v>52.972999999999999</v>
      </c>
      <c r="AR16" s="9">
        <v>14.611000000000001</v>
      </c>
      <c r="AS16" s="9">
        <v>7.3129999999999997</v>
      </c>
      <c r="AT16" s="9">
        <v>7.298</v>
      </c>
      <c r="AU16" s="9">
        <v>70.587999999999994</v>
      </c>
      <c r="AV16" s="9">
        <v>41.917999999999999</v>
      </c>
      <c r="AW16" s="9">
        <v>28.67</v>
      </c>
      <c r="AX16" s="9">
        <v>12.83</v>
      </c>
      <c r="AY16" s="9">
        <v>7.4729999999999999</v>
      </c>
      <c r="AZ16" s="9">
        <v>5.3570000000000002</v>
      </c>
      <c r="BA16" s="9">
        <v>56.587000000000003</v>
      </c>
      <c r="BB16" s="9">
        <v>32.283999999999999</v>
      </c>
      <c r="BC16" s="9">
        <v>24.303000000000001</v>
      </c>
      <c r="BD16" s="9">
        <v>5.6079999999999997</v>
      </c>
      <c r="BE16" s="9">
        <v>0.93600000000000005</v>
      </c>
      <c r="BF16" s="9">
        <v>4.6710000000000003</v>
      </c>
      <c r="BG16" s="9">
        <v>10.353</v>
      </c>
      <c r="BH16" s="9">
        <v>2.355</v>
      </c>
      <c r="BI16" s="9">
        <v>7.9980000000000002</v>
      </c>
      <c r="BJ16" s="9">
        <v>15.218</v>
      </c>
      <c r="BK16" s="9">
        <v>8.4149999999999991</v>
      </c>
      <c r="BL16" s="9">
        <v>6.8029999999999999</v>
      </c>
      <c r="BM16" s="9">
        <v>31.222000000000001</v>
      </c>
      <c r="BN16" s="9">
        <v>14.851000000000001</v>
      </c>
      <c r="BO16" s="9">
        <v>16.370999999999999</v>
      </c>
      <c r="BP16" s="9">
        <v>12.430999999999999</v>
      </c>
      <c r="BQ16" s="9">
        <v>7.4139999999999997</v>
      </c>
      <c r="BR16" s="9">
        <v>5.0170000000000003</v>
      </c>
      <c r="BS16" s="9">
        <v>34.615000000000002</v>
      </c>
      <c r="BT16" s="9">
        <v>18.678999999999998</v>
      </c>
      <c r="BU16" s="9">
        <v>15.936</v>
      </c>
      <c r="BV16" s="9">
        <v>4.3570000000000002</v>
      </c>
      <c r="BW16" s="9">
        <v>1.994</v>
      </c>
      <c r="BX16" s="9">
        <v>2.363</v>
      </c>
      <c r="BY16" s="9">
        <v>9.4960000000000004</v>
      </c>
      <c r="BZ16" s="9">
        <v>4.968</v>
      </c>
      <c r="CA16" s="9">
        <v>4.5279999999999996</v>
      </c>
      <c r="CB16" s="9">
        <v>12.465</v>
      </c>
      <c r="CC16" s="9">
        <v>6.2640000000000002</v>
      </c>
      <c r="CD16" s="9">
        <v>6.2009999999999996</v>
      </c>
      <c r="CE16" s="9">
        <v>34.822000000000003</v>
      </c>
      <c r="CF16" s="9">
        <v>17.521999999999998</v>
      </c>
      <c r="CG16" s="9">
        <v>17.3</v>
      </c>
      <c r="CH16" s="9">
        <v>9.7189999999999994</v>
      </c>
      <c r="CI16" s="9">
        <v>5.0890000000000004</v>
      </c>
      <c r="CJ16" s="9">
        <v>4.6289999999999996</v>
      </c>
      <c r="CK16" s="9">
        <v>19.856999999999999</v>
      </c>
      <c r="CL16" s="9">
        <v>8.4</v>
      </c>
      <c r="CM16" s="9">
        <v>11.457000000000001</v>
      </c>
      <c r="CN16" s="9">
        <v>2.746</v>
      </c>
      <c r="CO16" s="9">
        <v>1.175</v>
      </c>
      <c r="CP16" s="9">
        <v>1.571</v>
      </c>
      <c r="CQ16" s="9">
        <v>14.965</v>
      </c>
      <c r="CR16" s="9">
        <v>9.1219999999999999</v>
      </c>
      <c r="CS16" s="9">
        <v>5.843</v>
      </c>
      <c r="CT16" s="9">
        <v>0.34</v>
      </c>
      <c r="CU16" s="9">
        <v>0.34</v>
      </c>
      <c r="CV16" s="9">
        <v>0</v>
      </c>
      <c r="CW16" s="9">
        <v>1.673</v>
      </c>
      <c r="CX16" s="9">
        <v>1.1319999999999999</v>
      </c>
      <c r="CY16" s="9">
        <v>0.54100000000000004</v>
      </c>
      <c r="CZ16" s="9">
        <v>52.143000000000001</v>
      </c>
      <c r="DA16" s="9">
        <v>25.693999999999999</v>
      </c>
      <c r="DB16" s="9">
        <v>26.449000000000002</v>
      </c>
      <c r="DC16" s="9">
        <v>19.135000000000002</v>
      </c>
      <c r="DD16" s="9">
        <v>9.8569999999999993</v>
      </c>
      <c r="DE16" s="9">
        <v>9.2780000000000005</v>
      </c>
      <c r="DF16" s="9">
        <v>123.27</v>
      </c>
      <c r="DG16" s="9">
        <v>63.277999999999999</v>
      </c>
      <c r="DH16" s="9">
        <v>59.991999999999997</v>
      </c>
      <c r="DI16" s="9">
        <v>4.6040000000000001</v>
      </c>
      <c r="DJ16" s="9">
        <v>3.1280000000000001</v>
      </c>
      <c r="DK16" s="9">
        <v>1.476</v>
      </c>
      <c r="DL16" s="9">
        <v>94.724999999999994</v>
      </c>
      <c r="DM16" s="9">
        <v>54.948999999999998</v>
      </c>
      <c r="DN16" s="9">
        <v>39.776000000000003</v>
      </c>
      <c r="DO16" s="9">
        <v>1.472</v>
      </c>
      <c r="DP16" s="9">
        <v>1.472</v>
      </c>
      <c r="DQ16" s="9">
        <v>0</v>
      </c>
      <c r="DR16" s="9">
        <v>20.236999999999998</v>
      </c>
      <c r="DS16" s="9">
        <v>8.5220000000000002</v>
      </c>
      <c r="DT16" s="9">
        <v>11.715</v>
      </c>
      <c r="DU16" s="9">
        <v>0.50700000000000001</v>
      </c>
      <c r="DV16" s="9">
        <v>0</v>
      </c>
      <c r="DW16" s="9">
        <v>0.50700000000000001</v>
      </c>
      <c r="DX16" s="9">
        <v>11.122</v>
      </c>
      <c r="DY16" s="9">
        <v>6.9589999999999996</v>
      </c>
      <c r="DZ16" s="9">
        <v>4.1630000000000003</v>
      </c>
      <c r="EA16" s="9">
        <v>15.74</v>
      </c>
      <c r="EB16" s="9">
        <v>5.8310000000000004</v>
      </c>
      <c r="EC16" s="9">
        <v>9.91</v>
      </c>
      <c r="ED16" s="9">
        <v>70.058999999999997</v>
      </c>
      <c r="EE16" s="9">
        <v>35.460999999999999</v>
      </c>
      <c r="EF16" s="9">
        <v>34.597000000000001</v>
      </c>
      <c r="EG16" s="9">
        <v>40.494999999999997</v>
      </c>
      <c r="EH16" s="9">
        <v>20.27</v>
      </c>
      <c r="EI16" s="9">
        <v>20.225999999999999</v>
      </c>
      <c r="EJ16" s="9">
        <v>55.05</v>
      </c>
      <c r="EK16" s="9">
        <v>28.873999999999999</v>
      </c>
      <c r="EL16" s="9">
        <v>26.175999999999998</v>
      </c>
      <c r="EM16" s="9">
        <v>39.387999999999998</v>
      </c>
      <c r="EN16" s="9">
        <v>20.274000000000001</v>
      </c>
      <c r="EO16" s="9">
        <v>19.114000000000001</v>
      </c>
      <c r="EP16" s="9">
        <v>27.751999999999999</v>
      </c>
      <c r="EQ16" s="9">
        <v>15.55</v>
      </c>
      <c r="ER16" s="9">
        <v>12.201000000000001</v>
      </c>
      <c r="ES16" s="9">
        <v>28.04</v>
      </c>
      <c r="ET16" s="9">
        <v>14.199</v>
      </c>
      <c r="EU16" s="9">
        <v>13.840999999999999</v>
      </c>
      <c r="EV16" s="9">
        <v>41.378999999999998</v>
      </c>
      <c r="EW16" s="9">
        <v>24.530999999999999</v>
      </c>
      <c r="EX16" s="9">
        <v>16.847999999999999</v>
      </c>
      <c r="EY16" s="9">
        <v>26.527999999999999</v>
      </c>
      <c r="EZ16" s="9">
        <v>12.242000000000001</v>
      </c>
      <c r="FA16" s="9">
        <v>14.286</v>
      </c>
      <c r="FB16" s="9">
        <v>2.5430000000000001</v>
      </c>
      <c r="FC16" s="9">
        <v>1.0760000000000001</v>
      </c>
      <c r="FD16" s="9">
        <v>1.4670000000000001</v>
      </c>
      <c r="FE16" s="9">
        <v>5.3609999999999998</v>
      </c>
      <c r="FF16" s="9">
        <v>2.9969999999999999</v>
      </c>
      <c r="FG16" s="9">
        <v>2.3639999999999999</v>
      </c>
      <c r="FH16" s="9">
        <v>9.18</v>
      </c>
      <c r="FI16" s="9">
        <v>4.2030000000000003</v>
      </c>
      <c r="FJ16" s="9">
        <v>4.9770000000000003</v>
      </c>
      <c r="FK16" s="9">
        <v>8.0030000000000001</v>
      </c>
      <c r="FL16" s="9">
        <v>4.1379999999999999</v>
      </c>
      <c r="FM16" s="9">
        <v>3.8650000000000002</v>
      </c>
      <c r="FN16" s="9">
        <v>28.408999999999999</v>
      </c>
      <c r="FO16" s="9">
        <v>15.353999999999999</v>
      </c>
      <c r="FP16" s="9">
        <v>13.055</v>
      </c>
      <c r="FQ16" s="9">
        <v>7.7560000000000002</v>
      </c>
      <c r="FR16" s="9">
        <v>5.5110000000000001</v>
      </c>
      <c r="FS16" s="9">
        <v>2.2450000000000001</v>
      </c>
      <c r="FT16" s="9">
        <v>20.248000000000001</v>
      </c>
      <c r="FU16" s="9">
        <v>11.75</v>
      </c>
      <c r="FV16" s="9">
        <v>8.4979999999999993</v>
      </c>
      <c r="FW16" s="9">
        <v>14.028</v>
      </c>
      <c r="FX16" s="9">
        <v>10.488</v>
      </c>
      <c r="FY16" s="9">
        <v>3.54</v>
      </c>
      <c r="FZ16" s="9">
        <v>67.456000000000003</v>
      </c>
      <c r="GA16" s="9">
        <v>33.892000000000003</v>
      </c>
      <c r="GB16" s="9">
        <v>33.564999999999998</v>
      </c>
      <c r="GC16" s="9">
        <v>44.243000000000002</v>
      </c>
      <c r="GD16" s="9">
        <v>21.122</v>
      </c>
      <c r="GE16" s="9">
        <v>23.120999999999999</v>
      </c>
      <c r="GF16" s="9">
        <v>26.181999999999999</v>
      </c>
      <c r="GG16" s="9">
        <v>14.058999999999999</v>
      </c>
      <c r="GH16" s="9">
        <v>12.122999999999999</v>
      </c>
      <c r="GI16" s="9">
        <v>4.0289999999999999</v>
      </c>
      <c r="GJ16" s="9">
        <v>2.2869999999999999</v>
      </c>
      <c r="GK16" s="9">
        <v>1.742</v>
      </c>
      <c r="GL16" s="9">
        <v>18.678000000000001</v>
      </c>
      <c r="GM16" s="9">
        <v>10.388999999999999</v>
      </c>
      <c r="GN16" s="9">
        <v>8.2889999999999997</v>
      </c>
      <c r="GO16" s="9">
        <v>14.06</v>
      </c>
      <c r="GP16" s="9">
        <v>5.4139999999999997</v>
      </c>
      <c r="GQ16" s="9">
        <v>8.6460000000000008</v>
      </c>
      <c r="GR16" s="9">
        <v>2.6030000000000002</v>
      </c>
      <c r="GS16" s="9">
        <v>0.39800000000000002</v>
      </c>
      <c r="GT16" s="9">
        <v>2.2050000000000001</v>
      </c>
      <c r="GU16" s="9">
        <v>196.572</v>
      </c>
      <c r="GV16" s="9">
        <v>108.483</v>
      </c>
      <c r="GW16" s="9">
        <v>88.088999999999999</v>
      </c>
      <c r="GX16" s="9">
        <v>44.491999999999997</v>
      </c>
      <c r="GY16" s="9">
        <v>22.641999999999999</v>
      </c>
      <c r="GZ16" s="9">
        <v>21.849</v>
      </c>
      <c r="HA16" s="9">
        <v>157.26400000000001</v>
      </c>
      <c r="HB16" s="9">
        <v>82.674000000000007</v>
      </c>
      <c r="HC16" s="9">
        <v>74.590999999999994</v>
      </c>
      <c r="HD16" s="9">
        <v>3.0169999999999999</v>
      </c>
      <c r="HE16" s="9">
        <v>1.145</v>
      </c>
      <c r="HF16" s="9">
        <v>1.8720000000000001</v>
      </c>
      <c r="HG16" s="9">
        <v>21.103999999999999</v>
      </c>
      <c r="HH16" s="9">
        <v>12.675000000000001</v>
      </c>
      <c r="HI16" s="9">
        <v>8.4290000000000003</v>
      </c>
      <c r="HJ16" s="9">
        <v>0.44600000000000001</v>
      </c>
      <c r="HK16" s="9">
        <v>0.44600000000000001</v>
      </c>
      <c r="HL16" s="9">
        <v>0</v>
      </c>
      <c r="HM16" s="9">
        <v>7.2119999999999997</v>
      </c>
      <c r="HN16" s="9">
        <v>1.74</v>
      </c>
      <c r="HO16" s="9">
        <v>5.4710000000000001</v>
      </c>
      <c r="HP16" s="9">
        <v>12.069000000000001</v>
      </c>
      <c r="HQ16" s="9">
        <v>5.202</v>
      </c>
      <c r="HR16" s="9">
        <v>6.8659999999999997</v>
      </c>
      <c r="HS16" s="9">
        <v>43.856000000000002</v>
      </c>
      <c r="HT16" s="9">
        <v>15.832000000000001</v>
      </c>
      <c r="HU16" s="9">
        <v>28.024000000000001</v>
      </c>
      <c r="HV16" s="9">
        <v>5.0190000000000001</v>
      </c>
      <c r="HW16" s="9">
        <v>1.6539999999999999</v>
      </c>
      <c r="HX16" s="9">
        <v>3.3650000000000002</v>
      </c>
      <c r="HY16" s="9">
        <v>22.507000000000001</v>
      </c>
      <c r="HZ16" s="9">
        <v>13.324</v>
      </c>
      <c r="IA16" s="9">
        <v>9.1829999999999998</v>
      </c>
      <c r="IB16" s="9">
        <v>14.88</v>
      </c>
      <c r="IC16" s="9">
        <v>8.657</v>
      </c>
      <c r="ID16" s="9">
        <v>6.2229999999999999</v>
      </c>
      <c r="IE16" s="9">
        <v>48.847000000000001</v>
      </c>
      <c r="IF16" s="9">
        <v>33.441000000000003</v>
      </c>
      <c r="IG16" s="9">
        <v>15.406000000000001</v>
      </c>
      <c r="IH16" s="9">
        <v>6.0979999999999999</v>
      </c>
      <c r="II16" s="9">
        <v>3.4329999999999998</v>
      </c>
      <c r="IJ16" s="9">
        <v>2.665</v>
      </c>
      <c r="IK16" s="9">
        <v>8.0510000000000002</v>
      </c>
      <c r="IL16" s="9">
        <v>3.081</v>
      </c>
      <c r="IM16" s="9">
        <v>4.97</v>
      </c>
      <c r="IN16" s="9">
        <v>1.4430000000000001</v>
      </c>
      <c r="IO16" s="9">
        <v>0.97699999999999998</v>
      </c>
      <c r="IP16" s="9">
        <v>0.46600000000000003</v>
      </c>
      <c r="IQ16" s="9">
        <v>0.40400000000000003</v>
      </c>
    </row>
    <row r="17" spans="1:251">
      <c r="A17" s="10">
        <v>44228</v>
      </c>
      <c r="B17" s="9">
        <v>12.387</v>
      </c>
      <c r="C17" s="9">
        <v>4.5170000000000003</v>
      </c>
      <c r="D17" s="9">
        <v>7.8689999999999998</v>
      </c>
      <c r="E17" s="9">
        <v>48.347000000000001</v>
      </c>
      <c r="F17" s="9">
        <v>24.539000000000001</v>
      </c>
      <c r="G17" s="9">
        <v>23.808</v>
      </c>
      <c r="H17" s="9">
        <v>23.212</v>
      </c>
      <c r="I17" s="9">
        <v>13.977</v>
      </c>
      <c r="J17" s="9">
        <v>9.2349999999999994</v>
      </c>
      <c r="K17" s="9">
        <v>54.62</v>
      </c>
      <c r="L17" s="9">
        <v>30.446000000000002</v>
      </c>
      <c r="M17" s="9">
        <v>24.173999999999999</v>
      </c>
      <c r="N17" s="9">
        <v>13.351000000000001</v>
      </c>
      <c r="O17" s="9">
        <v>7.9669999999999996</v>
      </c>
      <c r="P17" s="9">
        <v>5.3840000000000003</v>
      </c>
      <c r="Q17" s="9">
        <v>31.702999999999999</v>
      </c>
      <c r="R17" s="9">
        <v>15.217000000000001</v>
      </c>
      <c r="S17" s="9">
        <v>16.486000000000001</v>
      </c>
      <c r="T17" s="9">
        <v>9.8610000000000007</v>
      </c>
      <c r="U17" s="9">
        <v>6.0110000000000001</v>
      </c>
      <c r="V17" s="9">
        <v>3.851</v>
      </c>
      <c r="W17" s="9">
        <v>22.917000000000002</v>
      </c>
      <c r="X17" s="9">
        <v>15.228999999999999</v>
      </c>
      <c r="Y17" s="9">
        <v>7.6879999999999997</v>
      </c>
      <c r="Z17" s="9">
        <v>1.3819999999999999</v>
      </c>
      <c r="AA17" s="9">
        <v>0.32</v>
      </c>
      <c r="AB17" s="9">
        <v>1.0620000000000001</v>
      </c>
      <c r="AC17" s="9">
        <v>3.3170000000000002</v>
      </c>
      <c r="AD17" s="9">
        <v>2.1429999999999998</v>
      </c>
      <c r="AE17" s="9">
        <v>1.1739999999999999</v>
      </c>
      <c r="AF17" s="9">
        <v>68.197000000000003</v>
      </c>
      <c r="AG17" s="9">
        <v>38.024000000000001</v>
      </c>
      <c r="AH17" s="9">
        <v>30.172999999999998</v>
      </c>
      <c r="AI17" s="9">
        <v>215.578</v>
      </c>
      <c r="AJ17" s="9">
        <v>107.8</v>
      </c>
      <c r="AK17" s="9">
        <v>107.77800000000001</v>
      </c>
      <c r="AL17" s="9">
        <v>32.744</v>
      </c>
      <c r="AM17" s="9">
        <v>15.016999999999999</v>
      </c>
      <c r="AN17" s="9">
        <v>17.727</v>
      </c>
      <c r="AO17" s="9">
        <v>126.756</v>
      </c>
      <c r="AP17" s="9">
        <v>67.406999999999996</v>
      </c>
      <c r="AQ17" s="9">
        <v>59.348999999999997</v>
      </c>
      <c r="AR17" s="9">
        <v>19.370999999999999</v>
      </c>
      <c r="AS17" s="9">
        <v>8.1199999999999992</v>
      </c>
      <c r="AT17" s="9">
        <v>11.250999999999999</v>
      </c>
      <c r="AU17" s="9">
        <v>69.516000000000005</v>
      </c>
      <c r="AV17" s="9">
        <v>38.039000000000001</v>
      </c>
      <c r="AW17" s="9">
        <v>31.477</v>
      </c>
      <c r="AX17" s="9">
        <v>13.372999999999999</v>
      </c>
      <c r="AY17" s="9">
        <v>6.8970000000000002</v>
      </c>
      <c r="AZ17" s="9">
        <v>6.4749999999999996</v>
      </c>
      <c r="BA17" s="9">
        <v>57.24</v>
      </c>
      <c r="BB17" s="9">
        <v>29.367999999999999</v>
      </c>
      <c r="BC17" s="9">
        <v>27.872</v>
      </c>
      <c r="BD17" s="9">
        <v>5.7039999999999997</v>
      </c>
      <c r="BE17" s="9">
        <v>1.351</v>
      </c>
      <c r="BF17" s="9">
        <v>4.3529999999999998</v>
      </c>
      <c r="BG17" s="9">
        <v>10.59</v>
      </c>
      <c r="BH17" s="9">
        <v>1.843</v>
      </c>
      <c r="BI17" s="9">
        <v>8.7460000000000004</v>
      </c>
      <c r="BJ17" s="9">
        <v>8.0449999999999999</v>
      </c>
      <c r="BK17" s="9">
        <v>4.3330000000000002</v>
      </c>
      <c r="BL17" s="9">
        <v>3.7120000000000002</v>
      </c>
      <c r="BM17" s="9">
        <v>31.751000000000001</v>
      </c>
      <c r="BN17" s="9">
        <v>12.449</v>
      </c>
      <c r="BO17" s="9">
        <v>19.302</v>
      </c>
      <c r="BP17" s="9">
        <v>18.277000000000001</v>
      </c>
      <c r="BQ17" s="9">
        <v>14.443</v>
      </c>
      <c r="BR17" s="9">
        <v>3.8340000000000001</v>
      </c>
      <c r="BS17" s="9">
        <v>33.991999999999997</v>
      </c>
      <c r="BT17" s="9">
        <v>19.657</v>
      </c>
      <c r="BU17" s="9">
        <v>14.335000000000001</v>
      </c>
      <c r="BV17" s="9">
        <v>3.4279999999999999</v>
      </c>
      <c r="BW17" s="9">
        <v>2.8809999999999998</v>
      </c>
      <c r="BX17" s="9">
        <v>0.54700000000000004</v>
      </c>
      <c r="BY17" s="9">
        <v>12.489000000000001</v>
      </c>
      <c r="BZ17" s="9">
        <v>6.4429999999999996</v>
      </c>
      <c r="CA17" s="9">
        <v>6.0460000000000003</v>
      </c>
      <c r="CB17" s="9">
        <v>16.899999999999999</v>
      </c>
      <c r="CC17" s="9">
        <v>10.672000000000001</v>
      </c>
      <c r="CD17" s="9">
        <v>6.2270000000000003</v>
      </c>
      <c r="CE17" s="9">
        <v>38.76</v>
      </c>
      <c r="CF17" s="9">
        <v>20.148</v>
      </c>
      <c r="CG17" s="9">
        <v>18.611999999999998</v>
      </c>
      <c r="CH17" s="9">
        <v>8.9559999999999995</v>
      </c>
      <c r="CI17" s="9">
        <v>6.952</v>
      </c>
      <c r="CJ17" s="9">
        <v>2.004</v>
      </c>
      <c r="CK17" s="9">
        <v>23.693000000000001</v>
      </c>
      <c r="CL17" s="9">
        <v>12.090999999999999</v>
      </c>
      <c r="CM17" s="9">
        <v>11.602</v>
      </c>
      <c r="CN17" s="9">
        <v>7.944</v>
      </c>
      <c r="CO17" s="9">
        <v>3.72</v>
      </c>
      <c r="CP17" s="9">
        <v>4.2240000000000002</v>
      </c>
      <c r="CQ17" s="9">
        <v>15.068</v>
      </c>
      <c r="CR17" s="9">
        <v>8.0579999999999998</v>
      </c>
      <c r="CS17" s="9">
        <v>7.01</v>
      </c>
      <c r="CT17" s="9">
        <v>0.89900000000000002</v>
      </c>
      <c r="CU17" s="9">
        <v>0.89900000000000002</v>
      </c>
      <c r="CV17" s="9">
        <v>0</v>
      </c>
      <c r="CW17" s="9">
        <v>1.7849999999999999</v>
      </c>
      <c r="CX17" s="9">
        <v>0.91400000000000003</v>
      </c>
      <c r="CY17" s="9">
        <v>0.87</v>
      </c>
      <c r="CZ17" s="9">
        <v>50.648000000000003</v>
      </c>
      <c r="DA17" s="9">
        <v>27.744</v>
      </c>
      <c r="DB17" s="9">
        <v>22.904</v>
      </c>
      <c r="DC17" s="9">
        <v>26.195</v>
      </c>
      <c r="DD17" s="9">
        <v>16.277000000000001</v>
      </c>
      <c r="DE17" s="9">
        <v>9.9179999999999993</v>
      </c>
      <c r="DF17" s="9">
        <v>118.968</v>
      </c>
      <c r="DG17" s="9">
        <v>61.036999999999999</v>
      </c>
      <c r="DH17" s="9">
        <v>57.930999999999997</v>
      </c>
      <c r="DI17" s="9">
        <v>5.5449999999999999</v>
      </c>
      <c r="DJ17" s="9">
        <v>3.294</v>
      </c>
      <c r="DK17" s="9">
        <v>2.2509999999999999</v>
      </c>
      <c r="DL17" s="9">
        <v>112.441</v>
      </c>
      <c r="DM17" s="9">
        <v>54.189</v>
      </c>
      <c r="DN17" s="9">
        <v>58.253</v>
      </c>
      <c r="DO17" s="9">
        <v>2.6019999999999999</v>
      </c>
      <c r="DP17" s="9">
        <v>2.2799999999999998</v>
      </c>
      <c r="DQ17" s="9">
        <v>0.32200000000000001</v>
      </c>
      <c r="DR17" s="9">
        <v>18.753</v>
      </c>
      <c r="DS17" s="9">
        <v>11.372</v>
      </c>
      <c r="DT17" s="9">
        <v>7.3810000000000002</v>
      </c>
      <c r="DU17" s="9">
        <v>1.006</v>
      </c>
      <c r="DV17" s="9">
        <v>0</v>
      </c>
      <c r="DW17" s="9">
        <v>1.006</v>
      </c>
      <c r="DX17" s="9">
        <v>5.9610000000000003</v>
      </c>
      <c r="DY17" s="9">
        <v>2.266</v>
      </c>
      <c r="DZ17" s="9">
        <v>3.6949999999999998</v>
      </c>
      <c r="EA17" s="9">
        <v>9.2089999999999996</v>
      </c>
      <c r="EB17" s="9">
        <v>3.653</v>
      </c>
      <c r="EC17" s="9">
        <v>5.556</v>
      </c>
      <c r="ED17" s="9">
        <v>76.828999999999994</v>
      </c>
      <c r="EE17" s="9">
        <v>45.081000000000003</v>
      </c>
      <c r="EF17" s="9">
        <v>31.748000000000001</v>
      </c>
      <c r="EG17" s="9">
        <v>28.843</v>
      </c>
      <c r="EH17" s="9">
        <v>11.137</v>
      </c>
      <c r="EI17" s="9">
        <v>17.704999999999998</v>
      </c>
      <c r="EJ17" s="9">
        <v>63.581000000000003</v>
      </c>
      <c r="EK17" s="9">
        <v>35.155000000000001</v>
      </c>
      <c r="EL17" s="9">
        <v>28.425999999999998</v>
      </c>
      <c r="EM17" s="9">
        <v>22.484000000000002</v>
      </c>
      <c r="EN17" s="9">
        <v>9.8049999999999997</v>
      </c>
      <c r="EO17" s="9">
        <v>12.679</v>
      </c>
      <c r="EP17" s="9">
        <v>32.753</v>
      </c>
      <c r="EQ17" s="9">
        <v>17.879000000000001</v>
      </c>
      <c r="ER17" s="9">
        <v>14.874000000000001</v>
      </c>
      <c r="ES17" s="9">
        <v>21.056999999999999</v>
      </c>
      <c r="ET17" s="9">
        <v>7.1989999999999998</v>
      </c>
      <c r="EU17" s="9">
        <v>13.856999999999999</v>
      </c>
      <c r="EV17" s="9">
        <v>46.286000000000001</v>
      </c>
      <c r="EW17" s="9">
        <v>27.969000000000001</v>
      </c>
      <c r="EX17" s="9">
        <v>18.317</v>
      </c>
      <c r="EY17" s="9">
        <v>18.155999999999999</v>
      </c>
      <c r="EZ17" s="9">
        <v>5.6120000000000001</v>
      </c>
      <c r="FA17" s="9">
        <v>12.544</v>
      </c>
      <c r="FB17" s="9">
        <v>4.8049999999999997</v>
      </c>
      <c r="FC17" s="9">
        <v>3.109</v>
      </c>
      <c r="FD17" s="9">
        <v>1.696</v>
      </c>
      <c r="FE17" s="9">
        <v>7.0659999999999998</v>
      </c>
      <c r="FF17" s="9">
        <v>0.67</v>
      </c>
      <c r="FG17" s="9">
        <v>6.3970000000000002</v>
      </c>
      <c r="FH17" s="9">
        <v>9.1560000000000006</v>
      </c>
      <c r="FI17" s="9">
        <v>5.7619999999999996</v>
      </c>
      <c r="FJ17" s="9">
        <v>3.3940000000000001</v>
      </c>
      <c r="FK17" s="9">
        <v>5.1349999999999998</v>
      </c>
      <c r="FL17" s="9">
        <v>2.9569999999999999</v>
      </c>
      <c r="FM17" s="9">
        <v>2.1789999999999998</v>
      </c>
      <c r="FN17" s="9">
        <v>35.213000000000001</v>
      </c>
      <c r="FO17" s="9">
        <v>23.556999999999999</v>
      </c>
      <c r="FP17" s="9">
        <v>11.654999999999999</v>
      </c>
      <c r="FQ17" s="9">
        <v>4.6950000000000003</v>
      </c>
      <c r="FR17" s="9">
        <v>2.77</v>
      </c>
      <c r="FS17" s="9">
        <v>1.925</v>
      </c>
      <c r="FT17" s="9">
        <v>19.456</v>
      </c>
      <c r="FU17" s="9">
        <v>12.112</v>
      </c>
      <c r="FV17" s="9">
        <v>7.3440000000000003</v>
      </c>
      <c r="FW17" s="9">
        <v>7.9080000000000004</v>
      </c>
      <c r="FX17" s="9">
        <v>6.085</v>
      </c>
      <c r="FY17" s="9">
        <v>1.823</v>
      </c>
      <c r="FZ17" s="9">
        <v>73.495000000000005</v>
      </c>
      <c r="GA17" s="9">
        <v>41.642000000000003</v>
      </c>
      <c r="GB17" s="9">
        <v>31.853000000000002</v>
      </c>
      <c r="GC17" s="9">
        <v>31.087</v>
      </c>
      <c r="GD17" s="9">
        <v>13.098000000000001</v>
      </c>
      <c r="GE17" s="9">
        <v>17.989000000000001</v>
      </c>
      <c r="GF17" s="9">
        <v>38.924999999999997</v>
      </c>
      <c r="GG17" s="9">
        <v>25.408000000000001</v>
      </c>
      <c r="GH17" s="9">
        <v>13.516999999999999</v>
      </c>
      <c r="GI17" s="9">
        <v>5.2610000000000001</v>
      </c>
      <c r="GJ17" s="9">
        <v>2.95</v>
      </c>
      <c r="GK17" s="9">
        <v>2.31</v>
      </c>
      <c r="GL17" s="9">
        <v>16.126000000000001</v>
      </c>
      <c r="GM17" s="9">
        <v>7.9850000000000003</v>
      </c>
      <c r="GN17" s="9">
        <v>8.141</v>
      </c>
      <c r="GO17" s="9">
        <v>11.696</v>
      </c>
      <c r="GP17" s="9">
        <v>4.3840000000000003</v>
      </c>
      <c r="GQ17" s="9">
        <v>7.3109999999999999</v>
      </c>
      <c r="GR17" s="9">
        <v>4.49</v>
      </c>
      <c r="GS17" s="9">
        <v>1.712</v>
      </c>
      <c r="GT17" s="9">
        <v>2.778</v>
      </c>
      <c r="GU17" s="9">
        <v>214.17599999999999</v>
      </c>
      <c r="GV17" s="9">
        <v>110.85299999999999</v>
      </c>
      <c r="GW17" s="9">
        <v>103.32299999999999</v>
      </c>
      <c r="GX17" s="9">
        <v>45.136000000000003</v>
      </c>
      <c r="GY17" s="9">
        <v>25.02</v>
      </c>
      <c r="GZ17" s="9">
        <v>20.114999999999998</v>
      </c>
      <c r="HA17" s="9">
        <v>168.792</v>
      </c>
      <c r="HB17" s="9">
        <v>83.37</v>
      </c>
      <c r="HC17" s="9">
        <v>85.423000000000002</v>
      </c>
      <c r="HD17" s="9">
        <v>5.8869999999999996</v>
      </c>
      <c r="HE17" s="9">
        <v>4.6870000000000003</v>
      </c>
      <c r="HF17" s="9">
        <v>1.2</v>
      </c>
      <c r="HG17" s="9">
        <v>12.872999999999999</v>
      </c>
      <c r="HH17" s="9">
        <v>7.32</v>
      </c>
      <c r="HI17" s="9">
        <v>5.5540000000000003</v>
      </c>
      <c r="HJ17" s="9">
        <v>2.903</v>
      </c>
      <c r="HK17" s="9">
        <v>2.0659999999999998</v>
      </c>
      <c r="HL17" s="9">
        <v>0.83699999999999997</v>
      </c>
      <c r="HM17" s="9">
        <v>6.8959999999999999</v>
      </c>
      <c r="HN17" s="9">
        <v>3.1320000000000001</v>
      </c>
      <c r="HO17" s="9">
        <v>3.7650000000000001</v>
      </c>
      <c r="HP17" s="9">
        <v>13.319000000000001</v>
      </c>
      <c r="HQ17" s="9">
        <v>5.8680000000000003</v>
      </c>
      <c r="HR17" s="9">
        <v>7.4509999999999996</v>
      </c>
      <c r="HS17" s="9">
        <v>47.281999999999996</v>
      </c>
      <c r="HT17" s="9">
        <v>16.513999999999999</v>
      </c>
      <c r="HU17" s="9">
        <v>30.768000000000001</v>
      </c>
      <c r="HV17" s="9">
        <v>4.282</v>
      </c>
      <c r="HW17" s="9">
        <v>1.0669999999999999</v>
      </c>
      <c r="HX17" s="9">
        <v>3.2149999999999999</v>
      </c>
      <c r="HY17" s="9">
        <v>32.064999999999998</v>
      </c>
      <c r="HZ17" s="9">
        <v>14.335000000000001</v>
      </c>
      <c r="IA17" s="9">
        <v>17.728999999999999</v>
      </c>
      <c r="IB17" s="9">
        <v>13.782</v>
      </c>
      <c r="IC17" s="9">
        <v>8.1980000000000004</v>
      </c>
      <c r="ID17" s="9">
        <v>5.5839999999999996</v>
      </c>
      <c r="IE17" s="9">
        <v>57.929000000000002</v>
      </c>
      <c r="IF17" s="9">
        <v>35.777000000000001</v>
      </c>
      <c r="IG17" s="9">
        <v>22.152999999999999</v>
      </c>
      <c r="IH17" s="9">
        <v>4.6500000000000004</v>
      </c>
      <c r="II17" s="9">
        <v>3.1339999999999999</v>
      </c>
      <c r="IJ17" s="9">
        <v>1.5149999999999999</v>
      </c>
      <c r="IK17" s="9">
        <v>6.319</v>
      </c>
      <c r="IL17" s="9">
        <v>2.7050000000000001</v>
      </c>
      <c r="IM17" s="9">
        <v>3.6139999999999999</v>
      </c>
      <c r="IN17" s="9">
        <v>0.313</v>
      </c>
      <c r="IO17" s="9">
        <v>0</v>
      </c>
      <c r="IP17" s="9">
        <v>0.313</v>
      </c>
      <c r="IQ17" s="9">
        <v>2.8250000000000002</v>
      </c>
    </row>
    <row r="18" spans="1:251">
      <c r="A18" s="10">
        <v>44593</v>
      </c>
      <c r="B18" s="9">
        <v>8.1780000000000008</v>
      </c>
      <c r="C18" s="9">
        <v>4.3620000000000001</v>
      </c>
      <c r="D18" s="9">
        <v>3.8149999999999999</v>
      </c>
      <c r="E18" s="9">
        <v>66.332999999999998</v>
      </c>
      <c r="F18" s="9">
        <v>29.183</v>
      </c>
      <c r="G18" s="9">
        <v>37.151000000000003</v>
      </c>
      <c r="H18" s="9">
        <v>12.909000000000001</v>
      </c>
      <c r="I18" s="9">
        <v>5.3579999999999997</v>
      </c>
      <c r="J18" s="9">
        <v>7.5510000000000002</v>
      </c>
      <c r="K18" s="9">
        <v>71.971000000000004</v>
      </c>
      <c r="L18" s="9">
        <v>35.252000000000002</v>
      </c>
      <c r="M18" s="9">
        <v>36.72</v>
      </c>
      <c r="N18" s="9">
        <v>6.6859999999999999</v>
      </c>
      <c r="O18" s="9">
        <v>1.712</v>
      </c>
      <c r="P18" s="9">
        <v>4.9729999999999999</v>
      </c>
      <c r="Q18" s="9">
        <v>44.271999999999998</v>
      </c>
      <c r="R18" s="9">
        <v>21.245000000000001</v>
      </c>
      <c r="S18" s="9">
        <v>23.027999999999999</v>
      </c>
      <c r="T18" s="9">
        <v>6.2229999999999999</v>
      </c>
      <c r="U18" s="9">
        <v>3.6459999999999999</v>
      </c>
      <c r="V18" s="9">
        <v>2.577</v>
      </c>
      <c r="W18" s="9">
        <v>27.699000000000002</v>
      </c>
      <c r="X18" s="9">
        <v>14.007</v>
      </c>
      <c r="Y18" s="9">
        <v>13.692</v>
      </c>
      <c r="Z18" s="9">
        <v>1.006</v>
      </c>
      <c r="AA18" s="9">
        <v>1.006</v>
      </c>
      <c r="AB18" s="9">
        <v>0</v>
      </c>
      <c r="AC18" s="9">
        <v>3.121</v>
      </c>
      <c r="AD18" s="9">
        <v>1.395</v>
      </c>
      <c r="AE18" s="9">
        <v>1.726</v>
      </c>
      <c r="AF18" s="9">
        <v>47.356999999999999</v>
      </c>
      <c r="AG18" s="9">
        <v>24.481000000000002</v>
      </c>
      <c r="AH18" s="9">
        <v>22.876000000000001</v>
      </c>
      <c r="AI18" s="9">
        <v>266.16199999999998</v>
      </c>
      <c r="AJ18" s="9">
        <v>121.901</v>
      </c>
      <c r="AK18" s="9">
        <v>144.261</v>
      </c>
      <c r="AL18" s="9">
        <v>19.643999999999998</v>
      </c>
      <c r="AM18" s="9">
        <v>10.156000000000001</v>
      </c>
      <c r="AN18" s="9">
        <v>9.4879999999999995</v>
      </c>
      <c r="AO18" s="9">
        <v>150.41800000000001</v>
      </c>
      <c r="AP18" s="9">
        <v>69.522999999999996</v>
      </c>
      <c r="AQ18" s="9">
        <v>80.894999999999996</v>
      </c>
      <c r="AR18" s="9">
        <v>10.089</v>
      </c>
      <c r="AS18" s="9">
        <v>4.4290000000000003</v>
      </c>
      <c r="AT18" s="9">
        <v>5.66</v>
      </c>
      <c r="AU18" s="9">
        <v>82.355000000000004</v>
      </c>
      <c r="AV18" s="9">
        <v>38.642000000000003</v>
      </c>
      <c r="AW18" s="9">
        <v>43.713000000000001</v>
      </c>
      <c r="AX18" s="9">
        <v>9.5549999999999997</v>
      </c>
      <c r="AY18" s="9">
        <v>5.7270000000000003</v>
      </c>
      <c r="AZ18" s="9">
        <v>3.8279999999999998</v>
      </c>
      <c r="BA18" s="9">
        <v>68.063000000000002</v>
      </c>
      <c r="BB18" s="9">
        <v>30.881</v>
      </c>
      <c r="BC18" s="9">
        <v>37.182000000000002</v>
      </c>
      <c r="BD18" s="9">
        <v>3.4550000000000001</v>
      </c>
      <c r="BE18" s="9">
        <v>0.30399999999999999</v>
      </c>
      <c r="BF18" s="9">
        <v>3.1509999999999998</v>
      </c>
      <c r="BG18" s="9">
        <v>21.885000000000002</v>
      </c>
      <c r="BH18" s="9">
        <v>3.9129999999999998</v>
      </c>
      <c r="BI18" s="9">
        <v>17.972000000000001</v>
      </c>
      <c r="BJ18" s="9">
        <v>9.8919999999999995</v>
      </c>
      <c r="BK18" s="9">
        <v>4.2830000000000004</v>
      </c>
      <c r="BL18" s="9">
        <v>5.609</v>
      </c>
      <c r="BM18" s="9">
        <v>34.713999999999999</v>
      </c>
      <c r="BN18" s="9">
        <v>17.221</v>
      </c>
      <c r="BO18" s="9">
        <v>17.492999999999999</v>
      </c>
      <c r="BP18" s="9">
        <v>12.321999999999999</v>
      </c>
      <c r="BQ18" s="9">
        <v>8.5129999999999999</v>
      </c>
      <c r="BR18" s="9">
        <v>3.8090000000000002</v>
      </c>
      <c r="BS18" s="9">
        <v>51.445999999999998</v>
      </c>
      <c r="BT18" s="9">
        <v>26.773</v>
      </c>
      <c r="BU18" s="9">
        <v>24.672999999999998</v>
      </c>
      <c r="BV18" s="9">
        <v>2.044</v>
      </c>
      <c r="BW18" s="9">
        <v>1.2250000000000001</v>
      </c>
      <c r="BX18" s="9">
        <v>0.81799999999999995</v>
      </c>
      <c r="BY18" s="9">
        <v>7.6989999999999998</v>
      </c>
      <c r="BZ18" s="9">
        <v>4.4710000000000001</v>
      </c>
      <c r="CA18" s="9">
        <v>3.2269999999999999</v>
      </c>
      <c r="CB18" s="9">
        <v>7.8609999999999998</v>
      </c>
      <c r="CC18" s="9">
        <v>3.8519999999999999</v>
      </c>
      <c r="CD18" s="9">
        <v>4.0090000000000003</v>
      </c>
      <c r="CE18" s="9">
        <v>42.145000000000003</v>
      </c>
      <c r="CF18" s="9">
        <v>25.474</v>
      </c>
      <c r="CG18" s="9">
        <v>16.670999999999999</v>
      </c>
      <c r="CH18" s="9">
        <v>3.83</v>
      </c>
      <c r="CI18" s="9">
        <v>1.78</v>
      </c>
      <c r="CJ18" s="9">
        <v>2.0499999999999998</v>
      </c>
      <c r="CK18" s="9">
        <v>24.988</v>
      </c>
      <c r="CL18" s="9">
        <v>15.141999999999999</v>
      </c>
      <c r="CM18" s="9">
        <v>9.8469999999999995</v>
      </c>
      <c r="CN18" s="9">
        <v>4.0309999999999997</v>
      </c>
      <c r="CO18" s="9">
        <v>2.0720000000000001</v>
      </c>
      <c r="CP18" s="9">
        <v>1.9590000000000001</v>
      </c>
      <c r="CQ18" s="9">
        <v>17.157</v>
      </c>
      <c r="CR18" s="9">
        <v>10.333</v>
      </c>
      <c r="CS18" s="9">
        <v>6.8239999999999998</v>
      </c>
      <c r="CT18" s="9">
        <v>0.67700000000000005</v>
      </c>
      <c r="CU18" s="9">
        <v>0</v>
      </c>
      <c r="CV18" s="9">
        <v>0.67700000000000005</v>
      </c>
      <c r="CW18" s="9">
        <v>0.89100000000000001</v>
      </c>
      <c r="CX18" s="9">
        <v>0.438</v>
      </c>
      <c r="CY18" s="9">
        <v>0.45400000000000001</v>
      </c>
      <c r="CZ18" s="9">
        <v>30.242999999999999</v>
      </c>
      <c r="DA18" s="9">
        <v>13.430999999999999</v>
      </c>
      <c r="DB18" s="9">
        <v>16.812000000000001</v>
      </c>
      <c r="DC18" s="9">
        <v>15.177</v>
      </c>
      <c r="DD18" s="9">
        <v>10.689</v>
      </c>
      <c r="DE18" s="9">
        <v>4.4880000000000004</v>
      </c>
      <c r="DF18" s="9">
        <v>130.297</v>
      </c>
      <c r="DG18" s="9">
        <v>60.308999999999997</v>
      </c>
      <c r="DH18" s="9">
        <v>69.988</v>
      </c>
      <c r="DI18" s="9">
        <v>8.6150000000000002</v>
      </c>
      <c r="DJ18" s="9">
        <v>3.5390000000000001</v>
      </c>
      <c r="DK18" s="9">
        <v>5.0750000000000002</v>
      </c>
      <c r="DL18" s="9">
        <v>146.81100000000001</v>
      </c>
      <c r="DM18" s="9">
        <v>68.055000000000007</v>
      </c>
      <c r="DN18" s="9">
        <v>78.756</v>
      </c>
      <c r="DO18" s="9">
        <v>0.73</v>
      </c>
      <c r="DP18" s="9">
        <v>0.33300000000000002</v>
      </c>
      <c r="DQ18" s="9">
        <v>0.39700000000000002</v>
      </c>
      <c r="DR18" s="9">
        <v>25.395</v>
      </c>
      <c r="DS18" s="9">
        <v>15.747999999999999</v>
      </c>
      <c r="DT18" s="9">
        <v>9.6479999999999997</v>
      </c>
      <c r="DU18" s="9">
        <v>1.1299999999999999</v>
      </c>
      <c r="DV18" s="9">
        <v>0.34100000000000003</v>
      </c>
      <c r="DW18" s="9">
        <v>0.79</v>
      </c>
      <c r="DX18" s="9">
        <v>6.6959999999999997</v>
      </c>
      <c r="DY18" s="9">
        <v>3.702</v>
      </c>
      <c r="DZ18" s="9">
        <v>2.9940000000000002</v>
      </c>
      <c r="EA18" s="9">
        <v>12.502000000000001</v>
      </c>
      <c r="EB18" s="9">
        <v>4.8550000000000004</v>
      </c>
      <c r="EC18" s="9">
        <v>7.6470000000000002</v>
      </c>
      <c r="ED18" s="9">
        <v>50.392000000000003</v>
      </c>
      <c r="EE18" s="9">
        <v>24.061</v>
      </c>
      <c r="EF18" s="9">
        <v>26.331</v>
      </c>
      <c r="EG18" s="9">
        <v>41.040999999999997</v>
      </c>
      <c r="EH18" s="9">
        <v>17.327000000000002</v>
      </c>
      <c r="EI18" s="9">
        <v>23.713999999999999</v>
      </c>
      <c r="EJ18" s="9">
        <v>40.314999999999998</v>
      </c>
      <c r="EK18" s="9">
        <v>19.72</v>
      </c>
      <c r="EL18" s="9">
        <v>20.594000000000001</v>
      </c>
      <c r="EM18" s="9">
        <v>39.069000000000003</v>
      </c>
      <c r="EN18" s="9">
        <v>18.190999999999999</v>
      </c>
      <c r="EO18" s="9">
        <v>20.878</v>
      </c>
      <c r="EP18" s="9">
        <v>25.667999999999999</v>
      </c>
      <c r="EQ18" s="9">
        <v>13.361000000000001</v>
      </c>
      <c r="ER18" s="9">
        <v>12.307</v>
      </c>
      <c r="ES18" s="9">
        <v>32.512999999999998</v>
      </c>
      <c r="ET18" s="9">
        <v>15.509</v>
      </c>
      <c r="EU18" s="9">
        <v>17.004000000000001</v>
      </c>
      <c r="EV18" s="9">
        <v>34.905000000000001</v>
      </c>
      <c r="EW18" s="9">
        <v>19.699000000000002</v>
      </c>
      <c r="EX18" s="9">
        <v>15.206</v>
      </c>
      <c r="EY18" s="9">
        <v>30.593</v>
      </c>
      <c r="EZ18" s="9">
        <v>13.733000000000001</v>
      </c>
      <c r="FA18" s="9">
        <v>16.86</v>
      </c>
      <c r="FB18" s="9">
        <v>1.1499999999999999</v>
      </c>
      <c r="FC18" s="9">
        <v>0.314</v>
      </c>
      <c r="FD18" s="9">
        <v>0.83599999999999997</v>
      </c>
      <c r="FE18" s="9">
        <v>5.4649999999999999</v>
      </c>
      <c r="FF18" s="9">
        <v>2.3279999999999998</v>
      </c>
      <c r="FG18" s="9">
        <v>3.1379999999999999</v>
      </c>
      <c r="FH18" s="9">
        <v>6.5410000000000004</v>
      </c>
      <c r="FI18" s="9">
        <v>2.875</v>
      </c>
      <c r="FJ18" s="9">
        <v>3.6669999999999998</v>
      </c>
      <c r="FK18" s="9">
        <v>8.0359999999999996</v>
      </c>
      <c r="FL18" s="9">
        <v>3.4870000000000001</v>
      </c>
      <c r="FM18" s="9">
        <v>4.5490000000000004</v>
      </c>
      <c r="FN18" s="9">
        <v>18.766999999999999</v>
      </c>
      <c r="FO18" s="9">
        <v>9.34</v>
      </c>
      <c r="FP18" s="9">
        <v>9.4269999999999996</v>
      </c>
      <c r="FQ18" s="9">
        <v>8.5129999999999999</v>
      </c>
      <c r="FR18" s="9">
        <v>2.9369999999999998</v>
      </c>
      <c r="FS18" s="9">
        <v>5.5750000000000002</v>
      </c>
      <c r="FT18" s="9">
        <v>12.459</v>
      </c>
      <c r="FU18" s="9">
        <v>7.4279999999999999</v>
      </c>
      <c r="FV18" s="9">
        <v>5.03</v>
      </c>
      <c r="FW18" s="9">
        <v>8.0459999999999994</v>
      </c>
      <c r="FX18" s="9">
        <v>3.8210000000000002</v>
      </c>
      <c r="FY18" s="9">
        <v>4.2249999999999996</v>
      </c>
      <c r="FZ18" s="9">
        <v>47.694000000000003</v>
      </c>
      <c r="GA18" s="9">
        <v>22.984999999999999</v>
      </c>
      <c r="GB18" s="9">
        <v>24.709</v>
      </c>
      <c r="GC18" s="9">
        <v>46.692</v>
      </c>
      <c r="GD18" s="9">
        <v>22.087</v>
      </c>
      <c r="GE18" s="9">
        <v>24.605</v>
      </c>
      <c r="GF18" s="9">
        <v>19.666</v>
      </c>
      <c r="GG18" s="9">
        <v>10.500999999999999</v>
      </c>
      <c r="GH18" s="9">
        <v>9.1639999999999997</v>
      </c>
      <c r="GI18" s="9">
        <v>8.2739999999999991</v>
      </c>
      <c r="GJ18" s="9">
        <v>2.8439999999999999</v>
      </c>
      <c r="GK18" s="9">
        <v>5.43</v>
      </c>
      <c r="GL18" s="9">
        <v>16.634</v>
      </c>
      <c r="GM18" s="9">
        <v>7.88</v>
      </c>
      <c r="GN18" s="9">
        <v>8.7539999999999996</v>
      </c>
      <c r="GO18" s="9">
        <v>13.613</v>
      </c>
      <c r="GP18" s="9">
        <v>5.423</v>
      </c>
      <c r="GQ18" s="9">
        <v>8.1910000000000007</v>
      </c>
      <c r="GR18" s="9">
        <v>1.8220000000000001</v>
      </c>
      <c r="GS18" s="9">
        <v>1.03</v>
      </c>
      <c r="GT18" s="9">
        <v>0.79100000000000004</v>
      </c>
      <c r="GU18" s="9">
        <v>251.499</v>
      </c>
      <c r="GV18" s="9">
        <v>119.69</v>
      </c>
      <c r="GW18" s="9">
        <v>131.809</v>
      </c>
      <c r="GX18" s="9">
        <v>32.154000000000003</v>
      </c>
      <c r="GY18" s="9">
        <v>16.510999999999999</v>
      </c>
      <c r="GZ18" s="9">
        <v>15.643000000000001</v>
      </c>
      <c r="HA18" s="9">
        <v>203.22200000000001</v>
      </c>
      <c r="HB18" s="9">
        <v>91.421999999999997</v>
      </c>
      <c r="HC18" s="9">
        <v>111.8</v>
      </c>
      <c r="HD18" s="9">
        <v>2.5710000000000002</v>
      </c>
      <c r="HE18" s="9">
        <v>0.95099999999999996</v>
      </c>
      <c r="HF18" s="9">
        <v>1.62</v>
      </c>
      <c r="HG18" s="9">
        <v>24.346</v>
      </c>
      <c r="HH18" s="9">
        <v>12.77</v>
      </c>
      <c r="HI18" s="9">
        <v>11.574999999999999</v>
      </c>
      <c r="HJ18" s="9">
        <v>1.29</v>
      </c>
      <c r="HK18" s="9">
        <v>0.86699999999999999</v>
      </c>
      <c r="HL18" s="9">
        <v>0.42299999999999999</v>
      </c>
      <c r="HM18" s="9">
        <v>8.6189999999999998</v>
      </c>
      <c r="HN18" s="9">
        <v>3.7709999999999999</v>
      </c>
      <c r="HO18" s="9">
        <v>4.8490000000000002</v>
      </c>
      <c r="HP18" s="9">
        <v>7.5549999999999997</v>
      </c>
      <c r="HQ18" s="9">
        <v>1.88</v>
      </c>
      <c r="HR18" s="9">
        <v>5.6749999999999998</v>
      </c>
      <c r="HS18" s="9">
        <v>56.423999999999999</v>
      </c>
      <c r="HT18" s="9">
        <v>18.931000000000001</v>
      </c>
      <c r="HU18" s="9">
        <v>37.493000000000002</v>
      </c>
      <c r="HV18" s="9">
        <v>3.7879999999999998</v>
      </c>
      <c r="HW18" s="9">
        <v>2.5150000000000001</v>
      </c>
      <c r="HX18" s="9">
        <v>1.2729999999999999</v>
      </c>
      <c r="HY18" s="9">
        <v>30.556000000000001</v>
      </c>
      <c r="HZ18" s="9">
        <v>10.333</v>
      </c>
      <c r="IA18" s="9">
        <v>20.224</v>
      </c>
      <c r="IB18" s="9">
        <v>11.903</v>
      </c>
      <c r="IC18" s="9">
        <v>7.9690000000000003</v>
      </c>
      <c r="ID18" s="9">
        <v>3.9340000000000002</v>
      </c>
      <c r="IE18" s="9">
        <v>66.936000000000007</v>
      </c>
      <c r="IF18" s="9">
        <v>40.646999999999998</v>
      </c>
      <c r="IG18" s="9">
        <v>26.289000000000001</v>
      </c>
      <c r="IH18" s="9">
        <v>2.8959999999999999</v>
      </c>
      <c r="II18" s="9">
        <v>1.7110000000000001</v>
      </c>
      <c r="IJ18" s="9">
        <v>1.1850000000000001</v>
      </c>
      <c r="IK18" s="9">
        <v>6.6740000000000004</v>
      </c>
      <c r="IL18" s="9">
        <v>1.992</v>
      </c>
      <c r="IM18" s="9">
        <v>4.6820000000000004</v>
      </c>
      <c r="IN18" s="9">
        <v>0.6</v>
      </c>
      <c r="IO18" s="9">
        <v>0.314</v>
      </c>
      <c r="IP18" s="9">
        <v>0.28599999999999998</v>
      </c>
      <c r="IQ18" s="9">
        <v>3.64</v>
      </c>
    </row>
    <row r="19" spans="1:251">
      <c r="A19" s="10">
        <v>44958</v>
      </c>
      <c r="B19" s="9">
        <v>8.5139999999999993</v>
      </c>
      <c r="C19" s="9">
        <v>3.5449999999999999</v>
      </c>
      <c r="D19" s="9">
        <v>4.97</v>
      </c>
      <c r="E19" s="9">
        <v>56.823</v>
      </c>
      <c r="F19" s="9">
        <v>28.416</v>
      </c>
      <c r="G19" s="9">
        <v>28.408000000000001</v>
      </c>
      <c r="H19" s="9">
        <v>16.506</v>
      </c>
      <c r="I19" s="9">
        <v>9.4960000000000004</v>
      </c>
      <c r="J19" s="9">
        <v>7.01</v>
      </c>
      <c r="K19" s="9">
        <v>69.350999999999999</v>
      </c>
      <c r="L19" s="9">
        <v>36.085000000000001</v>
      </c>
      <c r="M19" s="9">
        <v>33.265000000000001</v>
      </c>
      <c r="N19" s="9">
        <v>9.2469999999999999</v>
      </c>
      <c r="O19" s="9">
        <v>5.5880000000000001</v>
      </c>
      <c r="P19" s="9">
        <v>3.66</v>
      </c>
      <c r="Q19" s="9">
        <v>45.073</v>
      </c>
      <c r="R19" s="9">
        <v>22.829000000000001</v>
      </c>
      <c r="S19" s="9">
        <v>22.245000000000001</v>
      </c>
      <c r="T19" s="9">
        <v>7.258</v>
      </c>
      <c r="U19" s="9">
        <v>3.9079999999999999</v>
      </c>
      <c r="V19" s="9">
        <v>3.35</v>
      </c>
      <c r="W19" s="9">
        <v>24.277000000000001</v>
      </c>
      <c r="X19" s="9">
        <v>13.256</v>
      </c>
      <c r="Y19" s="9">
        <v>11.021000000000001</v>
      </c>
      <c r="Z19" s="9">
        <v>0.97399999999999998</v>
      </c>
      <c r="AA19" s="9">
        <v>0.42699999999999999</v>
      </c>
      <c r="AB19" s="9">
        <v>0.54600000000000004</v>
      </c>
      <c r="AC19" s="9">
        <v>7.1040000000000001</v>
      </c>
      <c r="AD19" s="9">
        <v>4.1820000000000004</v>
      </c>
      <c r="AE19" s="9">
        <v>2.9220000000000002</v>
      </c>
      <c r="AF19" s="9">
        <v>47.244999999999997</v>
      </c>
      <c r="AG19" s="9">
        <v>24.681000000000001</v>
      </c>
      <c r="AH19" s="9">
        <v>22.564</v>
      </c>
      <c r="AI19" s="9">
        <v>269.78500000000003</v>
      </c>
      <c r="AJ19" s="9">
        <v>133.36500000000001</v>
      </c>
      <c r="AK19" s="9">
        <v>136.41999999999999</v>
      </c>
      <c r="AL19" s="9">
        <v>20.469000000000001</v>
      </c>
      <c r="AM19" s="9">
        <v>8.9510000000000005</v>
      </c>
      <c r="AN19" s="9">
        <v>11.518000000000001</v>
      </c>
      <c r="AO19" s="9">
        <v>163.911</v>
      </c>
      <c r="AP19" s="9">
        <v>85.174999999999997</v>
      </c>
      <c r="AQ19" s="9">
        <v>78.736000000000004</v>
      </c>
      <c r="AR19" s="9">
        <v>11.839</v>
      </c>
      <c r="AS19" s="9">
        <v>5.22</v>
      </c>
      <c r="AT19" s="9">
        <v>6.6189999999999998</v>
      </c>
      <c r="AU19" s="9">
        <v>82.956000000000003</v>
      </c>
      <c r="AV19" s="9">
        <v>43.548000000000002</v>
      </c>
      <c r="AW19" s="9">
        <v>39.408999999999999</v>
      </c>
      <c r="AX19" s="9">
        <v>8.6300000000000008</v>
      </c>
      <c r="AY19" s="9">
        <v>3.7309999999999999</v>
      </c>
      <c r="AZ19" s="9">
        <v>4.899</v>
      </c>
      <c r="BA19" s="9">
        <v>80.953999999999994</v>
      </c>
      <c r="BB19" s="9">
        <v>41.627000000000002</v>
      </c>
      <c r="BC19" s="9">
        <v>39.326999999999998</v>
      </c>
      <c r="BD19" s="9">
        <v>3.81</v>
      </c>
      <c r="BE19" s="9">
        <v>0.35099999999999998</v>
      </c>
      <c r="BF19" s="9">
        <v>3.4590000000000001</v>
      </c>
      <c r="BG19" s="9">
        <v>15.867000000000001</v>
      </c>
      <c r="BH19" s="9">
        <v>1.49</v>
      </c>
      <c r="BI19" s="9">
        <v>14.377000000000001</v>
      </c>
      <c r="BJ19" s="9">
        <v>8.3450000000000006</v>
      </c>
      <c r="BK19" s="9">
        <v>5.6859999999999999</v>
      </c>
      <c r="BL19" s="9">
        <v>2.6589999999999998</v>
      </c>
      <c r="BM19" s="9">
        <v>32.898000000000003</v>
      </c>
      <c r="BN19" s="9">
        <v>15.006</v>
      </c>
      <c r="BO19" s="9">
        <v>17.891999999999999</v>
      </c>
      <c r="BP19" s="9">
        <v>12.118</v>
      </c>
      <c r="BQ19" s="9">
        <v>8.76</v>
      </c>
      <c r="BR19" s="9">
        <v>3.3580000000000001</v>
      </c>
      <c r="BS19" s="9">
        <v>43.982999999999997</v>
      </c>
      <c r="BT19" s="9">
        <v>24.806000000000001</v>
      </c>
      <c r="BU19" s="9">
        <v>19.177</v>
      </c>
      <c r="BV19" s="9">
        <v>2.5030000000000001</v>
      </c>
      <c r="BW19" s="9">
        <v>0.93200000000000005</v>
      </c>
      <c r="BX19" s="9">
        <v>1.571</v>
      </c>
      <c r="BY19" s="9">
        <v>13.127000000000001</v>
      </c>
      <c r="BZ19" s="9">
        <v>6.8890000000000002</v>
      </c>
      <c r="CA19" s="9">
        <v>6.2370000000000001</v>
      </c>
      <c r="CB19" s="9">
        <v>7.2789999999999999</v>
      </c>
      <c r="CC19" s="9">
        <v>5.2439999999999998</v>
      </c>
      <c r="CD19" s="9">
        <v>2.0350000000000001</v>
      </c>
      <c r="CE19" s="9">
        <v>43.899000000000001</v>
      </c>
      <c r="CF19" s="9">
        <v>24.497</v>
      </c>
      <c r="CG19" s="9">
        <v>19.402000000000001</v>
      </c>
      <c r="CH19" s="9">
        <v>4.7549999999999999</v>
      </c>
      <c r="CI19" s="9">
        <v>3.4169999999999998</v>
      </c>
      <c r="CJ19" s="9">
        <v>1.339</v>
      </c>
      <c r="CK19" s="9">
        <v>25.922999999999998</v>
      </c>
      <c r="CL19" s="9">
        <v>13.984</v>
      </c>
      <c r="CM19" s="9">
        <v>11.94</v>
      </c>
      <c r="CN19" s="9">
        <v>2.5230000000000001</v>
      </c>
      <c r="CO19" s="9">
        <v>1.827</v>
      </c>
      <c r="CP19" s="9">
        <v>0.69599999999999995</v>
      </c>
      <c r="CQ19" s="9">
        <v>17.975999999999999</v>
      </c>
      <c r="CR19" s="9">
        <v>10.513</v>
      </c>
      <c r="CS19" s="9">
        <v>7.4619999999999997</v>
      </c>
      <c r="CT19" s="9">
        <v>1.371</v>
      </c>
      <c r="CU19" s="9">
        <v>1.371</v>
      </c>
      <c r="CV19" s="9">
        <v>0</v>
      </c>
      <c r="CW19" s="9">
        <v>3.9119999999999999</v>
      </c>
      <c r="CX19" s="9">
        <v>2.6</v>
      </c>
      <c r="CY19" s="9">
        <v>1.3120000000000001</v>
      </c>
      <c r="CZ19" s="9">
        <v>33.188000000000002</v>
      </c>
      <c r="DA19" s="9">
        <v>16.765000000000001</v>
      </c>
      <c r="DB19" s="9">
        <v>16.422999999999998</v>
      </c>
      <c r="DC19" s="9">
        <v>15.865</v>
      </c>
      <c r="DD19" s="9">
        <v>9.968</v>
      </c>
      <c r="DE19" s="9">
        <v>5.8970000000000002</v>
      </c>
      <c r="DF19" s="9">
        <v>151.494</v>
      </c>
      <c r="DG19" s="9">
        <v>76.673000000000002</v>
      </c>
      <c r="DH19" s="9">
        <v>74.820999999999998</v>
      </c>
      <c r="DI19" s="9">
        <v>5.2519999999999998</v>
      </c>
      <c r="DJ19" s="9">
        <v>3.2890000000000001</v>
      </c>
      <c r="DK19" s="9">
        <v>1.9630000000000001</v>
      </c>
      <c r="DL19" s="9">
        <v>131.596</v>
      </c>
      <c r="DM19" s="9">
        <v>66.424999999999997</v>
      </c>
      <c r="DN19" s="9">
        <v>65.171999999999997</v>
      </c>
      <c r="DO19" s="9">
        <v>1.159</v>
      </c>
      <c r="DP19" s="9">
        <v>0.84399999999999997</v>
      </c>
      <c r="DQ19" s="9">
        <v>0.315</v>
      </c>
      <c r="DR19" s="9">
        <v>26.818000000000001</v>
      </c>
      <c r="DS19" s="9">
        <v>12.09</v>
      </c>
      <c r="DT19" s="9">
        <v>14.728</v>
      </c>
      <c r="DU19" s="9">
        <v>0.43</v>
      </c>
      <c r="DV19" s="9">
        <v>0.43</v>
      </c>
      <c r="DW19" s="9">
        <v>0</v>
      </c>
      <c r="DX19" s="9">
        <v>7.6879999999999997</v>
      </c>
      <c r="DY19" s="9">
        <v>5.2750000000000004</v>
      </c>
      <c r="DZ19" s="9">
        <v>2.4129999999999998</v>
      </c>
      <c r="EA19" s="9">
        <v>7.5890000000000004</v>
      </c>
      <c r="EB19" s="9">
        <v>3.37</v>
      </c>
      <c r="EC19" s="9">
        <v>4.22</v>
      </c>
      <c r="ED19" s="9">
        <v>50.893999999999998</v>
      </c>
      <c r="EE19" s="9">
        <v>27.114000000000001</v>
      </c>
      <c r="EF19" s="9">
        <v>23.78</v>
      </c>
      <c r="EG19" s="9">
        <v>31.902000000000001</v>
      </c>
      <c r="EH19" s="9">
        <v>17</v>
      </c>
      <c r="EI19" s="9">
        <v>14.901999999999999</v>
      </c>
      <c r="EJ19" s="9">
        <v>38.591999999999999</v>
      </c>
      <c r="EK19" s="9">
        <v>20.004999999999999</v>
      </c>
      <c r="EL19" s="9">
        <v>18.587</v>
      </c>
      <c r="EM19" s="9">
        <v>28.021999999999998</v>
      </c>
      <c r="EN19" s="9">
        <v>13.763</v>
      </c>
      <c r="EO19" s="9">
        <v>14.259</v>
      </c>
      <c r="EP19" s="9">
        <v>25.097999999999999</v>
      </c>
      <c r="EQ19" s="9">
        <v>13.106999999999999</v>
      </c>
      <c r="ER19" s="9">
        <v>11.991</v>
      </c>
      <c r="ES19" s="9">
        <v>23.937000000000001</v>
      </c>
      <c r="ET19" s="9">
        <v>11.153</v>
      </c>
      <c r="EU19" s="9">
        <v>12.784000000000001</v>
      </c>
      <c r="EV19" s="9">
        <v>26.326000000000001</v>
      </c>
      <c r="EW19" s="9">
        <v>15.872999999999999</v>
      </c>
      <c r="EX19" s="9">
        <v>10.452</v>
      </c>
      <c r="EY19" s="9">
        <v>16.818000000000001</v>
      </c>
      <c r="EZ19" s="9">
        <v>7.4139999999999997</v>
      </c>
      <c r="FA19" s="9">
        <v>9.4039999999999999</v>
      </c>
      <c r="FB19" s="9">
        <v>2.9359999999999999</v>
      </c>
      <c r="FC19" s="9">
        <v>1.5289999999999999</v>
      </c>
      <c r="FD19" s="9">
        <v>1.4059999999999999</v>
      </c>
      <c r="FE19" s="9">
        <v>4.2539999999999996</v>
      </c>
      <c r="FF19" s="9">
        <v>2.96</v>
      </c>
      <c r="FG19" s="9">
        <v>1.294</v>
      </c>
      <c r="FH19" s="9">
        <v>3.6890000000000001</v>
      </c>
      <c r="FI19" s="9">
        <v>1.9710000000000001</v>
      </c>
      <c r="FJ19" s="9">
        <v>1.7190000000000001</v>
      </c>
      <c r="FK19" s="9">
        <v>8.5259999999999998</v>
      </c>
      <c r="FL19" s="9">
        <v>4.3540000000000001</v>
      </c>
      <c r="FM19" s="9">
        <v>4.1719999999999997</v>
      </c>
      <c r="FN19" s="9">
        <v>16.471</v>
      </c>
      <c r="FO19" s="9">
        <v>9.5239999999999991</v>
      </c>
      <c r="FP19" s="9">
        <v>6.9470000000000001</v>
      </c>
      <c r="FQ19" s="9">
        <v>7.7869999999999999</v>
      </c>
      <c r="FR19" s="9">
        <v>4.742</v>
      </c>
      <c r="FS19" s="9">
        <v>3.0449999999999999</v>
      </c>
      <c r="FT19" s="9">
        <v>9.6319999999999997</v>
      </c>
      <c r="FU19" s="9">
        <v>4.5449999999999999</v>
      </c>
      <c r="FV19" s="9">
        <v>5.0869999999999997</v>
      </c>
      <c r="FW19" s="9">
        <v>8.0069999999999997</v>
      </c>
      <c r="FX19" s="9">
        <v>4.4800000000000004</v>
      </c>
      <c r="FY19" s="9">
        <v>3.5270000000000001</v>
      </c>
      <c r="FZ19" s="9">
        <v>47.066000000000003</v>
      </c>
      <c r="GA19" s="9">
        <v>24.972000000000001</v>
      </c>
      <c r="GB19" s="9">
        <v>22.094000000000001</v>
      </c>
      <c r="GC19" s="9">
        <v>36.362000000000002</v>
      </c>
      <c r="GD19" s="9">
        <v>18.417999999999999</v>
      </c>
      <c r="GE19" s="9">
        <v>17.943999999999999</v>
      </c>
      <c r="GF19" s="9">
        <v>18.916</v>
      </c>
      <c r="GG19" s="9">
        <v>10.733000000000001</v>
      </c>
      <c r="GH19" s="9">
        <v>8.1829999999999998</v>
      </c>
      <c r="GI19" s="9">
        <v>7.8010000000000002</v>
      </c>
      <c r="GJ19" s="9">
        <v>4.734</v>
      </c>
      <c r="GK19" s="9">
        <v>3.0670000000000002</v>
      </c>
      <c r="GL19" s="9">
        <v>16.123000000000001</v>
      </c>
      <c r="GM19" s="9">
        <v>9.4670000000000005</v>
      </c>
      <c r="GN19" s="9">
        <v>6.6559999999999997</v>
      </c>
      <c r="GO19" s="9">
        <v>12.833</v>
      </c>
      <c r="GP19" s="9">
        <v>7.9539999999999997</v>
      </c>
      <c r="GQ19" s="9">
        <v>4.8789999999999996</v>
      </c>
      <c r="GR19" s="9">
        <v>1.4019999999999999</v>
      </c>
      <c r="GS19" s="9">
        <v>0.98099999999999998</v>
      </c>
      <c r="GT19" s="9">
        <v>0.42199999999999999</v>
      </c>
      <c r="GU19" s="9">
        <v>271.89</v>
      </c>
      <c r="GV19" s="9">
        <v>136.995</v>
      </c>
      <c r="GW19" s="9">
        <v>134.89599999999999</v>
      </c>
      <c r="GX19" s="9">
        <v>23.055</v>
      </c>
      <c r="GY19" s="9">
        <v>10.823</v>
      </c>
      <c r="GZ19" s="9">
        <v>12.231999999999999</v>
      </c>
      <c r="HA19" s="9">
        <v>201.458</v>
      </c>
      <c r="HB19" s="9">
        <v>96.808000000000007</v>
      </c>
      <c r="HC19" s="9">
        <v>104.65</v>
      </c>
      <c r="HD19" s="9">
        <v>1.0449999999999999</v>
      </c>
      <c r="HE19" s="9">
        <v>0.379</v>
      </c>
      <c r="HF19" s="9">
        <v>0.66600000000000004</v>
      </c>
      <c r="HG19" s="9">
        <v>22.88</v>
      </c>
      <c r="HH19" s="9">
        <v>13.052</v>
      </c>
      <c r="HI19" s="9">
        <v>9.8279999999999994</v>
      </c>
      <c r="HJ19" s="9">
        <v>0.64700000000000002</v>
      </c>
      <c r="HK19" s="9">
        <v>0.33</v>
      </c>
      <c r="HL19" s="9">
        <v>0.318</v>
      </c>
      <c r="HM19" s="9">
        <v>8.6660000000000004</v>
      </c>
      <c r="HN19" s="9">
        <v>3.395</v>
      </c>
      <c r="HO19" s="9">
        <v>5.2709999999999999</v>
      </c>
      <c r="HP19" s="9">
        <v>6.1619999999999999</v>
      </c>
      <c r="HQ19" s="9">
        <v>3.39</v>
      </c>
      <c r="HR19" s="9">
        <v>2.7719999999999998</v>
      </c>
      <c r="HS19" s="9">
        <v>63.704000000000001</v>
      </c>
      <c r="HT19" s="9">
        <v>27.023</v>
      </c>
      <c r="HU19" s="9">
        <v>36.680999999999997</v>
      </c>
      <c r="HV19" s="9">
        <v>5.6180000000000003</v>
      </c>
      <c r="HW19" s="9">
        <v>1.0640000000000001</v>
      </c>
      <c r="HX19" s="9">
        <v>4.5540000000000003</v>
      </c>
      <c r="HY19" s="9">
        <v>25.518999999999998</v>
      </c>
      <c r="HZ19" s="9">
        <v>8.93</v>
      </c>
      <c r="IA19" s="9">
        <v>16.588999999999999</v>
      </c>
      <c r="IB19" s="9">
        <v>6.3150000000000004</v>
      </c>
      <c r="IC19" s="9">
        <v>4.0780000000000003</v>
      </c>
      <c r="ID19" s="9">
        <v>2.2370000000000001</v>
      </c>
      <c r="IE19" s="9">
        <v>61.573</v>
      </c>
      <c r="IF19" s="9">
        <v>34.497</v>
      </c>
      <c r="IG19" s="9">
        <v>27.076000000000001</v>
      </c>
      <c r="IH19" s="9">
        <v>1.8919999999999999</v>
      </c>
      <c r="II19" s="9">
        <v>1.232</v>
      </c>
      <c r="IJ19" s="9">
        <v>0.66</v>
      </c>
      <c r="IK19" s="9">
        <v>9.7550000000000008</v>
      </c>
      <c r="IL19" s="9">
        <v>3.6259999999999999</v>
      </c>
      <c r="IM19" s="9">
        <v>6.1289999999999996</v>
      </c>
      <c r="IN19" s="9">
        <v>0.35</v>
      </c>
      <c r="IO19" s="9">
        <v>0.35</v>
      </c>
      <c r="IP19" s="9">
        <v>0</v>
      </c>
      <c r="IQ19" s="9">
        <v>2.274</v>
      </c>
    </row>
    <row r="20" spans="1:251">
      <c r="A20" s="10">
        <v>45323</v>
      </c>
      <c r="B20" s="9">
        <v>8.5030000000000001</v>
      </c>
      <c r="C20" s="9">
        <v>4.4509999999999996</v>
      </c>
      <c r="D20" s="9">
        <v>4.0519999999999996</v>
      </c>
      <c r="E20" s="9">
        <v>59.082999999999998</v>
      </c>
      <c r="F20" s="9">
        <v>26.484000000000002</v>
      </c>
      <c r="G20" s="9">
        <v>32.598999999999997</v>
      </c>
      <c r="H20" s="9">
        <v>13.18</v>
      </c>
      <c r="I20" s="9">
        <v>6.7240000000000002</v>
      </c>
      <c r="J20" s="9">
        <v>6.4560000000000004</v>
      </c>
      <c r="K20" s="9">
        <v>62.33</v>
      </c>
      <c r="L20" s="9">
        <v>30.178999999999998</v>
      </c>
      <c r="M20" s="9">
        <v>32.151000000000003</v>
      </c>
      <c r="N20" s="9">
        <v>5.85</v>
      </c>
      <c r="O20" s="9">
        <v>2.617</v>
      </c>
      <c r="P20" s="9">
        <v>3.234</v>
      </c>
      <c r="Q20" s="9">
        <v>31.132000000000001</v>
      </c>
      <c r="R20" s="9">
        <v>14.435</v>
      </c>
      <c r="S20" s="9">
        <v>16.696999999999999</v>
      </c>
      <c r="T20" s="9">
        <v>7.33</v>
      </c>
      <c r="U20" s="9">
        <v>4.1079999999999997</v>
      </c>
      <c r="V20" s="9">
        <v>3.222</v>
      </c>
      <c r="W20" s="9">
        <v>31.198</v>
      </c>
      <c r="X20" s="9">
        <v>15.744</v>
      </c>
      <c r="Y20" s="9">
        <v>15.454000000000001</v>
      </c>
      <c r="Z20" s="9">
        <v>1.1719999999999999</v>
      </c>
      <c r="AA20" s="9">
        <v>0</v>
      </c>
      <c r="AB20" s="9">
        <v>1.1719999999999999</v>
      </c>
      <c r="AC20" s="9">
        <v>6.5940000000000003</v>
      </c>
      <c r="AD20" s="9">
        <v>4.5869999999999997</v>
      </c>
      <c r="AE20" s="9">
        <v>2.0070000000000001</v>
      </c>
      <c r="AF20" s="9">
        <v>51.393000000000001</v>
      </c>
      <c r="AG20" s="9">
        <v>25.376999999999999</v>
      </c>
      <c r="AH20" s="9">
        <v>26.015999999999998</v>
      </c>
      <c r="AI20" s="9">
        <v>245.93799999999999</v>
      </c>
      <c r="AJ20" s="9">
        <v>111.95099999999999</v>
      </c>
      <c r="AK20" s="9">
        <v>133.98699999999999</v>
      </c>
      <c r="AL20" s="9">
        <v>19.134</v>
      </c>
      <c r="AM20" s="9">
        <v>7.3949999999999996</v>
      </c>
      <c r="AN20" s="9">
        <v>11.739000000000001</v>
      </c>
      <c r="AO20" s="9">
        <v>149.99600000000001</v>
      </c>
      <c r="AP20" s="9">
        <v>66.956999999999994</v>
      </c>
      <c r="AQ20" s="9">
        <v>83.039000000000001</v>
      </c>
      <c r="AR20" s="9">
        <v>8.5939999999999994</v>
      </c>
      <c r="AS20" s="9">
        <v>3.355</v>
      </c>
      <c r="AT20" s="9">
        <v>5.2389999999999999</v>
      </c>
      <c r="AU20" s="9">
        <v>71.007999999999996</v>
      </c>
      <c r="AV20" s="9">
        <v>30.587</v>
      </c>
      <c r="AW20" s="9">
        <v>40.42</v>
      </c>
      <c r="AX20" s="9">
        <v>10.54</v>
      </c>
      <c r="AY20" s="9">
        <v>4.04</v>
      </c>
      <c r="AZ20" s="9">
        <v>6.5</v>
      </c>
      <c r="BA20" s="9">
        <v>78.988</v>
      </c>
      <c r="BB20" s="9">
        <v>36.369</v>
      </c>
      <c r="BC20" s="9">
        <v>42.619</v>
      </c>
      <c r="BD20" s="9">
        <v>2.99</v>
      </c>
      <c r="BE20" s="9">
        <v>1.095</v>
      </c>
      <c r="BF20" s="9">
        <v>1.8959999999999999</v>
      </c>
      <c r="BG20" s="9">
        <v>9.6609999999999996</v>
      </c>
      <c r="BH20" s="9">
        <v>2.5550000000000002</v>
      </c>
      <c r="BI20" s="9">
        <v>7.1070000000000002</v>
      </c>
      <c r="BJ20" s="9">
        <v>9.6739999999999995</v>
      </c>
      <c r="BK20" s="9">
        <v>3.1819999999999999</v>
      </c>
      <c r="BL20" s="9">
        <v>6.492</v>
      </c>
      <c r="BM20" s="9">
        <v>29.260999999999999</v>
      </c>
      <c r="BN20" s="9">
        <v>12.301</v>
      </c>
      <c r="BO20" s="9">
        <v>16.96</v>
      </c>
      <c r="BP20" s="9">
        <v>15.324999999999999</v>
      </c>
      <c r="BQ20" s="9">
        <v>11.122999999999999</v>
      </c>
      <c r="BR20" s="9">
        <v>4.2009999999999996</v>
      </c>
      <c r="BS20" s="9">
        <v>48.082999999999998</v>
      </c>
      <c r="BT20" s="9">
        <v>26.113</v>
      </c>
      <c r="BU20" s="9">
        <v>21.97</v>
      </c>
      <c r="BV20" s="9">
        <v>4.2709999999999999</v>
      </c>
      <c r="BW20" s="9">
        <v>2.5830000000000002</v>
      </c>
      <c r="BX20" s="9">
        <v>1.6879999999999999</v>
      </c>
      <c r="BY20" s="9">
        <v>8.9369999999999994</v>
      </c>
      <c r="BZ20" s="9">
        <v>4.0270000000000001</v>
      </c>
      <c r="CA20" s="9">
        <v>4.9109999999999996</v>
      </c>
      <c r="CB20" s="9">
        <v>7.8049999999999997</v>
      </c>
      <c r="CC20" s="9">
        <v>3.9950000000000001</v>
      </c>
      <c r="CD20" s="9">
        <v>3.8090000000000002</v>
      </c>
      <c r="CE20" s="9">
        <v>50.783000000000001</v>
      </c>
      <c r="CF20" s="9">
        <v>29.474</v>
      </c>
      <c r="CG20" s="9">
        <v>21.309000000000001</v>
      </c>
      <c r="CH20" s="9">
        <v>3.2530000000000001</v>
      </c>
      <c r="CI20" s="9">
        <v>0.871</v>
      </c>
      <c r="CJ20" s="9">
        <v>2.3820000000000001</v>
      </c>
      <c r="CK20" s="9">
        <v>25.609000000000002</v>
      </c>
      <c r="CL20" s="9">
        <v>14.911</v>
      </c>
      <c r="CM20" s="9">
        <v>10.698</v>
      </c>
      <c r="CN20" s="9">
        <v>4.5510000000000002</v>
      </c>
      <c r="CO20" s="9">
        <v>3.1240000000000001</v>
      </c>
      <c r="CP20" s="9">
        <v>1.427</v>
      </c>
      <c r="CQ20" s="9">
        <v>25.173999999999999</v>
      </c>
      <c r="CR20" s="9">
        <v>14.563000000000001</v>
      </c>
      <c r="CS20" s="9">
        <v>10.611000000000001</v>
      </c>
      <c r="CT20" s="9">
        <v>1.4350000000000001</v>
      </c>
      <c r="CU20" s="9">
        <v>0.95699999999999996</v>
      </c>
      <c r="CV20" s="9">
        <v>0.47799999999999998</v>
      </c>
      <c r="CW20" s="9">
        <v>1.0409999999999999</v>
      </c>
      <c r="CX20" s="9">
        <v>0.53400000000000003</v>
      </c>
      <c r="CY20" s="9">
        <v>0.50600000000000001</v>
      </c>
      <c r="CZ20" s="9">
        <v>32.354999999999997</v>
      </c>
      <c r="DA20" s="9">
        <v>13.981999999999999</v>
      </c>
      <c r="DB20" s="9">
        <v>18.373000000000001</v>
      </c>
      <c r="DC20" s="9">
        <v>20.539000000000001</v>
      </c>
      <c r="DD20" s="9">
        <v>12.401</v>
      </c>
      <c r="DE20" s="9">
        <v>8.1379999999999999</v>
      </c>
      <c r="DF20" s="9">
        <v>139.46</v>
      </c>
      <c r="DG20" s="9">
        <v>64.328999999999994</v>
      </c>
      <c r="DH20" s="9">
        <v>75.131</v>
      </c>
      <c r="DI20" s="9">
        <v>4.2549999999999999</v>
      </c>
      <c r="DJ20" s="9">
        <v>2.5819999999999999</v>
      </c>
      <c r="DK20" s="9">
        <v>1.673</v>
      </c>
      <c r="DL20" s="9">
        <v>129.24299999999999</v>
      </c>
      <c r="DM20" s="9">
        <v>61.406999999999996</v>
      </c>
      <c r="DN20" s="9">
        <v>67.835999999999999</v>
      </c>
      <c r="DO20" s="9">
        <v>2.5590000000000002</v>
      </c>
      <c r="DP20" s="9">
        <v>0.91700000000000004</v>
      </c>
      <c r="DQ20" s="9">
        <v>1.643</v>
      </c>
      <c r="DR20" s="9">
        <v>20.66</v>
      </c>
      <c r="DS20" s="9">
        <v>10.856999999999999</v>
      </c>
      <c r="DT20" s="9">
        <v>9.8030000000000008</v>
      </c>
      <c r="DU20" s="9">
        <v>0.92400000000000004</v>
      </c>
      <c r="DV20" s="9">
        <v>0.44800000000000001</v>
      </c>
      <c r="DW20" s="9">
        <v>0.47599999999999998</v>
      </c>
      <c r="DX20" s="9">
        <v>8.3989999999999991</v>
      </c>
      <c r="DY20" s="9">
        <v>5.3659999999999997</v>
      </c>
      <c r="DZ20" s="9">
        <v>3.0329999999999999</v>
      </c>
      <c r="EA20" s="9">
        <v>7.1280000000000001</v>
      </c>
      <c r="EB20" s="9">
        <v>4.569</v>
      </c>
      <c r="EC20" s="9">
        <v>2.5590000000000002</v>
      </c>
      <c r="ED20" s="9">
        <v>51.5</v>
      </c>
      <c r="EE20" s="9">
        <v>24.512</v>
      </c>
      <c r="EF20" s="9">
        <v>26.988</v>
      </c>
      <c r="EG20" s="9">
        <v>33.299999999999997</v>
      </c>
      <c r="EH20" s="9">
        <v>18.526</v>
      </c>
      <c r="EI20" s="9">
        <v>14.773999999999999</v>
      </c>
      <c r="EJ20" s="9">
        <v>43.514000000000003</v>
      </c>
      <c r="EK20" s="9">
        <v>19.861999999999998</v>
      </c>
      <c r="EL20" s="9">
        <v>23.651</v>
      </c>
      <c r="EM20" s="9">
        <v>28.05</v>
      </c>
      <c r="EN20" s="9">
        <v>12.837999999999999</v>
      </c>
      <c r="EO20" s="9">
        <v>15.212</v>
      </c>
      <c r="EP20" s="9">
        <v>22.597999999999999</v>
      </c>
      <c r="EQ20" s="9">
        <v>11.111000000000001</v>
      </c>
      <c r="ER20" s="9">
        <v>11.488</v>
      </c>
      <c r="ES20" s="9">
        <v>24.163</v>
      </c>
      <c r="ET20" s="9">
        <v>11.422000000000001</v>
      </c>
      <c r="EU20" s="9">
        <v>12.741</v>
      </c>
      <c r="EV20" s="9">
        <v>33.127000000000002</v>
      </c>
      <c r="EW20" s="9">
        <v>15.026</v>
      </c>
      <c r="EX20" s="9">
        <v>18.100999999999999</v>
      </c>
      <c r="EY20" s="9">
        <v>17.126000000000001</v>
      </c>
      <c r="EZ20" s="9">
        <v>9.2379999999999995</v>
      </c>
      <c r="FA20" s="9">
        <v>7.8879999999999999</v>
      </c>
      <c r="FB20" s="9">
        <v>3.5609999999999999</v>
      </c>
      <c r="FC20" s="9">
        <v>1.452</v>
      </c>
      <c r="FD20" s="9">
        <v>2.109</v>
      </c>
      <c r="FE20" s="9">
        <v>2.927</v>
      </c>
      <c r="FF20" s="9">
        <v>1.5529999999999999</v>
      </c>
      <c r="FG20" s="9">
        <v>1.3740000000000001</v>
      </c>
      <c r="FH20" s="9">
        <v>10.045999999999999</v>
      </c>
      <c r="FI20" s="9">
        <v>5.3710000000000004</v>
      </c>
      <c r="FJ20" s="9">
        <v>4.6749999999999998</v>
      </c>
      <c r="FK20" s="9">
        <v>3.5310000000000001</v>
      </c>
      <c r="FL20" s="9">
        <v>1.1519999999999999</v>
      </c>
      <c r="FM20" s="9">
        <v>2.379</v>
      </c>
      <c r="FN20" s="9">
        <v>15.888</v>
      </c>
      <c r="FO20" s="9">
        <v>8.5459999999999994</v>
      </c>
      <c r="FP20" s="9">
        <v>7.3410000000000002</v>
      </c>
      <c r="FQ20" s="9">
        <v>1.931</v>
      </c>
      <c r="FR20" s="9">
        <v>1.2090000000000001</v>
      </c>
      <c r="FS20" s="9">
        <v>0.72099999999999997</v>
      </c>
      <c r="FT20" s="9">
        <v>15.906000000000001</v>
      </c>
      <c r="FU20" s="9">
        <v>8.3079999999999998</v>
      </c>
      <c r="FV20" s="9">
        <v>7.5979999999999999</v>
      </c>
      <c r="FW20" s="9">
        <v>6.73</v>
      </c>
      <c r="FX20" s="9">
        <v>2.8690000000000002</v>
      </c>
      <c r="FY20" s="9">
        <v>3.8610000000000002</v>
      </c>
      <c r="FZ20" s="9">
        <v>48.438000000000002</v>
      </c>
      <c r="GA20" s="9">
        <v>21.352</v>
      </c>
      <c r="GB20" s="9">
        <v>27.085999999999999</v>
      </c>
      <c r="GC20" s="9">
        <v>36.100999999999999</v>
      </c>
      <c r="GD20" s="9">
        <v>16.936</v>
      </c>
      <c r="GE20" s="9">
        <v>19.164999999999999</v>
      </c>
      <c r="GF20" s="9">
        <v>18.414000000000001</v>
      </c>
      <c r="GG20" s="9">
        <v>10.958</v>
      </c>
      <c r="GH20" s="9">
        <v>7.4560000000000004</v>
      </c>
      <c r="GI20" s="9">
        <v>2.6920000000000002</v>
      </c>
      <c r="GJ20" s="9">
        <v>1.365</v>
      </c>
      <c r="GK20" s="9">
        <v>1.327</v>
      </c>
      <c r="GL20" s="9">
        <v>13.169</v>
      </c>
      <c r="GM20" s="9">
        <v>6.0579999999999998</v>
      </c>
      <c r="GN20" s="9">
        <v>7.1109999999999998</v>
      </c>
      <c r="GO20" s="9">
        <v>14.179</v>
      </c>
      <c r="GP20" s="9">
        <v>9.7319999999999993</v>
      </c>
      <c r="GQ20" s="9">
        <v>4.4470000000000001</v>
      </c>
      <c r="GR20" s="9">
        <v>2.7149999999999999</v>
      </c>
      <c r="GS20" s="9">
        <v>1.877</v>
      </c>
      <c r="GT20" s="9">
        <v>0.83799999999999997</v>
      </c>
      <c r="GU20" s="9">
        <v>249.85599999999999</v>
      </c>
      <c r="GV20" s="9">
        <v>116.717</v>
      </c>
      <c r="GW20" s="9">
        <v>133.13900000000001</v>
      </c>
      <c r="GX20" s="9">
        <v>29.472000000000001</v>
      </c>
      <c r="GY20" s="9">
        <v>14.378</v>
      </c>
      <c r="GZ20" s="9">
        <v>15.093999999999999</v>
      </c>
      <c r="HA20" s="9">
        <v>193.98500000000001</v>
      </c>
      <c r="HB20" s="9">
        <v>92.134</v>
      </c>
      <c r="HC20" s="9">
        <v>101.851</v>
      </c>
      <c r="HD20" s="9">
        <v>2.1909999999999998</v>
      </c>
      <c r="HE20" s="9">
        <v>1.542</v>
      </c>
      <c r="HF20" s="9">
        <v>0.65</v>
      </c>
      <c r="HG20" s="9">
        <v>25.91</v>
      </c>
      <c r="HH20" s="9">
        <v>14.175000000000001</v>
      </c>
      <c r="HI20" s="9">
        <v>11.734</v>
      </c>
      <c r="HJ20" s="9">
        <v>1.5840000000000001</v>
      </c>
      <c r="HK20" s="9">
        <v>0.52800000000000002</v>
      </c>
      <c r="HL20" s="9">
        <v>1.056</v>
      </c>
      <c r="HM20" s="9">
        <v>6.17</v>
      </c>
      <c r="HN20" s="9">
        <v>0.41499999999999998</v>
      </c>
      <c r="HO20" s="9">
        <v>5.7549999999999999</v>
      </c>
      <c r="HP20" s="9">
        <v>6.7880000000000003</v>
      </c>
      <c r="HQ20" s="9">
        <v>1.919</v>
      </c>
      <c r="HR20" s="9">
        <v>4.8680000000000003</v>
      </c>
      <c r="HS20" s="9">
        <v>64.031999999999996</v>
      </c>
      <c r="HT20" s="9">
        <v>27.001000000000001</v>
      </c>
      <c r="HU20" s="9">
        <v>37.030999999999999</v>
      </c>
      <c r="HV20" s="9">
        <v>2.8039999999999998</v>
      </c>
      <c r="HW20" s="9">
        <v>1.2969999999999999</v>
      </c>
      <c r="HX20" s="9">
        <v>1.5069999999999999</v>
      </c>
      <c r="HY20" s="9">
        <v>23.991</v>
      </c>
      <c r="HZ20" s="9">
        <v>11.618</v>
      </c>
      <c r="IA20" s="9">
        <v>12.372999999999999</v>
      </c>
      <c r="IB20" s="9">
        <v>11.752000000000001</v>
      </c>
      <c r="IC20" s="9">
        <v>6.8639999999999999</v>
      </c>
      <c r="ID20" s="9">
        <v>4.8879999999999999</v>
      </c>
      <c r="IE20" s="9">
        <v>56.186</v>
      </c>
      <c r="IF20" s="9">
        <v>31.166</v>
      </c>
      <c r="IG20" s="9">
        <v>25.02</v>
      </c>
      <c r="IH20" s="9">
        <v>2.48</v>
      </c>
      <c r="II20" s="9">
        <v>1.2170000000000001</v>
      </c>
      <c r="IJ20" s="9">
        <v>1.2629999999999999</v>
      </c>
      <c r="IK20" s="9">
        <v>11.103999999999999</v>
      </c>
      <c r="IL20" s="9">
        <v>4.1989999999999998</v>
      </c>
      <c r="IM20" s="9">
        <v>6.9050000000000002</v>
      </c>
      <c r="IN20" s="9">
        <v>0</v>
      </c>
      <c r="IO20" s="9">
        <v>0</v>
      </c>
      <c r="IP20" s="9">
        <v>0</v>
      </c>
      <c r="IQ20" s="9">
        <v>1.6679999999999999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3476</v>
      </c>
      <c r="C1" s="3" t="s">
        <v>3477</v>
      </c>
      <c r="D1" s="3" t="s">
        <v>3478</v>
      </c>
      <c r="E1" s="3" t="s">
        <v>3479</v>
      </c>
      <c r="F1" s="3" t="s">
        <v>3480</v>
      </c>
      <c r="G1" s="3" t="s">
        <v>3481</v>
      </c>
      <c r="H1" s="3" t="s">
        <v>3482</v>
      </c>
      <c r="I1" s="3" t="s">
        <v>3483</v>
      </c>
      <c r="J1" s="3" t="s">
        <v>3484</v>
      </c>
      <c r="K1" s="3" t="s">
        <v>3485</v>
      </c>
      <c r="L1" s="3" t="s">
        <v>3486</v>
      </c>
      <c r="M1" s="3" t="s">
        <v>3487</v>
      </c>
      <c r="N1" s="3" t="s">
        <v>3488</v>
      </c>
      <c r="O1" s="3" t="s">
        <v>3489</v>
      </c>
      <c r="P1" s="3" t="s">
        <v>3490</v>
      </c>
      <c r="Q1" s="3" t="s">
        <v>3491</v>
      </c>
      <c r="R1" s="3" t="s">
        <v>3492</v>
      </c>
      <c r="S1" s="3" t="s">
        <v>3493</v>
      </c>
      <c r="T1" s="3" t="s">
        <v>3494</v>
      </c>
      <c r="U1" s="3" t="s">
        <v>3495</v>
      </c>
      <c r="V1" s="3" t="s">
        <v>3496</v>
      </c>
      <c r="W1" s="3" t="s">
        <v>3497</v>
      </c>
      <c r="X1" s="3" t="s">
        <v>3498</v>
      </c>
      <c r="Y1" s="3" t="s">
        <v>3499</v>
      </c>
      <c r="Z1" s="3" t="s">
        <v>3500</v>
      </c>
      <c r="AA1" s="3" t="s">
        <v>3501</v>
      </c>
      <c r="AB1" s="3" t="s">
        <v>3502</v>
      </c>
      <c r="AC1" s="3" t="s">
        <v>3503</v>
      </c>
      <c r="AD1" s="3" t="s">
        <v>3504</v>
      </c>
      <c r="AE1" s="3" t="s">
        <v>3505</v>
      </c>
      <c r="AF1" s="3" t="s">
        <v>3506</v>
      </c>
      <c r="AG1" s="3" t="s">
        <v>3507</v>
      </c>
      <c r="AH1" s="3" t="s">
        <v>3508</v>
      </c>
      <c r="AI1" s="3" t="s">
        <v>3509</v>
      </c>
      <c r="AJ1" s="3" t="s">
        <v>3510</v>
      </c>
      <c r="AK1" s="3" t="s">
        <v>3511</v>
      </c>
      <c r="AL1" s="3" t="s">
        <v>3512</v>
      </c>
      <c r="AM1" s="3" t="s">
        <v>3513</v>
      </c>
      <c r="AN1" s="3" t="s">
        <v>3514</v>
      </c>
      <c r="AO1" s="3" t="s">
        <v>3515</v>
      </c>
      <c r="AP1" s="3" t="s">
        <v>3516</v>
      </c>
      <c r="AQ1" s="3" t="s">
        <v>3517</v>
      </c>
      <c r="AR1" s="3" t="s">
        <v>3518</v>
      </c>
      <c r="AS1" s="3" t="s">
        <v>3519</v>
      </c>
      <c r="AT1" s="3" t="s">
        <v>3520</v>
      </c>
      <c r="AU1" s="3" t="s">
        <v>3521</v>
      </c>
      <c r="AV1" s="3" t="s">
        <v>3522</v>
      </c>
      <c r="AW1" s="3" t="s">
        <v>3523</v>
      </c>
      <c r="AX1" s="3" t="s">
        <v>3524</v>
      </c>
      <c r="AY1" s="3" t="s">
        <v>3525</v>
      </c>
      <c r="AZ1" s="3" t="s">
        <v>3526</v>
      </c>
      <c r="BA1" s="3" t="s">
        <v>3527</v>
      </c>
      <c r="BB1" s="3" t="s">
        <v>3528</v>
      </c>
      <c r="BC1" s="3" t="s">
        <v>3529</v>
      </c>
      <c r="BD1" s="3" t="s">
        <v>3530</v>
      </c>
      <c r="BE1" s="3" t="s">
        <v>3531</v>
      </c>
      <c r="BF1" s="3" t="s">
        <v>3532</v>
      </c>
      <c r="BG1" s="3" t="s">
        <v>3533</v>
      </c>
      <c r="BH1" s="3" t="s">
        <v>3534</v>
      </c>
      <c r="BI1" s="3" t="s">
        <v>3535</v>
      </c>
      <c r="BJ1" s="3" t="s">
        <v>3536</v>
      </c>
      <c r="BK1" s="3" t="s">
        <v>3537</v>
      </c>
      <c r="BL1" s="3" t="s">
        <v>3538</v>
      </c>
      <c r="BM1" s="3" t="s">
        <v>3539</v>
      </c>
      <c r="BN1" s="3" t="s">
        <v>3540</v>
      </c>
      <c r="BO1" s="3" t="s">
        <v>3541</v>
      </c>
      <c r="BP1" s="3" t="s">
        <v>3542</v>
      </c>
      <c r="BQ1" s="3" t="s">
        <v>3543</v>
      </c>
      <c r="BR1" s="3" t="s">
        <v>3544</v>
      </c>
      <c r="BS1" s="3" t="s">
        <v>3545</v>
      </c>
      <c r="BT1" s="3" t="s">
        <v>3546</v>
      </c>
      <c r="BU1" s="3" t="s">
        <v>3547</v>
      </c>
      <c r="BV1" s="3" t="s">
        <v>3548</v>
      </c>
      <c r="BW1" s="3" t="s">
        <v>3549</v>
      </c>
      <c r="BX1" s="3" t="s">
        <v>3550</v>
      </c>
      <c r="BY1" s="3" t="s">
        <v>3551</v>
      </c>
      <c r="BZ1" s="3" t="s">
        <v>3552</v>
      </c>
      <c r="CA1" s="3" t="s">
        <v>3553</v>
      </c>
      <c r="CB1" s="3" t="s">
        <v>3554</v>
      </c>
      <c r="CC1" s="3" t="s">
        <v>3555</v>
      </c>
      <c r="CD1" s="3" t="s">
        <v>3556</v>
      </c>
      <c r="CE1" s="3" t="s">
        <v>3557</v>
      </c>
      <c r="CF1" s="3" t="s">
        <v>3558</v>
      </c>
      <c r="CG1" s="3" t="s">
        <v>3559</v>
      </c>
      <c r="CH1" s="3" t="s">
        <v>3560</v>
      </c>
      <c r="CI1" s="3" t="s">
        <v>3561</v>
      </c>
      <c r="CJ1" s="3" t="s">
        <v>3562</v>
      </c>
      <c r="CK1" s="3" t="s">
        <v>3563</v>
      </c>
      <c r="CL1" s="3" t="s">
        <v>3564</v>
      </c>
      <c r="CM1" s="3" t="s">
        <v>3565</v>
      </c>
      <c r="CN1" s="3" t="s">
        <v>3566</v>
      </c>
      <c r="CO1" s="3" t="s">
        <v>3567</v>
      </c>
      <c r="CP1" s="3" t="s">
        <v>3568</v>
      </c>
      <c r="CQ1" s="3" t="s">
        <v>3569</v>
      </c>
      <c r="CR1" s="3" t="s">
        <v>3570</v>
      </c>
      <c r="CS1" s="3" t="s">
        <v>3571</v>
      </c>
      <c r="CT1" s="3" t="s">
        <v>3572</v>
      </c>
      <c r="CU1" s="3" t="s">
        <v>3573</v>
      </c>
      <c r="CV1" s="3" t="s">
        <v>3574</v>
      </c>
      <c r="CW1" s="3" t="s">
        <v>3575</v>
      </c>
      <c r="CX1" s="3" t="s">
        <v>3576</v>
      </c>
      <c r="CY1" s="3" t="s">
        <v>3577</v>
      </c>
      <c r="CZ1" s="3" t="s">
        <v>3578</v>
      </c>
      <c r="DA1" s="3" t="s">
        <v>3579</v>
      </c>
      <c r="DB1" s="3" t="s">
        <v>3580</v>
      </c>
      <c r="DC1" s="3" t="s">
        <v>3581</v>
      </c>
      <c r="DD1" s="3" t="s">
        <v>3582</v>
      </c>
      <c r="DE1" s="3" t="s">
        <v>3583</v>
      </c>
      <c r="DF1" s="3" t="s">
        <v>3584</v>
      </c>
      <c r="DG1" s="3" t="s">
        <v>3585</v>
      </c>
      <c r="DH1" s="3" t="s">
        <v>3586</v>
      </c>
      <c r="DI1" s="3" t="s">
        <v>3587</v>
      </c>
      <c r="DJ1" s="3" t="s">
        <v>3588</v>
      </c>
      <c r="DK1" s="3" t="s">
        <v>3589</v>
      </c>
      <c r="DL1" s="3" t="s">
        <v>3590</v>
      </c>
      <c r="DM1" s="3" t="s">
        <v>3591</v>
      </c>
      <c r="DN1" s="3" t="s">
        <v>3592</v>
      </c>
      <c r="DO1" s="3" t="s">
        <v>3593</v>
      </c>
      <c r="DP1" s="3" t="s">
        <v>3594</v>
      </c>
      <c r="DQ1" s="3" t="s">
        <v>3595</v>
      </c>
      <c r="DR1" s="3" t="s">
        <v>3596</v>
      </c>
      <c r="DS1" s="3" t="s">
        <v>3597</v>
      </c>
      <c r="DT1" s="3" t="s">
        <v>3598</v>
      </c>
      <c r="DU1" s="3" t="s">
        <v>3599</v>
      </c>
      <c r="DV1" s="3" t="s">
        <v>3600</v>
      </c>
      <c r="DW1" s="3" t="s">
        <v>3601</v>
      </c>
      <c r="DX1" s="3" t="s">
        <v>3602</v>
      </c>
      <c r="DY1" s="3" t="s">
        <v>3603</v>
      </c>
      <c r="DZ1" s="3" t="s">
        <v>3604</v>
      </c>
      <c r="EA1" s="3" t="s">
        <v>3605</v>
      </c>
      <c r="EB1" s="3" t="s">
        <v>3606</v>
      </c>
      <c r="EC1" s="3" t="s">
        <v>3607</v>
      </c>
      <c r="ED1" s="3" t="s">
        <v>3608</v>
      </c>
      <c r="EE1" s="3" t="s">
        <v>3609</v>
      </c>
      <c r="EF1" s="3" t="s">
        <v>3610</v>
      </c>
      <c r="EG1" s="3" t="s">
        <v>3611</v>
      </c>
      <c r="EH1" s="3" t="s">
        <v>3612</v>
      </c>
      <c r="EI1" s="3" t="s">
        <v>3613</v>
      </c>
      <c r="EJ1" s="3" t="s">
        <v>3614</v>
      </c>
      <c r="EK1" s="3" t="s">
        <v>3615</v>
      </c>
      <c r="EL1" s="3" t="s">
        <v>3616</v>
      </c>
      <c r="EM1" s="3" t="s">
        <v>3617</v>
      </c>
      <c r="EN1" s="3" t="s">
        <v>3618</v>
      </c>
      <c r="EO1" s="3" t="s">
        <v>3619</v>
      </c>
      <c r="EP1" s="3" t="s">
        <v>3620</v>
      </c>
      <c r="EQ1" s="3" t="s">
        <v>3621</v>
      </c>
      <c r="ER1" s="3" t="s">
        <v>3622</v>
      </c>
      <c r="ES1" s="3" t="s">
        <v>3623</v>
      </c>
      <c r="ET1" s="3" t="s">
        <v>3624</v>
      </c>
      <c r="EU1" s="3" t="s">
        <v>3625</v>
      </c>
      <c r="EV1" s="3" t="s">
        <v>3626</v>
      </c>
      <c r="EW1" s="3" t="s">
        <v>3627</v>
      </c>
      <c r="EX1" s="3" t="s">
        <v>3628</v>
      </c>
      <c r="EY1" s="3" t="s">
        <v>3629</v>
      </c>
      <c r="EZ1" s="3" t="s">
        <v>3630</v>
      </c>
      <c r="FA1" s="3" t="s">
        <v>3631</v>
      </c>
      <c r="FB1" s="3" t="s">
        <v>3632</v>
      </c>
      <c r="FC1" s="3" t="s">
        <v>3633</v>
      </c>
      <c r="FD1" s="3" t="s">
        <v>3634</v>
      </c>
      <c r="FE1" s="3" t="s">
        <v>3635</v>
      </c>
      <c r="FF1" s="3" t="s">
        <v>3636</v>
      </c>
      <c r="FG1" s="3" t="s">
        <v>3637</v>
      </c>
      <c r="FH1" s="3" t="s">
        <v>3638</v>
      </c>
      <c r="FI1" s="3" t="s">
        <v>3639</v>
      </c>
      <c r="FJ1" s="3" t="s">
        <v>3640</v>
      </c>
      <c r="FK1" s="3" t="s">
        <v>3641</v>
      </c>
      <c r="FL1" s="3" t="s">
        <v>3642</v>
      </c>
      <c r="FM1" s="3" t="s">
        <v>3643</v>
      </c>
      <c r="FN1" s="3" t="s">
        <v>3644</v>
      </c>
      <c r="FO1" s="3" t="s">
        <v>3645</v>
      </c>
      <c r="FP1" s="3" t="s">
        <v>3646</v>
      </c>
      <c r="FQ1" s="3" t="s">
        <v>3647</v>
      </c>
      <c r="FR1" s="3" t="s">
        <v>3648</v>
      </c>
      <c r="FS1" s="3" t="s">
        <v>3649</v>
      </c>
      <c r="FT1" s="3" t="s">
        <v>3650</v>
      </c>
      <c r="FU1" s="3" t="s">
        <v>3651</v>
      </c>
      <c r="FV1" s="3" t="s">
        <v>3652</v>
      </c>
      <c r="FW1" s="3" t="s">
        <v>3653</v>
      </c>
      <c r="FX1" s="3" t="s">
        <v>3654</v>
      </c>
      <c r="FY1" s="3" t="s">
        <v>3655</v>
      </c>
      <c r="FZ1" s="3" t="s">
        <v>3656</v>
      </c>
      <c r="GA1" s="3" t="s">
        <v>3657</v>
      </c>
      <c r="GB1" s="3" t="s">
        <v>3658</v>
      </c>
      <c r="GC1" s="3" t="s">
        <v>3659</v>
      </c>
      <c r="GD1" s="3" t="s">
        <v>3660</v>
      </c>
      <c r="GE1" s="3" t="s">
        <v>3661</v>
      </c>
      <c r="GF1" s="3" t="s">
        <v>3662</v>
      </c>
      <c r="GG1" s="3" t="s">
        <v>3663</v>
      </c>
      <c r="GH1" s="3" t="s">
        <v>3664</v>
      </c>
      <c r="GI1" s="3" t="s">
        <v>3665</v>
      </c>
      <c r="GJ1" s="3" t="s">
        <v>3666</v>
      </c>
      <c r="GK1" s="3" t="s">
        <v>3667</v>
      </c>
      <c r="GL1" s="3" t="s">
        <v>3668</v>
      </c>
      <c r="GM1" s="3" t="s">
        <v>3669</v>
      </c>
      <c r="GN1" s="3" t="s">
        <v>3670</v>
      </c>
      <c r="GO1" s="3" t="s">
        <v>3671</v>
      </c>
      <c r="GP1" s="3" t="s">
        <v>3672</v>
      </c>
      <c r="GQ1" s="3" t="s">
        <v>3673</v>
      </c>
      <c r="GR1" s="3" t="s">
        <v>3674</v>
      </c>
      <c r="GS1" s="3" t="s">
        <v>3675</v>
      </c>
      <c r="GT1" s="3" t="s">
        <v>3676</v>
      </c>
      <c r="GU1" s="3" t="s">
        <v>3677</v>
      </c>
      <c r="GV1" s="3" t="s">
        <v>3678</v>
      </c>
      <c r="GW1" s="3" t="s">
        <v>3679</v>
      </c>
      <c r="GX1" s="3" t="s">
        <v>3680</v>
      </c>
      <c r="GY1" s="3" t="s">
        <v>3681</v>
      </c>
      <c r="GZ1" s="3" t="s">
        <v>3682</v>
      </c>
      <c r="HA1" s="3" t="s">
        <v>3683</v>
      </c>
      <c r="HB1" s="3" t="s">
        <v>3684</v>
      </c>
      <c r="HC1" s="3" t="s">
        <v>3685</v>
      </c>
      <c r="HD1" s="3" t="s">
        <v>3686</v>
      </c>
      <c r="HE1" s="3" t="s">
        <v>3687</v>
      </c>
      <c r="HF1" s="3" t="s">
        <v>5391</v>
      </c>
      <c r="HG1" s="3" t="s">
        <v>5392</v>
      </c>
      <c r="HH1" s="3" t="s">
        <v>5393</v>
      </c>
      <c r="HI1" s="3" t="s">
        <v>5394</v>
      </c>
      <c r="HJ1" s="3" t="s">
        <v>5395</v>
      </c>
      <c r="HK1" s="3" t="s">
        <v>5396</v>
      </c>
      <c r="HL1" s="3" t="s">
        <v>3688</v>
      </c>
      <c r="HM1" s="3" t="s">
        <v>3689</v>
      </c>
      <c r="HN1" s="3" t="s">
        <v>3690</v>
      </c>
      <c r="HO1" s="3" t="s">
        <v>3691</v>
      </c>
      <c r="HP1" s="3" t="s">
        <v>3692</v>
      </c>
      <c r="HQ1" s="3" t="s">
        <v>3693</v>
      </c>
      <c r="HR1" s="3" t="s">
        <v>3694</v>
      </c>
      <c r="HS1" s="3" t="s">
        <v>3695</v>
      </c>
      <c r="HT1" s="3" t="s">
        <v>3696</v>
      </c>
      <c r="HU1" s="3" t="s">
        <v>3697</v>
      </c>
      <c r="HV1" s="3" t="s">
        <v>3698</v>
      </c>
      <c r="HW1" s="3" t="s">
        <v>3699</v>
      </c>
      <c r="HX1" s="3" t="s">
        <v>3700</v>
      </c>
      <c r="HY1" s="3" t="s">
        <v>3701</v>
      </c>
      <c r="HZ1" s="3" t="s">
        <v>3702</v>
      </c>
      <c r="IA1" s="3" t="s">
        <v>3703</v>
      </c>
      <c r="IB1" s="3" t="s">
        <v>3704</v>
      </c>
      <c r="IC1" s="3" t="s">
        <v>3705</v>
      </c>
      <c r="ID1" s="3" t="s">
        <v>3706</v>
      </c>
      <c r="IE1" s="3" t="s">
        <v>3707</v>
      </c>
      <c r="IF1" s="3" t="s">
        <v>3708</v>
      </c>
      <c r="IG1" s="3" t="s">
        <v>3709</v>
      </c>
      <c r="IH1" s="3" t="s">
        <v>3710</v>
      </c>
      <c r="II1" s="3" t="s">
        <v>3711</v>
      </c>
      <c r="IJ1" s="3" t="s">
        <v>3712</v>
      </c>
      <c r="IK1" s="3" t="s">
        <v>3713</v>
      </c>
      <c r="IL1" s="3" t="s">
        <v>3714</v>
      </c>
      <c r="IM1" s="3" t="s">
        <v>3715</v>
      </c>
      <c r="IN1" s="3" t="s">
        <v>3716</v>
      </c>
      <c r="IO1" s="3" t="s">
        <v>3717</v>
      </c>
      <c r="IP1" s="3" t="s">
        <v>3718</v>
      </c>
      <c r="IQ1" s="3" t="s">
        <v>3719</v>
      </c>
    </row>
    <row r="2" spans="1:251">
      <c r="A2" s="4" t="s">
        <v>244</v>
      </c>
      <c r="B2" s="7" t="s">
        <v>253</v>
      </c>
      <c r="C2" s="7" t="s">
        <v>253</v>
      </c>
      <c r="D2" s="7" t="s">
        <v>253</v>
      </c>
      <c r="E2" s="7" t="s">
        <v>253</v>
      </c>
      <c r="F2" s="7" t="s">
        <v>253</v>
      </c>
      <c r="G2" s="7" t="s">
        <v>253</v>
      </c>
      <c r="H2" s="7" t="s">
        <v>253</v>
      </c>
      <c r="I2" s="7" t="s">
        <v>253</v>
      </c>
      <c r="J2" s="7" t="s">
        <v>253</v>
      </c>
      <c r="K2" s="7" t="s">
        <v>253</v>
      </c>
      <c r="L2" s="7" t="s">
        <v>253</v>
      </c>
      <c r="M2" s="7" t="s">
        <v>253</v>
      </c>
      <c r="N2" s="7" t="s">
        <v>253</v>
      </c>
      <c r="O2" s="7" t="s">
        <v>253</v>
      </c>
      <c r="P2" s="7" t="s">
        <v>253</v>
      </c>
      <c r="Q2" s="7" t="s">
        <v>253</v>
      </c>
      <c r="R2" s="7" t="s">
        <v>253</v>
      </c>
      <c r="S2" s="7" t="s">
        <v>253</v>
      </c>
      <c r="T2" s="7" t="s">
        <v>253</v>
      </c>
      <c r="U2" s="7" t="s">
        <v>253</v>
      </c>
      <c r="V2" s="7" t="s">
        <v>253</v>
      </c>
      <c r="W2" s="7" t="s">
        <v>253</v>
      </c>
      <c r="X2" s="7" t="s">
        <v>253</v>
      </c>
      <c r="Y2" s="7" t="s">
        <v>253</v>
      </c>
      <c r="Z2" s="7" t="s">
        <v>253</v>
      </c>
      <c r="AA2" s="7" t="s">
        <v>253</v>
      </c>
      <c r="AB2" s="7" t="s">
        <v>253</v>
      </c>
      <c r="AC2" s="7" t="s">
        <v>253</v>
      </c>
      <c r="AD2" s="7" t="s">
        <v>253</v>
      </c>
      <c r="AE2" s="7" t="s">
        <v>253</v>
      </c>
      <c r="AF2" s="7" t="s">
        <v>253</v>
      </c>
      <c r="AG2" s="7" t="s">
        <v>253</v>
      </c>
      <c r="AH2" s="7" t="s">
        <v>253</v>
      </c>
      <c r="AI2" s="7" t="s">
        <v>253</v>
      </c>
      <c r="AJ2" s="7" t="s">
        <v>253</v>
      </c>
      <c r="AK2" s="7" t="s">
        <v>253</v>
      </c>
      <c r="AL2" s="7" t="s">
        <v>253</v>
      </c>
      <c r="AM2" s="7" t="s">
        <v>253</v>
      </c>
      <c r="AN2" s="7" t="s">
        <v>253</v>
      </c>
      <c r="AO2" s="7" t="s">
        <v>253</v>
      </c>
      <c r="AP2" s="7" t="s">
        <v>253</v>
      </c>
      <c r="AQ2" s="7" t="s">
        <v>253</v>
      </c>
      <c r="AR2" s="7" t="s">
        <v>253</v>
      </c>
      <c r="AS2" s="7" t="s">
        <v>253</v>
      </c>
      <c r="AT2" s="7" t="s">
        <v>253</v>
      </c>
      <c r="AU2" s="7" t="s">
        <v>253</v>
      </c>
      <c r="AV2" s="7" t="s">
        <v>253</v>
      </c>
      <c r="AW2" s="7" t="s">
        <v>253</v>
      </c>
      <c r="AX2" s="7" t="s">
        <v>253</v>
      </c>
      <c r="AY2" s="7" t="s">
        <v>253</v>
      </c>
      <c r="AZ2" s="7" t="s">
        <v>253</v>
      </c>
      <c r="BA2" s="7" t="s">
        <v>253</v>
      </c>
      <c r="BB2" s="7" t="s">
        <v>253</v>
      </c>
      <c r="BC2" s="7" t="s">
        <v>253</v>
      </c>
      <c r="BD2" s="7" t="s">
        <v>253</v>
      </c>
      <c r="BE2" s="7" t="s">
        <v>253</v>
      </c>
      <c r="BF2" s="7" t="s">
        <v>253</v>
      </c>
      <c r="BG2" s="7" t="s">
        <v>253</v>
      </c>
      <c r="BH2" s="7" t="s">
        <v>253</v>
      </c>
      <c r="BI2" s="7" t="s">
        <v>253</v>
      </c>
      <c r="BJ2" s="7" t="s">
        <v>253</v>
      </c>
      <c r="BK2" s="7" t="s">
        <v>253</v>
      </c>
      <c r="BL2" s="7" t="s">
        <v>253</v>
      </c>
      <c r="BM2" s="7" t="s">
        <v>253</v>
      </c>
      <c r="BN2" s="7" t="s">
        <v>253</v>
      </c>
      <c r="BO2" s="7" t="s">
        <v>253</v>
      </c>
      <c r="BP2" s="7" t="s">
        <v>253</v>
      </c>
      <c r="BQ2" s="7" t="s">
        <v>253</v>
      </c>
      <c r="BR2" s="7" t="s">
        <v>253</v>
      </c>
      <c r="BS2" s="7" t="s">
        <v>253</v>
      </c>
      <c r="BT2" s="7" t="s">
        <v>253</v>
      </c>
      <c r="BU2" s="7" t="s">
        <v>253</v>
      </c>
      <c r="BV2" s="7" t="s">
        <v>253</v>
      </c>
      <c r="BW2" s="7" t="s">
        <v>253</v>
      </c>
      <c r="BX2" s="7" t="s">
        <v>253</v>
      </c>
      <c r="BY2" s="7" t="s">
        <v>253</v>
      </c>
      <c r="BZ2" s="7" t="s">
        <v>253</v>
      </c>
      <c r="CA2" s="7" t="s">
        <v>253</v>
      </c>
      <c r="CB2" s="7" t="s">
        <v>253</v>
      </c>
      <c r="CC2" s="7" t="s">
        <v>253</v>
      </c>
      <c r="CD2" s="7" t="s">
        <v>253</v>
      </c>
      <c r="CE2" s="7" t="s">
        <v>253</v>
      </c>
      <c r="CF2" s="7" t="s">
        <v>253</v>
      </c>
      <c r="CG2" s="7" t="s">
        <v>253</v>
      </c>
      <c r="CH2" s="7" t="s">
        <v>253</v>
      </c>
      <c r="CI2" s="7" t="s">
        <v>253</v>
      </c>
      <c r="CJ2" s="7" t="s">
        <v>253</v>
      </c>
      <c r="CK2" s="7" t="s">
        <v>253</v>
      </c>
      <c r="CL2" s="7" t="s">
        <v>253</v>
      </c>
      <c r="CM2" s="7" t="s">
        <v>253</v>
      </c>
      <c r="CN2" s="7" t="s">
        <v>253</v>
      </c>
      <c r="CO2" s="7" t="s">
        <v>253</v>
      </c>
      <c r="CP2" s="7" t="s">
        <v>253</v>
      </c>
      <c r="CQ2" s="7" t="s">
        <v>253</v>
      </c>
      <c r="CR2" s="7" t="s">
        <v>253</v>
      </c>
      <c r="CS2" s="7" t="s">
        <v>253</v>
      </c>
      <c r="CT2" s="7" t="s">
        <v>253</v>
      </c>
      <c r="CU2" s="7" t="s">
        <v>253</v>
      </c>
      <c r="CV2" s="7" t="s">
        <v>253</v>
      </c>
      <c r="CW2" s="7" t="s">
        <v>253</v>
      </c>
      <c r="CX2" s="7" t="s">
        <v>253</v>
      </c>
      <c r="CY2" s="7" t="s">
        <v>253</v>
      </c>
      <c r="CZ2" s="7" t="s">
        <v>253</v>
      </c>
      <c r="DA2" s="7" t="s">
        <v>253</v>
      </c>
      <c r="DB2" s="7" t="s">
        <v>253</v>
      </c>
      <c r="DC2" s="7" t="s">
        <v>253</v>
      </c>
      <c r="DD2" s="7" t="s">
        <v>253</v>
      </c>
      <c r="DE2" s="7" t="s">
        <v>253</v>
      </c>
      <c r="DF2" s="7" t="s">
        <v>253</v>
      </c>
      <c r="DG2" s="7" t="s">
        <v>253</v>
      </c>
      <c r="DH2" s="7" t="s">
        <v>253</v>
      </c>
      <c r="DI2" s="7" t="s">
        <v>253</v>
      </c>
      <c r="DJ2" s="7" t="s">
        <v>253</v>
      </c>
      <c r="DK2" s="7" t="s">
        <v>253</v>
      </c>
      <c r="DL2" s="7" t="s">
        <v>253</v>
      </c>
      <c r="DM2" s="7" t="s">
        <v>253</v>
      </c>
      <c r="DN2" s="7" t="s">
        <v>253</v>
      </c>
      <c r="DO2" s="7" t="s">
        <v>253</v>
      </c>
      <c r="DP2" s="7" t="s">
        <v>253</v>
      </c>
      <c r="DQ2" s="7" t="s">
        <v>253</v>
      </c>
      <c r="DR2" s="7" t="s">
        <v>253</v>
      </c>
      <c r="DS2" s="7" t="s">
        <v>253</v>
      </c>
      <c r="DT2" s="7" t="s">
        <v>253</v>
      </c>
      <c r="DU2" s="7" t="s">
        <v>253</v>
      </c>
      <c r="DV2" s="7" t="s">
        <v>253</v>
      </c>
      <c r="DW2" s="7" t="s">
        <v>253</v>
      </c>
      <c r="DX2" s="7" t="s">
        <v>253</v>
      </c>
      <c r="DY2" s="7" t="s">
        <v>253</v>
      </c>
      <c r="DZ2" s="7" t="s">
        <v>253</v>
      </c>
      <c r="EA2" s="7" t="s">
        <v>253</v>
      </c>
      <c r="EB2" s="7" t="s">
        <v>253</v>
      </c>
      <c r="EC2" s="7" t="s">
        <v>253</v>
      </c>
      <c r="ED2" s="7" t="s">
        <v>253</v>
      </c>
      <c r="EE2" s="7" t="s">
        <v>253</v>
      </c>
      <c r="EF2" s="7" t="s">
        <v>253</v>
      </c>
      <c r="EG2" s="7" t="s">
        <v>253</v>
      </c>
      <c r="EH2" s="7" t="s">
        <v>253</v>
      </c>
      <c r="EI2" s="7" t="s">
        <v>253</v>
      </c>
      <c r="EJ2" s="7" t="s">
        <v>253</v>
      </c>
      <c r="EK2" s="7" t="s">
        <v>253</v>
      </c>
      <c r="EL2" s="7" t="s">
        <v>253</v>
      </c>
      <c r="EM2" s="7" t="s">
        <v>253</v>
      </c>
      <c r="EN2" s="7" t="s">
        <v>253</v>
      </c>
      <c r="EO2" s="7" t="s">
        <v>253</v>
      </c>
      <c r="EP2" s="7" t="s">
        <v>253</v>
      </c>
      <c r="EQ2" s="7" t="s">
        <v>253</v>
      </c>
      <c r="ER2" s="7" t="s">
        <v>253</v>
      </c>
      <c r="ES2" s="7" t="s">
        <v>253</v>
      </c>
      <c r="ET2" s="7" t="s">
        <v>253</v>
      </c>
      <c r="EU2" s="7" t="s">
        <v>253</v>
      </c>
      <c r="EV2" s="7" t="s">
        <v>253</v>
      </c>
      <c r="EW2" s="7" t="s">
        <v>253</v>
      </c>
      <c r="EX2" s="7" t="s">
        <v>253</v>
      </c>
      <c r="EY2" s="7" t="s">
        <v>253</v>
      </c>
      <c r="EZ2" s="7" t="s">
        <v>253</v>
      </c>
      <c r="FA2" s="7" t="s">
        <v>253</v>
      </c>
      <c r="FB2" s="7" t="s">
        <v>253</v>
      </c>
      <c r="FC2" s="7" t="s">
        <v>253</v>
      </c>
      <c r="FD2" s="7" t="s">
        <v>253</v>
      </c>
      <c r="FE2" s="7" t="s">
        <v>253</v>
      </c>
      <c r="FF2" s="7" t="s">
        <v>253</v>
      </c>
      <c r="FG2" s="7" t="s">
        <v>253</v>
      </c>
      <c r="FH2" s="7" t="s">
        <v>253</v>
      </c>
      <c r="FI2" s="7" t="s">
        <v>253</v>
      </c>
      <c r="FJ2" s="7" t="s">
        <v>253</v>
      </c>
      <c r="FK2" s="7" t="s">
        <v>253</v>
      </c>
      <c r="FL2" s="7" t="s">
        <v>253</v>
      </c>
      <c r="FM2" s="7" t="s">
        <v>253</v>
      </c>
      <c r="FN2" s="7" t="s">
        <v>253</v>
      </c>
      <c r="FO2" s="7" t="s">
        <v>253</v>
      </c>
      <c r="FP2" s="7" t="s">
        <v>253</v>
      </c>
      <c r="FQ2" s="7" t="s">
        <v>253</v>
      </c>
      <c r="FR2" s="7" t="s">
        <v>253</v>
      </c>
      <c r="FS2" s="7" t="s">
        <v>253</v>
      </c>
      <c r="FT2" s="7" t="s">
        <v>253</v>
      </c>
      <c r="FU2" s="7" t="s">
        <v>253</v>
      </c>
      <c r="FV2" s="7" t="s">
        <v>253</v>
      </c>
      <c r="FW2" s="7" t="s">
        <v>253</v>
      </c>
      <c r="FX2" s="7" t="s">
        <v>253</v>
      </c>
      <c r="FY2" s="7" t="s">
        <v>253</v>
      </c>
      <c r="FZ2" s="7" t="s">
        <v>253</v>
      </c>
      <c r="GA2" s="7" t="s">
        <v>253</v>
      </c>
      <c r="GB2" s="7" t="s">
        <v>253</v>
      </c>
      <c r="GC2" s="7" t="s">
        <v>253</v>
      </c>
      <c r="GD2" s="7" t="s">
        <v>253</v>
      </c>
      <c r="GE2" s="7" t="s">
        <v>253</v>
      </c>
      <c r="GF2" s="7" t="s">
        <v>253</v>
      </c>
      <c r="GG2" s="7" t="s">
        <v>253</v>
      </c>
      <c r="GH2" s="7" t="s">
        <v>253</v>
      </c>
      <c r="GI2" s="7" t="s">
        <v>253</v>
      </c>
      <c r="GJ2" s="7" t="s">
        <v>253</v>
      </c>
      <c r="GK2" s="7" t="s">
        <v>253</v>
      </c>
      <c r="GL2" s="7" t="s">
        <v>253</v>
      </c>
      <c r="GM2" s="7" t="s">
        <v>253</v>
      </c>
      <c r="GN2" s="7" t="s">
        <v>253</v>
      </c>
      <c r="GO2" s="7" t="s">
        <v>253</v>
      </c>
      <c r="GP2" s="7" t="s">
        <v>253</v>
      </c>
      <c r="GQ2" s="7" t="s">
        <v>253</v>
      </c>
      <c r="GR2" s="7" t="s">
        <v>253</v>
      </c>
      <c r="GS2" s="7" t="s">
        <v>253</v>
      </c>
      <c r="GT2" s="7" t="s">
        <v>253</v>
      </c>
      <c r="GU2" s="7" t="s">
        <v>253</v>
      </c>
      <c r="GV2" s="7" t="s">
        <v>253</v>
      </c>
      <c r="GW2" s="7" t="s">
        <v>253</v>
      </c>
      <c r="GX2" s="7" t="s">
        <v>253</v>
      </c>
      <c r="GY2" s="7" t="s">
        <v>253</v>
      </c>
      <c r="GZ2" s="7" t="s">
        <v>253</v>
      </c>
      <c r="HA2" s="7" t="s">
        <v>253</v>
      </c>
      <c r="HB2" s="7" t="s">
        <v>253</v>
      </c>
      <c r="HC2" s="7" t="s">
        <v>253</v>
      </c>
      <c r="HD2" s="7" t="s">
        <v>253</v>
      </c>
      <c r="HE2" s="7" t="s">
        <v>253</v>
      </c>
      <c r="HF2" s="7" t="s">
        <v>253</v>
      </c>
      <c r="HG2" s="7" t="s">
        <v>253</v>
      </c>
      <c r="HH2" s="7" t="s">
        <v>253</v>
      </c>
      <c r="HI2" s="7" t="s">
        <v>253</v>
      </c>
      <c r="HJ2" s="7" t="s">
        <v>253</v>
      </c>
      <c r="HK2" s="7" t="s">
        <v>253</v>
      </c>
      <c r="HL2" s="7" t="s">
        <v>253</v>
      </c>
      <c r="HM2" s="7" t="s">
        <v>253</v>
      </c>
      <c r="HN2" s="7" t="s">
        <v>253</v>
      </c>
      <c r="HO2" s="7" t="s">
        <v>253</v>
      </c>
      <c r="HP2" s="7" t="s">
        <v>253</v>
      </c>
      <c r="HQ2" s="7" t="s">
        <v>253</v>
      </c>
      <c r="HR2" s="7" t="s">
        <v>253</v>
      </c>
      <c r="HS2" s="7" t="s">
        <v>253</v>
      </c>
      <c r="HT2" s="7" t="s">
        <v>253</v>
      </c>
      <c r="HU2" s="7" t="s">
        <v>253</v>
      </c>
      <c r="HV2" s="7" t="s">
        <v>253</v>
      </c>
      <c r="HW2" s="7" t="s">
        <v>253</v>
      </c>
      <c r="HX2" s="7" t="s">
        <v>253</v>
      </c>
      <c r="HY2" s="7" t="s">
        <v>253</v>
      </c>
      <c r="HZ2" s="7" t="s">
        <v>253</v>
      </c>
      <c r="IA2" s="7" t="s">
        <v>253</v>
      </c>
      <c r="IB2" s="7" t="s">
        <v>253</v>
      </c>
      <c r="IC2" s="7" t="s">
        <v>253</v>
      </c>
      <c r="ID2" s="7" t="s">
        <v>253</v>
      </c>
      <c r="IE2" s="7" t="s">
        <v>253</v>
      </c>
      <c r="IF2" s="7" t="s">
        <v>253</v>
      </c>
      <c r="IG2" s="7" t="s">
        <v>253</v>
      </c>
      <c r="IH2" s="7" t="s">
        <v>253</v>
      </c>
      <c r="II2" s="7" t="s">
        <v>253</v>
      </c>
      <c r="IJ2" s="7" t="s">
        <v>253</v>
      </c>
      <c r="IK2" s="7" t="s">
        <v>253</v>
      </c>
      <c r="IL2" s="7" t="s">
        <v>253</v>
      </c>
      <c r="IM2" s="7" t="s">
        <v>253</v>
      </c>
      <c r="IN2" s="7" t="s">
        <v>253</v>
      </c>
      <c r="IO2" s="7" t="s">
        <v>253</v>
      </c>
      <c r="IP2" s="7" t="s">
        <v>253</v>
      </c>
      <c r="IQ2" s="7" t="s">
        <v>253</v>
      </c>
    </row>
    <row r="3" spans="1:251">
      <c r="A3" s="4" t="s">
        <v>245</v>
      </c>
      <c r="B3" s="8" t="s">
        <v>254</v>
      </c>
      <c r="C3" s="8" t="s">
        <v>254</v>
      </c>
      <c r="D3" s="8" t="s">
        <v>254</v>
      </c>
      <c r="E3" s="8" t="s">
        <v>254</v>
      </c>
      <c r="F3" s="8" t="s">
        <v>254</v>
      </c>
      <c r="G3" s="8" t="s">
        <v>254</v>
      </c>
      <c r="H3" s="8" t="s">
        <v>254</v>
      </c>
      <c r="I3" s="8" t="s">
        <v>254</v>
      </c>
      <c r="J3" s="8" t="s">
        <v>254</v>
      </c>
      <c r="K3" s="8" t="s">
        <v>254</v>
      </c>
      <c r="L3" s="8" t="s">
        <v>254</v>
      </c>
      <c r="M3" s="8" t="s">
        <v>254</v>
      </c>
      <c r="N3" s="8" t="s">
        <v>254</v>
      </c>
      <c r="O3" s="8" t="s">
        <v>254</v>
      </c>
      <c r="P3" s="8" t="s">
        <v>254</v>
      </c>
      <c r="Q3" s="8" t="s">
        <v>254</v>
      </c>
      <c r="R3" s="8" t="s">
        <v>254</v>
      </c>
      <c r="S3" s="8" t="s">
        <v>254</v>
      </c>
      <c r="T3" s="8" t="s">
        <v>254</v>
      </c>
      <c r="U3" s="8" t="s">
        <v>254</v>
      </c>
      <c r="V3" s="8" t="s">
        <v>254</v>
      </c>
      <c r="W3" s="8" t="s">
        <v>254</v>
      </c>
      <c r="X3" s="8" t="s">
        <v>254</v>
      </c>
      <c r="Y3" s="8" t="s">
        <v>254</v>
      </c>
      <c r="Z3" s="8" t="s">
        <v>254</v>
      </c>
      <c r="AA3" s="8" t="s">
        <v>254</v>
      </c>
      <c r="AB3" s="8" t="s">
        <v>254</v>
      </c>
      <c r="AC3" s="8" t="s">
        <v>254</v>
      </c>
      <c r="AD3" s="8" t="s">
        <v>254</v>
      </c>
      <c r="AE3" s="8" t="s">
        <v>254</v>
      </c>
      <c r="AF3" s="8" t="s">
        <v>254</v>
      </c>
      <c r="AG3" s="8" t="s">
        <v>254</v>
      </c>
      <c r="AH3" s="8" t="s">
        <v>254</v>
      </c>
      <c r="AI3" s="8" t="s">
        <v>254</v>
      </c>
      <c r="AJ3" s="8" t="s">
        <v>254</v>
      </c>
      <c r="AK3" s="8" t="s">
        <v>254</v>
      </c>
      <c r="AL3" s="8" t="s">
        <v>254</v>
      </c>
      <c r="AM3" s="8" t="s">
        <v>254</v>
      </c>
      <c r="AN3" s="8" t="s">
        <v>254</v>
      </c>
      <c r="AO3" s="8" t="s">
        <v>254</v>
      </c>
      <c r="AP3" s="8" t="s">
        <v>254</v>
      </c>
      <c r="AQ3" s="8" t="s">
        <v>254</v>
      </c>
      <c r="AR3" s="8" t="s">
        <v>254</v>
      </c>
      <c r="AS3" s="8" t="s">
        <v>254</v>
      </c>
      <c r="AT3" s="8" t="s">
        <v>254</v>
      </c>
      <c r="AU3" s="8" t="s">
        <v>254</v>
      </c>
      <c r="AV3" s="8" t="s">
        <v>254</v>
      </c>
      <c r="AW3" s="8" t="s">
        <v>254</v>
      </c>
      <c r="AX3" s="8" t="s">
        <v>254</v>
      </c>
      <c r="AY3" s="8" t="s">
        <v>254</v>
      </c>
      <c r="AZ3" s="8" t="s">
        <v>254</v>
      </c>
      <c r="BA3" s="8" t="s">
        <v>254</v>
      </c>
      <c r="BB3" s="8" t="s">
        <v>254</v>
      </c>
      <c r="BC3" s="8" t="s">
        <v>254</v>
      </c>
      <c r="BD3" s="8" t="s">
        <v>254</v>
      </c>
      <c r="BE3" s="8" t="s">
        <v>254</v>
      </c>
      <c r="BF3" s="8" t="s">
        <v>254</v>
      </c>
      <c r="BG3" s="8" t="s">
        <v>254</v>
      </c>
      <c r="BH3" s="8" t="s">
        <v>254</v>
      </c>
      <c r="BI3" s="8" t="s">
        <v>254</v>
      </c>
      <c r="BJ3" s="8" t="s">
        <v>254</v>
      </c>
      <c r="BK3" s="8" t="s">
        <v>254</v>
      </c>
      <c r="BL3" s="8" t="s">
        <v>254</v>
      </c>
      <c r="BM3" s="8" t="s">
        <v>254</v>
      </c>
      <c r="BN3" s="8" t="s">
        <v>254</v>
      </c>
      <c r="BO3" s="8" t="s">
        <v>254</v>
      </c>
      <c r="BP3" s="8" t="s">
        <v>254</v>
      </c>
      <c r="BQ3" s="8" t="s">
        <v>254</v>
      </c>
      <c r="BR3" s="8" t="s">
        <v>254</v>
      </c>
      <c r="BS3" s="8" t="s">
        <v>254</v>
      </c>
      <c r="BT3" s="8" t="s">
        <v>254</v>
      </c>
      <c r="BU3" s="8" t="s">
        <v>254</v>
      </c>
      <c r="BV3" s="8" t="s">
        <v>254</v>
      </c>
      <c r="BW3" s="8" t="s">
        <v>254</v>
      </c>
      <c r="BX3" s="8" t="s">
        <v>254</v>
      </c>
      <c r="BY3" s="8" t="s">
        <v>254</v>
      </c>
      <c r="BZ3" s="8" t="s">
        <v>254</v>
      </c>
      <c r="CA3" s="8" t="s">
        <v>254</v>
      </c>
      <c r="CB3" s="8" t="s">
        <v>254</v>
      </c>
      <c r="CC3" s="8" t="s">
        <v>254</v>
      </c>
      <c r="CD3" s="8" t="s">
        <v>254</v>
      </c>
      <c r="CE3" s="8" t="s">
        <v>254</v>
      </c>
      <c r="CF3" s="8" t="s">
        <v>254</v>
      </c>
      <c r="CG3" s="8" t="s">
        <v>254</v>
      </c>
      <c r="CH3" s="8" t="s">
        <v>254</v>
      </c>
      <c r="CI3" s="8" t="s">
        <v>254</v>
      </c>
      <c r="CJ3" s="8" t="s">
        <v>254</v>
      </c>
      <c r="CK3" s="8" t="s">
        <v>254</v>
      </c>
      <c r="CL3" s="8" t="s">
        <v>254</v>
      </c>
      <c r="CM3" s="8" t="s">
        <v>254</v>
      </c>
      <c r="CN3" s="8" t="s">
        <v>254</v>
      </c>
      <c r="CO3" s="8" t="s">
        <v>254</v>
      </c>
      <c r="CP3" s="8" t="s">
        <v>254</v>
      </c>
      <c r="CQ3" s="8" t="s">
        <v>254</v>
      </c>
      <c r="CR3" s="8" t="s">
        <v>254</v>
      </c>
      <c r="CS3" s="8" t="s">
        <v>254</v>
      </c>
      <c r="CT3" s="8" t="s">
        <v>254</v>
      </c>
      <c r="CU3" s="8" t="s">
        <v>254</v>
      </c>
      <c r="CV3" s="8" t="s">
        <v>254</v>
      </c>
      <c r="CW3" s="8" t="s">
        <v>254</v>
      </c>
      <c r="CX3" s="8" t="s">
        <v>254</v>
      </c>
      <c r="CY3" s="8" t="s">
        <v>254</v>
      </c>
      <c r="CZ3" s="8" t="s">
        <v>254</v>
      </c>
      <c r="DA3" s="8" t="s">
        <v>254</v>
      </c>
      <c r="DB3" s="8" t="s">
        <v>254</v>
      </c>
      <c r="DC3" s="8" t="s">
        <v>254</v>
      </c>
      <c r="DD3" s="8" t="s">
        <v>254</v>
      </c>
      <c r="DE3" s="8" t="s">
        <v>254</v>
      </c>
      <c r="DF3" s="8" t="s">
        <v>254</v>
      </c>
      <c r="DG3" s="8" t="s">
        <v>254</v>
      </c>
      <c r="DH3" s="8" t="s">
        <v>254</v>
      </c>
      <c r="DI3" s="8" t="s">
        <v>254</v>
      </c>
      <c r="DJ3" s="8" t="s">
        <v>254</v>
      </c>
      <c r="DK3" s="8" t="s">
        <v>254</v>
      </c>
      <c r="DL3" s="8" t="s">
        <v>254</v>
      </c>
      <c r="DM3" s="8" t="s">
        <v>254</v>
      </c>
      <c r="DN3" s="8" t="s">
        <v>254</v>
      </c>
      <c r="DO3" s="8" t="s">
        <v>254</v>
      </c>
      <c r="DP3" s="8" t="s">
        <v>254</v>
      </c>
      <c r="DQ3" s="8" t="s">
        <v>254</v>
      </c>
      <c r="DR3" s="8" t="s">
        <v>254</v>
      </c>
      <c r="DS3" s="8" t="s">
        <v>254</v>
      </c>
      <c r="DT3" s="8" t="s">
        <v>254</v>
      </c>
      <c r="DU3" s="8" t="s">
        <v>254</v>
      </c>
      <c r="DV3" s="8" t="s">
        <v>254</v>
      </c>
      <c r="DW3" s="8" t="s">
        <v>254</v>
      </c>
      <c r="DX3" s="8" t="s">
        <v>254</v>
      </c>
      <c r="DY3" s="8" t="s">
        <v>254</v>
      </c>
      <c r="DZ3" s="8" t="s">
        <v>254</v>
      </c>
      <c r="EA3" s="8" t="s">
        <v>254</v>
      </c>
      <c r="EB3" s="8" t="s">
        <v>254</v>
      </c>
      <c r="EC3" s="8" t="s">
        <v>254</v>
      </c>
      <c r="ED3" s="8" t="s">
        <v>254</v>
      </c>
      <c r="EE3" s="8" t="s">
        <v>254</v>
      </c>
      <c r="EF3" s="8" t="s">
        <v>254</v>
      </c>
      <c r="EG3" s="8" t="s">
        <v>254</v>
      </c>
      <c r="EH3" s="8" t="s">
        <v>254</v>
      </c>
      <c r="EI3" s="8" t="s">
        <v>254</v>
      </c>
      <c r="EJ3" s="8" t="s">
        <v>254</v>
      </c>
      <c r="EK3" s="8" t="s">
        <v>254</v>
      </c>
      <c r="EL3" s="8" t="s">
        <v>254</v>
      </c>
      <c r="EM3" s="8" t="s">
        <v>254</v>
      </c>
      <c r="EN3" s="8" t="s">
        <v>254</v>
      </c>
      <c r="EO3" s="8" t="s">
        <v>254</v>
      </c>
      <c r="EP3" s="8" t="s">
        <v>254</v>
      </c>
      <c r="EQ3" s="8" t="s">
        <v>254</v>
      </c>
      <c r="ER3" s="8" t="s">
        <v>254</v>
      </c>
      <c r="ES3" s="8" t="s">
        <v>254</v>
      </c>
      <c r="ET3" s="8" t="s">
        <v>254</v>
      </c>
      <c r="EU3" s="8" t="s">
        <v>254</v>
      </c>
      <c r="EV3" s="8" t="s">
        <v>254</v>
      </c>
      <c r="EW3" s="8" t="s">
        <v>254</v>
      </c>
      <c r="EX3" s="8" t="s">
        <v>254</v>
      </c>
      <c r="EY3" s="8" t="s">
        <v>254</v>
      </c>
      <c r="EZ3" s="8" t="s">
        <v>254</v>
      </c>
      <c r="FA3" s="8" t="s">
        <v>254</v>
      </c>
      <c r="FB3" s="8" t="s">
        <v>254</v>
      </c>
      <c r="FC3" s="8" t="s">
        <v>254</v>
      </c>
      <c r="FD3" s="8" t="s">
        <v>254</v>
      </c>
      <c r="FE3" s="8" t="s">
        <v>254</v>
      </c>
      <c r="FF3" s="8" t="s">
        <v>254</v>
      </c>
      <c r="FG3" s="8" t="s">
        <v>254</v>
      </c>
      <c r="FH3" s="8" t="s">
        <v>254</v>
      </c>
      <c r="FI3" s="8" t="s">
        <v>254</v>
      </c>
      <c r="FJ3" s="8" t="s">
        <v>254</v>
      </c>
      <c r="FK3" s="8" t="s">
        <v>254</v>
      </c>
      <c r="FL3" s="8" t="s">
        <v>254</v>
      </c>
      <c r="FM3" s="8" t="s">
        <v>254</v>
      </c>
      <c r="FN3" s="8" t="s">
        <v>254</v>
      </c>
      <c r="FO3" s="8" t="s">
        <v>254</v>
      </c>
      <c r="FP3" s="8" t="s">
        <v>254</v>
      </c>
      <c r="FQ3" s="8" t="s">
        <v>254</v>
      </c>
      <c r="FR3" s="8" t="s">
        <v>254</v>
      </c>
      <c r="FS3" s="8" t="s">
        <v>254</v>
      </c>
      <c r="FT3" s="8" t="s">
        <v>254</v>
      </c>
      <c r="FU3" s="8" t="s">
        <v>254</v>
      </c>
      <c r="FV3" s="8" t="s">
        <v>254</v>
      </c>
      <c r="FW3" s="8" t="s">
        <v>254</v>
      </c>
      <c r="FX3" s="8" t="s">
        <v>254</v>
      </c>
      <c r="FY3" s="8" t="s">
        <v>254</v>
      </c>
      <c r="FZ3" s="8" t="s">
        <v>254</v>
      </c>
      <c r="GA3" s="8" t="s">
        <v>254</v>
      </c>
      <c r="GB3" s="8" t="s">
        <v>254</v>
      </c>
      <c r="GC3" s="8" t="s">
        <v>254</v>
      </c>
      <c r="GD3" s="8" t="s">
        <v>254</v>
      </c>
      <c r="GE3" s="8" t="s">
        <v>254</v>
      </c>
      <c r="GF3" s="8" t="s">
        <v>254</v>
      </c>
      <c r="GG3" s="8" t="s">
        <v>254</v>
      </c>
      <c r="GH3" s="8" t="s">
        <v>254</v>
      </c>
      <c r="GI3" s="8" t="s">
        <v>254</v>
      </c>
      <c r="GJ3" s="8" t="s">
        <v>254</v>
      </c>
      <c r="GK3" s="8" t="s">
        <v>254</v>
      </c>
      <c r="GL3" s="8" t="s">
        <v>254</v>
      </c>
      <c r="GM3" s="8" t="s">
        <v>254</v>
      </c>
      <c r="GN3" s="8" t="s">
        <v>254</v>
      </c>
      <c r="GO3" s="8" t="s">
        <v>254</v>
      </c>
      <c r="GP3" s="8" t="s">
        <v>254</v>
      </c>
      <c r="GQ3" s="8" t="s">
        <v>254</v>
      </c>
      <c r="GR3" s="8" t="s">
        <v>254</v>
      </c>
      <c r="GS3" s="8" t="s">
        <v>254</v>
      </c>
      <c r="GT3" s="8" t="s">
        <v>254</v>
      </c>
      <c r="GU3" s="8" t="s">
        <v>254</v>
      </c>
      <c r="GV3" s="8" t="s">
        <v>254</v>
      </c>
      <c r="GW3" s="8" t="s">
        <v>254</v>
      </c>
      <c r="GX3" s="8" t="s">
        <v>254</v>
      </c>
      <c r="GY3" s="8" t="s">
        <v>254</v>
      </c>
      <c r="GZ3" s="8" t="s">
        <v>254</v>
      </c>
      <c r="HA3" s="8" t="s">
        <v>254</v>
      </c>
      <c r="HB3" s="8" t="s">
        <v>254</v>
      </c>
      <c r="HC3" s="8" t="s">
        <v>254</v>
      </c>
      <c r="HD3" s="8" t="s">
        <v>254</v>
      </c>
      <c r="HE3" s="8" t="s">
        <v>254</v>
      </c>
      <c r="HF3" s="8" t="s">
        <v>254</v>
      </c>
      <c r="HG3" s="8" t="s">
        <v>254</v>
      </c>
      <c r="HH3" s="8" t="s">
        <v>254</v>
      </c>
      <c r="HI3" s="8" t="s">
        <v>254</v>
      </c>
      <c r="HJ3" s="8" t="s">
        <v>254</v>
      </c>
      <c r="HK3" s="8" t="s">
        <v>254</v>
      </c>
      <c r="HL3" s="8" t="s">
        <v>254</v>
      </c>
      <c r="HM3" s="8" t="s">
        <v>254</v>
      </c>
      <c r="HN3" s="8" t="s">
        <v>254</v>
      </c>
      <c r="HO3" s="8" t="s">
        <v>254</v>
      </c>
      <c r="HP3" s="8" t="s">
        <v>254</v>
      </c>
      <c r="HQ3" s="8" t="s">
        <v>254</v>
      </c>
      <c r="HR3" s="8" t="s">
        <v>254</v>
      </c>
      <c r="HS3" s="8" t="s">
        <v>254</v>
      </c>
      <c r="HT3" s="8" t="s">
        <v>254</v>
      </c>
      <c r="HU3" s="8" t="s">
        <v>254</v>
      </c>
      <c r="HV3" s="8" t="s">
        <v>254</v>
      </c>
      <c r="HW3" s="8" t="s">
        <v>254</v>
      </c>
      <c r="HX3" s="8" t="s">
        <v>254</v>
      </c>
      <c r="HY3" s="8" t="s">
        <v>254</v>
      </c>
      <c r="HZ3" s="8" t="s">
        <v>254</v>
      </c>
      <c r="IA3" s="8" t="s">
        <v>254</v>
      </c>
      <c r="IB3" s="8" t="s">
        <v>254</v>
      </c>
      <c r="IC3" s="8" t="s">
        <v>254</v>
      </c>
      <c r="ID3" s="8" t="s">
        <v>254</v>
      </c>
      <c r="IE3" s="8" t="s">
        <v>254</v>
      </c>
      <c r="IF3" s="8" t="s">
        <v>254</v>
      </c>
      <c r="IG3" s="8" t="s">
        <v>254</v>
      </c>
      <c r="IH3" s="8" t="s">
        <v>254</v>
      </c>
      <c r="II3" s="8" t="s">
        <v>254</v>
      </c>
      <c r="IJ3" s="8" t="s">
        <v>254</v>
      </c>
      <c r="IK3" s="8" t="s">
        <v>254</v>
      </c>
      <c r="IL3" s="8" t="s">
        <v>254</v>
      </c>
      <c r="IM3" s="8" t="s">
        <v>254</v>
      </c>
      <c r="IN3" s="8" t="s">
        <v>254</v>
      </c>
      <c r="IO3" s="8" t="s">
        <v>254</v>
      </c>
      <c r="IP3" s="8" t="s">
        <v>254</v>
      </c>
      <c r="IQ3" s="8" t="s">
        <v>254</v>
      </c>
    </row>
    <row r="4" spans="1:251">
      <c r="A4" s="4" t="s">
        <v>246</v>
      </c>
      <c r="B4" s="8" t="s">
        <v>255</v>
      </c>
      <c r="C4" s="8" t="s">
        <v>255</v>
      </c>
      <c r="D4" s="8" t="s">
        <v>255</v>
      </c>
      <c r="E4" s="8" t="s">
        <v>255</v>
      </c>
      <c r="F4" s="8" t="s">
        <v>255</v>
      </c>
      <c r="G4" s="8" t="s">
        <v>255</v>
      </c>
      <c r="H4" s="8" t="s">
        <v>255</v>
      </c>
      <c r="I4" s="8" t="s">
        <v>255</v>
      </c>
      <c r="J4" s="8" t="s">
        <v>255</v>
      </c>
      <c r="K4" s="8" t="s">
        <v>255</v>
      </c>
      <c r="L4" s="8" t="s">
        <v>255</v>
      </c>
      <c r="M4" s="8" t="s">
        <v>255</v>
      </c>
      <c r="N4" s="8" t="s">
        <v>255</v>
      </c>
      <c r="O4" s="8" t="s">
        <v>255</v>
      </c>
      <c r="P4" s="8" t="s">
        <v>255</v>
      </c>
      <c r="Q4" s="8" t="s">
        <v>255</v>
      </c>
      <c r="R4" s="8" t="s">
        <v>255</v>
      </c>
      <c r="S4" s="8" t="s">
        <v>255</v>
      </c>
      <c r="T4" s="8" t="s">
        <v>255</v>
      </c>
      <c r="U4" s="8" t="s">
        <v>255</v>
      </c>
      <c r="V4" s="8" t="s">
        <v>255</v>
      </c>
      <c r="W4" s="8" t="s">
        <v>255</v>
      </c>
      <c r="X4" s="8" t="s">
        <v>255</v>
      </c>
      <c r="Y4" s="8" t="s">
        <v>255</v>
      </c>
      <c r="Z4" s="8" t="s">
        <v>255</v>
      </c>
      <c r="AA4" s="8" t="s">
        <v>255</v>
      </c>
      <c r="AB4" s="8" t="s">
        <v>255</v>
      </c>
      <c r="AC4" s="8" t="s">
        <v>255</v>
      </c>
      <c r="AD4" s="8" t="s">
        <v>255</v>
      </c>
      <c r="AE4" s="8" t="s">
        <v>255</v>
      </c>
      <c r="AF4" s="8" t="s">
        <v>255</v>
      </c>
      <c r="AG4" s="8" t="s">
        <v>255</v>
      </c>
      <c r="AH4" s="8" t="s">
        <v>255</v>
      </c>
      <c r="AI4" s="8" t="s">
        <v>255</v>
      </c>
      <c r="AJ4" s="8" t="s">
        <v>255</v>
      </c>
      <c r="AK4" s="8" t="s">
        <v>255</v>
      </c>
      <c r="AL4" s="8" t="s">
        <v>255</v>
      </c>
      <c r="AM4" s="8" t="s">
        <v>255</v>
      </c>
      <c r="AN4" s="8" t="s">
        <v>255</v>
      </c>
      <c r="AO4" s="8" t="s">
        <v>255</v>
      </c>
      <c r="AP4" s="8" t="s">
        <v>255</v>
      </c>
      <c r="AQ4" s="8" t="s">
        <v>255</v>
      </c>
      <c r="AR4" s="8" t="s">
        <v>255</v>
      </c>
      <c r="AS4" s="8" t="s">
        <v>255</v>
      </c>
      <c r="AT4" s="8" t="s">
        <v>255</v>
      </c>
      <c r="AU4" s="8" t="s">
        <v>255</v>
      </c>
      <c r="AV4" s="8" t="s">
        <v>255</v>
      </c>
      <c r="AW4" s="8" t="s">
        <v>255</v>
      </c>
      <c r="AX4" s="8" t="s">
        <v>255</v>
      </c>
      <c r="AY4" s="8" t="s">
        <v>255</v>
      </c>
      <c r="AZ4" s="8" t="s">
        <v>255</v>
      </c>
      <c r="BA4" s="8" t="s">
        <v>255</v>
      </c>
      <c r="BB4" s="8" t="s">
        <v>255</v>
      </c>
      <c r="BC4" s="8" t="s">
        <v>255</v>
      </c>
      <c r="BD4" s="8" t="s">
        <v>255</v>
      </c>
      <c r="BE4" s="8" t="s">
        <v>255</v>
      </c>
      <c r="BF4" s="8" t="s">
        <v>255</v>
      </c>
      <c r="BG4" s="8" t="s">
        <v>255</v>
      </c>
      <c r="BH4" s="8" t="s">
        <v>255</v>
      </c>
      <c r="BI4" s="8" t="s">
        <v>255</v>
      </c>
      <c r="BJ4" s="8" t="s">
        <v>255</v>
      </c>
      <c r="BK4" s="8" t="s">
        <v>255</v>
      </c>
      <c r="BL4" s="8" t="s">
        <v>255</v>
      </c>
      <c r="BM4" s="8" t="s">
        <v>255</v>
      </c>
      <c r="BN4" s="8" t="s">
        <v>255</v>
      </c>
      <c r="BO4" s="8" t="s">
        <v>255</v>
      </c>
      <c r="BP4" s="8" t="s">
        <v>255</v>
      </c>
      <c r="BQ4" s="8" t="s">
        <v>255</v>
      </c>
      <c r="BR4" s="8" t="s">
        <v>255</v>
      </c>
      <c r="BS4" s="8" t="s">
        <v>255</v>
      </c>
      <c r="BT4" s="8" t="s">
        <v>255</v>
      </c>
      <c r="BU4" s="8" t="s">
        <v>255</v>
      </c>
      <c r="BV4" s="8" t="s">
        <v>255</v>
      </c>
      <c r="BW4" s="8" t="s">
        <v>255</v>
      </c>
      <c r="BX4" s="8" t="s">
        <v>255</v>
      </c>
      <c r="BY4" s="8" t="s">
        <v>255</v>
      </c>
      <c r="BZ4" s="8" t="s">
        <v>255</v>
      </c>
      <c r="CA4" s="8" t="s">
        <v>255</v>
      </c>
      <c r="CB4" s="8" t="s">
        <v>255</v>
      </c>
      <c r="CC4" s="8" t="s">
        <v>255</v>
      </c>
      <c r="CD4" s="8" t="s">
        <v>255</v>
      </c>
      <c r="CE4" s="8" t="s">
        <v>255</v>
      </c>
      <c r="CF4" s="8" t="s">
        <v>255</v>
      </c>
      <c r="CG4" s="8" t="s">
        <v>255</v>
      </c>
      <c r="CH4" s="8" t="s">
        <v>255</v>
      </c>
      <c r="CI4" s="8" t="s">
        <v>255</v>
      </c>
      <c r="CJ4" s="8" t="s">
        <v>255</v>
      </c>
      <c r="CK4" s="8" t="s">
        <v>255</v>
      </c>
      <c r="CL4" s="8" t="s">
        <v>255</v>
      </c>
      <c r="CM4" s="8" t="s">
        <v>255</v>
      </c>
      <c r="CN4" s="8" t="s">
        <v>255</v>
      </c>
      <c r="CO4" s="8" t="s">
        <v>255</v>
      </c>
      <c r="CP4" s="8" t="s">
        <v>255</v>
      </c>
      <c r="CQ4" s="8" t="s">
        <v>255</v>
      </c>
      <c r="CR4" s="8" t="s">
        <v>255</v>
      </c>
      <c r="CS4" s="8" t="s">
        <v>255</v>
      </c>
      <c r="CT4" s="8" t="s">
        <v>255</v>
      </c>
      <c r="CU4" s="8" t="s">
        <v>255</v>
      </c>
      <c r="CV4" s="8" t="s">
        <v>255</v>
      </c>
      <c r="CW4" s="8" t="s">
        <v>255</v>
      </c>
      <c r="CX4" s="8" t="s">
        <v>255</v>
      </c>
      <c r="CY4" s="8" t="s">
        <v>255</v>
      </c>
      <c r="CZ4" s="8" t="s">
        <v>255</v>
      </c>
      <c r="DA4" s="8" t="s">
        <v>255</v>
      </c>
      <c r="DB4" s="8" t="s">
        <v>255</v>
      </c>
      <c r="DC4" s="8" t="s">
        <v>255</v>
      </c>
      <c r="DD4" s="8" t="s">
        <v>255</v>
      </c>
      <c r="DE4" s="8" t="s">
        <v>255</v>
      </c>
      <c r="DF4" s="8" t="s">
        <v>255</v>
      </c>
      <c r="DG4" s="8" t="s">
        <v>255</v>
      </c>
      <c r="DH4" s="8" t="s">
        <v>255</v>
      </c>
      <c r="DI4" s="8" t="s">
        <v>255</v>
      </c>
      <c r="DJ4" s="8" t="s">
        <v>255</v>
      </c>
      <c r="DK4" s="8" t="s">
        <v>255</v>
      </c>
      <c r="DL4" s="8" t="s">
        <v>255</v>
      </c>
      <c r="DM4" s="8" t="s">
        <v>255</v>
      </c>
      <c r="DN4" s="8" t="s">
        <v>255</v>
      </c>
      <c r="DO4" s="8" t="s">
        <v>255</v>
      </c>
      <c r="DP4" s="8" t="s">
        <v>255</v>
      </c>
      <c r="DQ4" s="8" t="s">
        <v>255</v>
      </c>
      <c r="DR4" s="8" t="s">
        <v>255</v>
      </c>
      <c r="DS4" s="8" t="s">
        <v>255</v>
      </c>
      <c r="DT4" s="8" t="s">
        <v>255</v>
      </c>
      <c r="DU4" s="8" t="s">
        <v>255</v>
      </c>
      <c r="DV4" s="8" t="s">
        <v>255</v>
      </c>
      <c r="DW4" s="8" t="s">
        <v>255</v>
      </c>
      <c r="DX4" s="8" t="s">
        <v>255</v>
      </c>
      <c r="DY4" s="8" t="s">
        <v>255</v>
      </c>
      <c r="DZ4" s="8" t="s">
        <v>255</v>
      </c>
      <c r="EA4" s="8" t="s">
        <v>255</v>
      </c>
      <c r="EB4" s="8" t="s">
        <v>255</v>
      </c>
      <c r="EC4" s="8" t="s">
        <v>255</v>
      </c>
      <c r="ED4" s="8" t="s">
        <v>255</v>
      </c>
      <c r="EE4" s="8" t="s">
        <v>255</v>
      </c>
      <c r="EF4" s="8" t="s">
        <v>255</v>
      </c>
      <c r="EG4" s="8" t="s">
        <v>255</v>
      </c>
      <c r="EH4" s="8" t="s">
        <v>255</v>
      </c>
      <c r="EI4" s="8" t="s">
        <v>255</v>
      </c>
      <c r="EJ4" s="8" t="s">
        <v>255</v>
      </c>
      <c r="EK4" s="8" t="s">
        <v>255</v>
      </c>
      <c r="EL4" s="8" t="s">
        <v>255</v>
      </c>
      <c r="EM4" s="8" t="s">
        <v>255</v>
      </c>
      <c r="EN4" s="8" t="s">
        <v>255</v>
      </c>
      <c r="EO4" s="8" t="s">
        <v>255</v>
      </c>
      <c r="EP4" s="8" t="s">
        <v>255</v>
      </c>
      <c r="EQ4" s="8" t="s">
        <v>255</v>
      </c>
      <c r="ER4" s="8" t="s">
        <v>255</v>
      </c>
      <c r="ES4" s="8" t="s">
        <v>255</v>
      </c>
      <c r="ET4" s="8" t="s">
        <v>255</v>
      </c>
      <c r="EU4" s="8" t="s">
        <v>255</v>
      </c>
      <c r="EV4" s="8" t="s">
        <v>255</v>
      </c>
      <c r="EW4" s="8" t="s">
        <v>255</v>
      </c>
      <c r="EX4" s="8" t="s">
        <v>255</v>
      </c>
      <c r="EY4" s="8" t="s">
        <v>255</v>
      </c>
      <c r="EZ4" s="8" t="s">
        <v>255</v>
      </c>
      <c r="FA4" s="8" t="s">
        <v>255</v>
      </c>
      <c r="FB4" s="8" t="s">
        <v>255</v>
      </c>
      <c r="FC4" s="8" t="s">
        <v>255</v>
      </c>
      <c r="FD4" s="8" t="s">
        <v>255</v>
      </c>
      <c r="FE4" s="8" t="s">
        <v>255</v>
      </c>
      <c r="FF4" s="8" t="s">
        <v>255</v>
      </c>
      <c r="FG4" s="8" t="s">
        <v>255</v>
      </c>
      <c r="FH4" s="8" t="s">
        <v>255</v>
      </c>
      <c r="FI4" s="8" t="s">
        <v>255</v>
      </c>
      <c r="FJ4" s="8" t="s">
        <v>255</v>
      </c>
      <c r="FK4" s="8" t="s">
        <v>255</v>
      </c>
      <c r="FL4" s="8" t="s">
        <v>255</v>
      </c>
      <c r="FM4" s="8" t="s">
        <v>255</v>
      </c>
      <c r="FN4" s="8" t="s">
        <v>255</v>
      </c>
      <c r="FO4" s="8" t="s">
        <v>255</v>
      </c>
      <c r="FP4" s="8" t="s">
        <v>255</v>
      </c>
      <c r="FQ4" s="8" t="s">
        <v>255</v>
      </c>
      <c r="FR4" s="8" t="s">
        <v>255</v>
      </c>
      <c r="FS4" s="8" t="s">
        <v>255</v>
      </c>
      <c r="FT4" s="8" t="s">
        <v>255</v>
      </c>
      <c r="FU4" s="8" t="s">
        <v>255</v>
      </c>
      <c r="FV4" s="8" t="s">
        <v>255</v>
      </c>
      <c r="FW4" s="8" t="s">
        <v>255</v>
      </c>
      <c r="FX4" s="8" t="s">
        <v>255</v>
      </c>
      <c r="FY4" s="8" t="s">
        <v>255</v>
      </c>
      <c r="FZ4" s="8" t="s">
        <v>255</v>
      </c>
      <c r="GA4" s="8" t="s">
        <v>255</v>
      </c>
      <c r="GB4" s="8" t="s">
        <v>255</v>
      </c>
      <c r="GC4" s="8" t="s">
        <v>255</v>
      </c>
      <c r="GD4" s="8" t="s">
        <v>255</v>
      </c>
      <c r="GE4" s="8" t="s">
        <v>255</v>
      </c>
      <c r="GF4" s="8" t="s">
        <v>255</v>
      </c>
      <c r="GG4" s="8" t="s">
        <v>255</v>
      </c>
      <c r="GH4" s="8" t="s">
        <v>255</v>
      </c>
      <c r="GI4" s="8" t="s">
        <v>255</v>
      </c>
      <c r="GJ4" s="8" t="s">
        <v>255</v>
      </c>
      <c r="GK4" s="8" t="s">
        <v>255</v>
      </c>
      <c r="GL4" s="8" t="s">
        <v>255</v>
      </c>
      <c r="GM4" s="8" t="s">
        <v>255</v>
      </c>
      <c r="GN4" s="8" t="s">
        <v>255</v>
      </c>
      <c r="GO4" s="8" t="s">
        <v>255</v>
      </c>
      <c r="GP4" s="8" t="s">
        <v>255</v>
      </c>
      <c r="GQ4" s="8" t="s">
        <v>255</v>
      </c>
      <c r="GR4" s="8" t="s">
        <v>255</v>
      </c>
      <c r="GS4" s="8" t="s">
        <v>255</v>
      </c>
      <c r="GT4" s="8" t="s">
        <v>255</v>
      </c>
      <c r="GU4" s="8" t="s">
        <v>255</v>
      </c>
      <c r="GV4" s="8" t="s">
        <v>255</v>
      </c>
      <c r="GW4" s="8" t="s">
        <v>255</v>
      </c>
      <c r="GX4" s="8" t="s">
        <v>255</v>
      </c>
      <c r="GY4" s="8" t="s">
        <v>255</v>
      </c>
      <c r="GZ4" s="8" t="s">
        <v>255</v>
      </c>
      <c r="HA4" s="8" t="s">
        <v>255</v>
      </c>
      <c r="HB4" s="8" t="s">
        <v>255</v>
      </c>
      <c r="HC4" s="8" t="s">
        <v>255</v>
      </c>
      <c r="HD4" s="8" t="s">
        <v>255</v>
      </c>
      <c r="HE4" s="8" t="s">
        <v>255</v>
      </c>
      <c r="HF4" s="8" t="s">
        <v>255</v>
      </c>
      <c r="HG4" s="8" t="s">
        <v>255</v>
      </c>
      <c r="HH4" s="8" t="s">
        <v>255</v>
      </c>
      <c r="HI4" s="8" t="s">
        <v>255</v>
      </c>
      <c r="HJ4" s="8" t="s">
        <v>255</v>
      </c>
      <c r="HK4" s="8" t="s">
        <v>255</v>
      </c>
      <c r="HL4" s="8" t="s">
        <v>255</v>
      </c>
      <c r="HM4" s="8" t="s">
        <v>255</v>
      </c>
      <c r="HN4" s="8" t="s">
        <v>255</v>
      </c>
      <c r="HO4" s="8" t="s">
        <v>255</v>
      </c>
      <c r="HP4" s="8" t="s">
        <v>255</v>
      </c>
      <c r="HQ4" s="8" t="s">
        <v>255</v>
      </c>
      <c r="HR4" s="8" t="s">
        <v>255</v>
      </c>
      <c r="HS4" s="8" t="s">
        <v>255</v>
      </c>
      <c r="HT4" s="8" t="s">
        <v>255</v>
      </c>
      <c r="HU4" s="8" t="s">
        <v>255</v>
      </c>
      <c r="HV4" s="8" t="s">
        <v>255</v>
      </c>
      <c r="HW4" s="8" t="s">
        <v>255</v>
      </c>
      <c r="HX4" s="8" t="s">
        <v>255</v>
      </c>
      <c r="HY4" s="8" t="s">
        <v>255</v>
      </c>
      <c r="HZ4" s="8" t="s">
        <v>255</v>
      </c>
      <c r="IA4" s="8" t="s">
        <v>255</v>
      </c>
      <c r="IB4" s="8" t="s">
        <v>255</v>
      </c>
      <c r="IC4" s="8" t="s">
        <v>255</v>
      </c>
      <c r="ID4" s="8" t="s">
        <v>255</v>
      </c>
      <c r="IE4" s="8" t="s">
        <v>255</v>
      </c>
      <c r="IF4" s="8" t="s">
        <v>255</v>
      </c>
      <c r="IG4" s="8" t="s">
        <v>255</v>
      </c>
      <c r="IH4" s="8" t="s">
        <v>255</v>
      </c>
      <c r="II4" s="8" t="s">
        <v>255</v>
      </c>
      <c r="IJ4" s="8" t="s">
        <v>255</v>
      </c>
      <c r="IK4" s="8" t="s">
        <v>255</v>
      </c>
      <c r="IL4" s="8" t="s">
        <v>255</v>
      </c>
      <c r="IM4" s="8" t="s">
        <v>255</v>
      </c>
      <c r="IN4" s="8" t="s">
        <v>255</v>
      </c>
      <c r="IO4" s="8" t="s">
        <v>255</v>
      </c>
      <c r="IP4" s="8" t="s">
        <v>255</v>
      </c>
      <c r="IQ4" s="8" t="s">
        <v>255</v>
      </c>
    </row>
    <row r="5" spans="1:251">
      <c r="A5" s="4" t="s">
        <v>247</v>
      </c>
      <c r="B5" s="8" t="s">
        <v>5259</v>
      </c>
      <c r="C5" s="8" t="s">
        <v>5259</v>
      </c>
      <c r="D5" s="8" t="s">
        <v>5259</v>
      </c>
      <c r="E5" s="8" t="s">
        <v>5259</v>
      </c>
      <c r="F5" s="8" t="s">
        <v>5259</v>
      </c>
      <c r="G5" s="8" t="s">
        <v>5259</v>
      </c>
      <c r="H5" s="8" t="s">
        <v>5259</v>
      </c>
      <c r="I5" s="8" t="s">
        <v>5259</v>
      </c>
      <c r="J5" s="8" t="s">
        <v>5259</v>
      </c>
      <c r="K5" s="8" t="s">
        <v>5259</v>
      </c>
      <c r="L5" s="8" t="s">
        <v>5259</v>
      </c>
      <c r="M5" s="8" t="s">
        <v>5259</v>
      </c>
      <c r="N5" s="8" t="s">
        <v>5259</v>
      </c>
      <c r="O5" s="8" t="s">
        <v>5259</v>
      </c>
      <c r="P5" s="8" t="s">
        <v>5259</v>
      </c>
      <c r="Q5" s="8" t="s">
        <v>5259</v>
      </c>
      <c r="R5" s="8" t="s">
        <v>5259</v>
      </c>
      <c r="S5" s="8" t="s">
        <v>5259</v>
      </c>
      <c r="T5" s="8" t="s">
        <v>5259</v>
      </c>
      <c r="U5" s="8" t="s">
        <v>5259</v>
      </c>
      <c r="V5" s="8" t="s">
        <v>5259</v>
      </c>
      <c r="W5" s="8" t="s">
        <v>5259</v>
      </c>
      <c r="X5" s="8" t="s">
        <v>5259</v>
      </c>
      <c r="Y5" s="8" t="s">
        <v>5259</v>
      </c>
      <c r="Z5" s="8" t="s">
        <v>5259</v>
      </c>
      <c r="AA5" s="8" t="s">
        <v>5259</v>
      </c>
      <c r="AB5" s="8" t="s">
        <v>5259</v>
      </c>
      <c r="AC5" s="8" t="s">
        <v>5259</v>
      </c>
      <c r="AD5" s="8" t="s">
        <v>5259</v>
      </c>
      <c r="AE5" s="8" t="s">
        <v>5259</v>
      </c>
      <c r="AF5" s="8" t="s">
        <v>5259</v>
      </c>
      <c r="AG5" s="8" t="s">
        <v>5259</v>
      </c>
      <c r="AH5" s="8" t="s">
        <v>5259</v>
      </c>
      <c r="AI5" s="8" t="s">
        <v>5259</v>
      </c>
      <c r="AJ5" s="8" t="s">
        <v>5259</v>
      </c>
      <c r="AK5" s="8" t="s">
        <v>5259</v>
      </c>
      <c r="AL5" s="8" t="s">
        <v>5259</v>
      </c>
      <c r="AM5" s="8" t="s">
        <v>5259</v>
      </c>
      <c r="AN5" s="8" t="s">
        <v>5259</v>
      </c>
      <c r="AO5" s="8" t="s">
        <v>5259</v>
      </c>
      <c r="AP5" s="8" t="s">
        <v>5259</v>
      </c>
      <c r="AQ5" s="8" t="s">
        <v>5259</v>
      </c>
      <c r="AR5" s="8" t="s">
        <v>5259</v>
      </c>
      <c r="AS5" s="8" t="s">
        <v>5259</v>
      </c>
      <c r="AT5" s="8" t="s">
        <v>5259</v>
      </c>
      <c r="AU5" s="8" t="s">
        <v>5259</v>
      </c>
      <c r="AV5" s="8" t="s">
        <v>5259</v>
      </c>
      <c r="AW5" s="8" t="s">
        <v>5259</v>
      </c>
      <c r="AX5" s="8" t="s">
        <v>5259</v>
      </c>
      <c r="AY5" s="8" t="s">
        <v>5259</v>
      </c>
      <c r="AZ5" s="8" t="s">
        <v>5259</v>
      </c>
      <c r="BA5" s="8" t="s">
        <v>5259</v>
      </c>
      <c r="BB5" s="8" t="s">
        <v>5259</v>
      </c>
      <c r="BC5" s="8" t="s">
        <v>5259</v>
      </c>
      <c r="BD5" s="8" t="s">
        <v>5259</v>
      </c>
      <c r="BE5" s="8" t="s">
        <v>5259</v>
      </c>
      <c r="BF5" s="8" t="s">
        <v>5259</v>
      </c>
      <c r="BG5" s="8" t="s">
        <v>5259</v>
      </c>
      <c r="BH5" s="8" t="s">
        <v>5259</v>
      </c>
      <c r="BI5" s="8" t="s">
        <v>5259</v>
      </c>
      <c r="BJ5" s="8" t="s">
        <v>5259</v>
      </c>
      <c r="BK5" s="8" t="s">
        <v>5259</v>
      </c>
      <c r="BL5" s="8" t="s">
        <v>5259</v>
      </c>
      <c r="BM5" s="8" t="s">
        <v>5259</v>
      </c>
      <c r="BN5" s="8" t="s">
        <v>5259</v>
      </c>
      <c r="BO5" s="8" t="s">
        <v>5259</v>
      </c>
      <c r="BP5" s="8" t="s">
        <v>5259</v>
      </c>
      <c r="BQ5" s="8" t="s">
        <v>5259</v>
      </c>
      <c r="BR5" s="8" t="s">
        <v>5259</v>
      </c>
      <c r="BS5" s="8" t="s">
        <v>5259</v>
      </c>
      <c r="BT5" s="8" t="s">
        <v>5259</v>
      </c>
      <c r="BU5" s="8" t="s">
        <v>5259</v>
      </c>
      <c r="BV5" s="8" t="s">
        <v>5259</v>
      </c>
      <c r="BW5" s="8" t="s">
        <v>5259</v>
      </c>
      <c r="BX5" s="8" t="s">
        <v>5259</v>
      </c>
      <c r="BY5" s="8" t="s">
        <v>5259</v>
      </c>
      <c r="BZ5" s="8" t="s">
        <v>5259</v>
      </c>
      <c r="CA5" s="8" t="s">
        <v>5259</v>
      </c>
      <c r="CB5" s="8" t="s">
        <v>5259</v>
      </c>
      <c r="CC5" s="8" t="s">
        <v>5259</v>
      </c>
      <c r="CD5" s="8" t="s">
        <v>5259</v>
      </c>
      <c r="CE5" s="8" t="s">
        <v>5259</v>
      </c>
      <c r="CF5" s="8" t="s">
        <v>5259</v>
      </c>
      <c r="CG5" s="8" t="s">
        <v>5259</v>
      </c>
      <c r="CH5" s="8" t="s">
        <v>5259</v>
      </c>
      <c r="CI5" s="8" t="s">
        <v>5259</v>
      </c>
      <c r="CJ5" s="8" t="s">
        <v>5259</v>
      </c>
      <c r="CK5" s="8" t="s">
        <v>5259</v>
      </c>
      <c r="CL5" s="8" t="s">
        <v>5259</v>
      </c>
      <c r="CM5" s="8" t="s">
        <v>5259</v>
      </c>
      <c r="CN5" s="8" t="s">
        <v>5259</v>
      </c>
      <c r="CO5" s="8" t="s">
        <v>5259</v>
      </c>
      <c r="CP5" s="8" t="s">
        <v>5259</v>
      </c>
      <c r="CQ5" s="8" t="s">
        <v>5259</v>
      </c>
      <c r="CR5" s="8" t="s">
        <v>5259</v>
      </c>
      <c r="CS5" s="8" t="s">
        <v>5259</v>
      </c>
      <c r="CT5" s="8" t="s">
        <v>5259</v>
      </c>
      <c r="CU5" s="8" t="s">
        <v>5259</v>
      </c>
      <c r="CV5" s="8" t="s">
        <v>5259</v>
      </c>
      <c r="CW5" s="8" t="s">
        <v>5259</v>
      </c>
      <c r="CX5" s="8" t="s">
        <v>5259</v>
      </c>
      <c r="CY5" s="8" t="s">
        <v>5259</v>
      </c>
      <c r="CZ5" s="8" t="s">
        <v>5259</v>
      </c>
      <c r="DA5" s="8" t="s">
        <v>5259</v>
      </c>
      <c r="DB5" s="8" t="s">
        <v>5259</v>
      </c>
      <c r="DC5" s="8" t="s">
        <v>5259</v>
      </c>
      <c r="DD5" s="8" t="s">
        <v>5259</v>
      </c>
      <c r="DE5" s="8" t="s">
        <v>5259</v>
      </c>
      <c r="DF5" s="8" t="s">
        <v>5259</v>
      </c>
      <c r="DG5" s="8" t="s">
        <v>5259</v>
      </c>
      <c r="DH5" s="8" t="s">
        <v>5259</v>
      </c>
      <c r="DI5" s="8" t="s">
        <v>5259</v>
      </c>
      <c r="DJ5" s="8" t="s">
        <v>5259</v>
      </c>
      <c r="DK5" s="8" t="s">
        <v>5259</v>
      </c>
      <c r="DL5" s="8" t="s">
        <v>5259</v>
      </c>
      <c r="DM5" s="8" t="s">
        <v>5259</v>
      </c>
      <c r="DN5" s="8" t="s">
        <v>5259</v>
      </c>
      <c r="DO5" s="8" t="s">
        <v>5259</v>
      </c>
      <c r="DP5" s="8" t="s">
        <v>5259</v>
      </c>
      <c r="DQ5" s="8" t="s">
        <v>5259</v>
      </c>
      <c r="DR5" s="8" t="s">
        <v>5259</v>
      </c>
      <c r="DS5" s="8" t="s">
        <v>5259</v>
      </c>
      <c r="DT5" s="8" t="s">
        <v>5259</v>
      </c>
      <c r="DU5" s="8" t="s">
        <v>5259</v>
      </c>
      <c r="DV5" s="8" t="s">
        <v>5259</v>
      </c>
      <c r="DW5" s="8" t="s">
        <v>5259</v>
      </c>
      <c r="DX5" s="8" t="s">
        <v>5259</v>
      </c>
      <c r="DY5" s="8" t="s">
        <v>5259</v>
      </c>
      <c r="DZ5" s="8" t="s">
        <v>5259</v>
      </c>
      <c r="EA5" s="8" t="s">
        <v>5259</v>
      </c>
      <c r="EB5" s="8" t="s">
        <v>5259</v>
      </c>
      <c r="EC5" s="8" t="s">
        <v>5259</v>
      </c>
      <c r="ED5" s="8" t="s">
        <v>5259</v>
      </c>
      <c r="EE5" s="8" t="s">
        <v>5259</v>
      </c>
      <c r="EF5" s="8" t="s">
        <v>5259</v>
      </c>
      <c r="EG5" s="8" t="s">
        <v>5259</v>
      </c>
      <c r="EH5" s="8" t="s">
        <v>5259</v>
      </c>
      <c r="EI5" s="8" t="s">
        <v>5259</v>
      </c>
      <c r="EJ5" s="8" t="s">
        <v>5259</v>
      </c>
      <c r="EK5" s="8" t="s">
        <v>5259</v>
      </c>
      <c r="EL5" s="8" t="s">
        <v>5259</v>
      </c>
      <c r="EM5" s="8" t="s">
        <v>5259</v>
      </c>
      <c r="EN5" s="8" t="s">
        <v>5259</v>
      </c>
      <c r="EO5" s="8" t="s">
        <v>5259</v>
      </c>
      <c r="EP5" s="8" t="s">
        <v>5259</v>
      </c>
      <c r="EQ5" s="8" t="s">
        <v>5259</v>
      </c>
      <c r="ER5" s="8" t="s">
        <v>5259</v>
      </c>
      <c r="ES5" s="8" t="s">
        <v>5259</v>
      </c>
      <c r="ET5" s="8" t="s">
        <v>5259</v>
      </c>
      <c r="EU5" s="8" t="s">
        <v>5259</v>
      </c>
      <c r="EV5" s="8" t="s">
        <v>5259</v>
      </c>
      <c r="EW5" s="8" t="s">
        <v>5259</v>
      </c>
      <c r="EX5" s="8" t="s">
        <v>5259</v>
      </c>
      <c r="EY5" s="8" t="s">
        <v>5259</v>
      </c>
      <c r="EZ5" s="8" t="s">
        <v>5259</v>
      </c>
      <c r="FA5" s="8" t="s">
        <v>5259</v>
      </c>
      <c r="FB5" s="8" t="s">
        <v>5259</v>
      </c>
      <c r="FC5" s="8" t="s">
        <v>5259</v>
      </c>
      <c r="FD5" s="8" t="s">
        <v>5259</v>
      </c>
      <c r="FE5" s="8" t="s">
        <v>5259</v>
      </c>
      <c r="FF5" s="8" t="s">
        <v>5259</v>
      </c>
      <c r="FG5" s="8" t="s">
        <v>5259</v>
      </c>
      <c r="FH5" s="8" t="s">
        <v>5259</v>
      </c>
      <c r="FI5" s="8" t="s">
        <v>5259</v>
      </c>
      <c r="FJ5" s="8" t="s">
        <v>5259</v>
      </c>
      <c r="FK5" s="8" t="s">
        <v>5259</v>
      </c>
      <c r="FL5" s="8" t="s">
        <v>5259</v>
      </c>
      <c r="FM5" s="8" t="s">
        <v>5259</v>
      </c>
      <c r="FN5" s="8" t="s">
        <v>5259</v>
      </c>
      <c r="FO5" s="8" t="s">
        <v>5259</v>
      </c>
      <c r="FP5" s="8" t="s">
        <v>5259</v>
      </c>
      <c r="FQ5" s="8" t="s">
        <v>5259</v>
      </c>
      <c r="FR5" s="8" t="s">
        <v>5259</v>
      </c>
      <c r="FS5" s="8" t="s">
        <v>5259</v>
      </c>
      <c r="FT5" s="8" t="s">
        <v>5259</v>
      </c>
      <c r="FU5" s="8" t="s">
        <v>5259</v>
      </c>
      <c r="FV5" s="8" t="s">
        <v>5259</v>
      </c>
      <c r="FW5" s="8" t="s">
        <v>5259</v>
      </c>
      <c r="FX5" s="8" t="s">
        <v>5259</v>
      </c>
      <c r="FY5" s="8" t="s">
        <v>5259</v>
      </c>
      <c r="FZ5" s="8" t="s">
        <v>5259</v>
      </c>
      <c r="GA5" s="8" t="s">
        <v>5259</v>
      </c>
      <c r="GB5" s="8" t="s">
        <v>5259</v>
      </c>
      <c r="GC5" s="8" t="s">
        <v>5259</v>
      </c>
      <c r="GD5" s="8" t="s">
        <v>5259</v>
      </c>
      <c r="GE5" s="8" t="s">
        <v>5259</v>
      </c>
      <c r="GF5" s="8" t="s">
        <v>5259</v>
      </c>
      <c r="GG5" s="8" t="s">
        <v>5259</v>
      </c>
      <c r="GH5" s="8" t="s">
        <v>5259</v>
      </c>
      <c r="GI5" s="8" t="s">
        <v>5259</v>
      </c>
      <c r="GJ5" s="8" t="s">
        <v>5259</v>
      </c>
      <c r="GK5" s="8" t="s">
        <v>5259</v>
      </c>
      <c r="GL5" s="8" t="s">
        <v>5259</v>
      </c>
      <c r="GM5" s="8" t="s">
        <v>5259</v>
      </c>
      <c r="GN5" s="8" t="s">
        <v>5259</v>
      </c>
      <c r="GO5" s="8" t="s">
        <v>5259</v>
      </c>
      <c r="GP5" s="8" t="s">
        <v>5259</v>
      </c>
      <c r="GQ5" s="8" t="s">
        <v>5259</v>
      </c>
      <c r="GR5" s="8" t="s">
        <v>5259</v>
      </c>
      <c r="GS5" s="8" t="s">
        <v>5259</v>
      </c>
      <c r="GT5" s="8" t="s">
        <v>5259</v>
      </c>
      <c r="GU5" s="8" t="s">
        <v>5259</v>
      </c>
      <c r="GV5" s="8" t="s">
        <v>5259</v>
      </c>
      <c r="GW5" s="8" t="s">
        <v>5259</v>
      </c>
      <c r="GX5" s="8" t="s">
        <v>5259</v>
      </c>
      <c r="GY5" s="8" t="s">
        <v>5259</v>
      </c>
      <c r="GZ5" s="8" t="s">
        <v>5259</v>
      </c>
      <c r="HA5" s="8" t="s">
        <v>5259</v>
      </c>
      <c r="HB5" s="8" t="s">
        <v>5259</v>
      </c>
      <c r="HC5" s="8" t="s">
        <v>5259</v>
      </c>
      <c r="HD5" s="8" t="s">
        <v>5259</v>
      </c>
      <c r="HE5" s="8" t="s">
        <v>5259</v>
      </c>
      <c r="HF5" s="8" t="s">
        <v>5259</v>
      </c>
      <c r="HG5" s="8" t="s">
        <v>5259</v>
      </c>
      <c r="HH5" s="8" t="s">
        <v>5259</v>
      </c>
      <c r="HI5" s="8" t="s">
        <v>5259</v>
      </c>
      <c r="HJ5" s="8" t="s">
        <v>5259</v>
      </c>
      <c r="HK5" s="8" t="s">
        <v>5259</v>
      </c>
      <c r="HL5" s="8" t="s">
        <v>5259</v>
      </c>
      <c r="HM5" s="8" t="s">
        <v>5259</v>
      </c>
      <c r="HN5" s="8" t="s">
        <v>5259</v>
      </c>
      <c r="HO5" s="8" t="s">
        <v>5259</v>
      </c>
      <c r="HP5" s="8" t="s">
        <v>5259</v>
      </c>
      <c r="HQ5" s="8" t="s">
        <v>5259</v>
      </c>
      <c r="HR5" s="8" t="s">
        <v>5259</v>
      </c>
      <c r="HS5" s="8" t="s">
        <v>5259</v>
      </c>
      <c r="HT5" s="8" t="s">
        <v>5259</v>
      </c>
      <c r="HU5" s="8" t="s">
        <v>5259</v>
      </c>
      <c r="HV5" s="8" t="s">
        <v>5259</v>
      </c>
      <c r="HW5" s="8" t="s">
        <v>5259</v>
      </c>
      <c r="HX5" s="8" t="s">
        <v>5259</v>
      </c>
      <c r="HY5" s="8" t="s">
        <v>5259</v>
      </c>
      <c r="HZ5" s="8" t="s">
        <v>5259</v>
      </c>
      <c r="IA5" s="8" t="s">
        <v>5259</v>
      </c>
      <c r="IB5" s="8" t="s">
        <v>5259</v>
      </c>
      <c r="IC5" s="8" t="s">
        <v>5259</v>
      </c>
      <c r="ID5" s="8" t="s">
        <v>5259</v>
      </c>
      <c r="IE5" s="8" t="s">
        <v>5259</v>
      </c>
      <c r="IF5" s="8" t="s">
        <v>5259</v>
      </c>
      <c r="IG5" s="8" t="s">
        <v>5259</v>
      </c>
      <c r="IH5" s="8" t="s">
        <v>5259</v>
      </c>
      <c r="II5" s="8" t="s">
        <v>5259</v>
      </c>
      <c r="IJ5" s="8" t="s">
        <v>5259</v>
      </c>
      <c r="IK5" s="8" t="s">
        <v>5259</v>
      </c>
      <c r="IL5" s="8" t="s">
        <v>5259</v>
      </c>
      <c r="IM5" s="8" t="s">
        <v>5259</v>
      </c>
      <c r="IN5" s="8" t="s">
        <v>5259</v>
      </c>
      <c r="IO5" s="8" t="s">
        <v>5259</v>
      </c>
      <c r="IP5" s="8" t="s">
        <v>5259</v>
      </c>
      <c r="IQ5" s="8" t="s">
        <v>5259</v>
      </c>
    </row>
    <row r="6" spans="1:251">
      <c r="A6" s="4" t="s">
        <v>248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249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250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251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252</v>
      </c>
      <c r="B10" s="8" t="s">
        <v>3720</v>
      </c>
      <c r="C10" s="8" t="s">
        <v>3721</v>
      </c>
      <c r="D10" s="8" t="s">
        <v>3722</v>
      </c>
      <c r="E10" s="8" t="s">
        <v>3723</v>
      </c>
      <c r="F10" s="8" t="s">
        <v>3724</v>
      </c>
      <c r="G10" s="8" t="s">
        <v>3725</v>
      </c>
      <c r="H10" s="8" t="s">
        <v>3726</v>
      </c>
      <c r="I10" s="8" t="s">
        <v>3727</v>
      </c>
      <c r="J10" s="8" t="s">
        <v>3728</v>
      </c>
      <c r="K10" s="8" t="s">
        <v>3729</v>
      </c>
      <c r="L10" s="8" t="s">
        <v>3730</v>
      </c>
      <c r="M10" s="8" t="s">
        <v>3731</v>
      </c>
      <c r="N10" s="8" t="s">
        <v>3732</v>
      </c>
      <c r="O10" s="8" t="s">
        <v>3733</v>
      </c>
      <c r="P10" s="8" t="s">
        <v>3734</v>
      </c>
      <c r="Q10" s="8" t="s">
        <v>3735</v>
      </c>
      <c r="R10" s="8" t="s">
        <v>3736</v>
      </c>
      <c r="S10" s="8" t="s">
        <v>3737</v>
      </c>
      <c r="T10" s="8" t="s">
        <v>3738</v>
      </c>
      <c r="U10" s="8" t="s">
        <v>3739</v>
      </c>
      <c r="V10" s="8" t="s">
        <v>3740</v>
      </c>
      <c r="W10" s="8" t="s">
        <v>3741</v>
      </c>
      <c r="X10" s="8" t="s">
        <v>3742</v>
      </c>
      <c r="Y10" s="8" t="s">
        <v>3743</v>
      </c>
      <c r="Z10" s="8" t="s">
        <v>3744</v>
      </c>
      <c r="AA10" s="8" t="s">
        <v>3745</v>
      </c>
      <c r="AB10" s="8" t="s">
        <v>3746</v>
      </c>
      <c r="AC10" s="8" t="s">
        <v>3747</v>
      </c>
      <c r="AD10" s="8" t="s">
        <v>3748</v>
      </c>
      <c r="AE10" s="8" t="s">
        <v>3749</v>
      </c>
      <c r="AF10" s="8" t="s">
        <v>3750</v>
      </c>
      <c r="AG10" s="8" t="s">
        <v>3751</v>
      </c>
      <c r="AH10" s="8" t="s">
        <v>3752</v>
      </c>
      <c r="AI10" s="8" t="s">
        <v>3753</v>
      </c>
      <c r="AJ10" s="8" t="s">
        <v>3754</v>
      </c>
      <c r="AK10" s="8" t="s">
        <v>3755</v>
      </c>
      <c r="AL10" s="8" t="s">
        <v>3756</v>
      </c>
      <c r="AM10" s="8" t="s">
        <v>3757</v>
      </c>
      <c r="AN10" s="8" t="s">
        <v>3758</v>
      </c>
      <c r="AO10" s="8" t="s">
        <v>3759</v>
      </c>
      <c r="AP10" s="8" t="s">
        <v>3760</v>
      </c>
      <c r="AQ10" s="8" t="s">
        <v>3761</v>
      </c>
      <c r="AR10" s="8" t="s">
        <v>3762</v>
      </c>
      <c r="AS10" s="8" t="s">
        <v>3763</v>
      </c>
      <c r="AT10" s="8" t="s">
        <v>3764</v>
      </c>
      <c r="AU10" s="8" t="s">
        <v>3765</v>
      </c>
      <c r="AV10" s="8" t="s">
        <v>3766</v>
      </c>
      <c r="AW10" s="8" t="s">
        <v>3767</v>
      </c>
      <c r="AX10" s="8" t="s">
        <v>3768</v>
      </c>
      <c r="AY10" s="8" t="s">
        <v>3769</v>
      </c>
      <c r="AZ10" s="8" t="s">
        <v>3770</v>
      </c>
      <c r="BA10" s="8" t="s">
        <v>3771</v>
      </c>
      <c r="BB10" s="8" t="s">
        <v>3772</v>
      </c>
      <c r="BC10" s="8" t="s">
        <v>3773</v>
      </c>
      <c r="BD10" s="8" t="s">
        <v>3774</v>
      </c>
      <c r="BE10" s="8" t="s">
        <v>3775</v>
      </c>
      <c r="BF10" s="8" t="s">
        <v>3776</v>
      </c>
      <c r="BG10" s="8" t="s">
        <v>3777</v>
      </c>
      <c r="BH10" s="8" t="s">
        <v>3778</v>
      </c>
      <c r="BI10" s="8" t="s">
        <v>3779</v>
      </c>
      <c r="BJ10" s="8" t="s">
        <v>3780</v>
      </c>
      <c r="BK10" s="8" t="s">
        <v>3781</v>
      </c>
      <c r="BL10" s="8" t="s">
        <v>3782</v>
      </c>
      <c r="BM10" s="8" t="s">
        <v>3783</v>
      </c>
      <c r="BN10" s="8" t="s">
        <v>3784</v>
      </c>
      <c r="BO10" s="8" t="s">
        <v>3785</v>
      </c>
      <c r="BP10" s="8" t="s">
        <v>3786</v>
      </c>
      <c r="BQ10" s="8" t="s">
        <v>3787</v>
      </c>
      <c r="BR10" s="8" t="s">
        <v>3788</v>
      </c>
      <c r="BS10" s="8" t="s">
        <v>3789</v>
      </c>
      <c r="BT10" s="8" t="s">
        <v>3790</v>
      </c>
      <c r="BU10" s="8" t="s">
        <v>3791</v>
      </c>
      <c r="BV10" s="8" t="s">
        <v>3792</v>
      </c>
      <c r="BW10" s="8" t="s">
        <v>3793</v>
      </c>
      <c r="BX10" s="8" t="s">
        <v>3794</v>
      </c>
      <c r="BY10" s="8" t="s">
        <v>3795</v>
      </c>
      <c r="BZ10" s="8" t="s">
        <v>3796</v>
      </c>
      <c r="CA10" s="8" t="s">
        <v>3797</v>
      </c>
      <c r="CB10" s="8" t="s">
        <v>3798</v>
      </c>
      <c r="CC10" s="8" t="s">
        <v>3799</v>
      </c>
      <c r="CD10" s="8" t="s">
        <v>3800</v>
      </c>
      <c r="CE10" s="8" t="s">
        <v>3801</v>
      </c>
      <c r="CF10" s="8" t="s">
        <v>3802</v>
      </c>
      <c r="CG10" s="8" t="s">
        <v>3803</v>
      </c>
      <c r="CH10" s="8" t="s">
        <v>3804</v>
      </c>
      <c r="CI10" s="8" t="s">
        <v>3805</v>
      </c>
      <c r="CJ10" s="8" t="s">
        <v>3806</v>
      </c>
      <c r="CK10" s="8" t="s">
        <v>3807</v>
      </c>
      <c r="CL10" s="8" t="s">
        <v>3808</v>
      </c>
      <c r="CM10" s="8" t="s">
        <v>3809</v>
      </c>
      <c r="CN10" s="8" t="s">
        <v>3810</v>
      </c>
      <c r="CO10" s="8" t="s">
        <v>3811</v>
      </c>
      <c r="CP10" s="8" t="s">
        <v>3812</v>
      </c>
      <c r="CQ10" s="8" t="s">
        <v>3813</v>
      </c>
      <c r="CR10" s="8" t="s">
        <v>3814</v>
      </c>
      <c r="CS10" s="8" t="s">
        <v>3815</v>
      </c>
      <c r="CT10" s="8" t="s">
        <v>3816</v>
      </c>
      <c r="CU10" s="8" t="s">
        <v>3817</v>
      </c>
      <c r="CV10" s="8" t="s">
        <v>3818</v>
      </c>
      <c r="CW10" s="8" t="s">
        <v>3819</v>
      </c>
      <c r="CX10" s="8" t="s">
        <v>3820</v>
      </c>
      <c r="CY10" s="8" t="s">
        <v>3821</v>
      </c>
      <c r="CZ10" s="8" t="s">
        <v>3822</v>
      </c>
      <c r="DA10" s="8" t="s">
        <v>3823</v>
      </c>
      <c r="DB10" s="8" t="s">
        <v>3824</v>
      </c>
      <c r="DC10" s="8" t="s">
        <v>3825</v>
      </c>
      <c r="DD10" s="8" t="s">
        <v>3826</v>
      </c>
      <c r="DE10" s="8" t="s">
        <v>3827</v>
      </c>
      <c r="DF10" s="8" t="s">
        <v>3828</v>
      </c>
      <c r="DG10" s="8" t="s">
        <v>3829</v>
      </c>
      <c r="DH10" s="8" t="s">
        <v>3830</v>
      </c>
      <c r="DI10" s="8" t="s">
        <v>3831</v>
      </c>
      <c r="DJ10" s="8" t="s">
        <v>3832</v>
      </c>
      <c r="DK10" s="8" t="s">
        <v>3833</v>
      </c>
      <c r="DL10" s="8" t="s">
        <v>3834</v>
      </c>
      <c r="DM10" s="8" t="s">
        <v>3835</v>
      </c>
      <c r="DN10" s="8" t="s">
        <v>3836</v>
      </c>
      <c r="DO10" s="8" t="s">
        <v>3837</v>
      </c>
      <c r="DP10" s="8" t="s">
        <v>3838</v>
      </c>
      <c r="DQ10" s="8" t="s">
        <v>3839</v>
      </c>
      <c r="DR10" s="8" t="s">
        <v>3840</v>
      </c>
      <c r="DS10" s="8" t="s">
        <v>3841</v>
      </c>
      <c r="DT10" s="8" t="s">
        <v>3842</v>
      </c>
      <c r="DU10" s="8" t="s">
        <v>3843</v>
      </c>
      <c r="DV10" s="8" t="s">
        <v>3844</v>
      </c>
      <c r="DW10" s="8" t="s">
        <v>3845</v>
      </c>
      <c r="DX10" s="8" t="s">
        <v>3846</v>
      </c>
      <c r="DY10" s="8" t="s">
        <v>3847</v>
      </c>
      <c r="DZ10" s="8" t="s">
        <v>3848</v>
      </c>
      <c r="EA10" s="8" t="s">
        <v>3849</v>
      </c>
      <c r="EB10" s="8" t="s">
        <v>3850</v>
      </c>
      <c r="EC10" s="8" t="s">
        <v>3851</v>
      </c>
      <c r="ED10" s="8" t="s">
        <v>3852</v>
      </c>
      <c r="EE10" s="8" t="s">
        <v>3853</v>
      </c>
      <c r="EF10" s="8" t="s">
        <v>3854</v>
      </c>
      <c r="EG10" s="8" t="s">
        <v>3855</v>
      </c>
      <c r="EH10" s="8" t="s">
        <v>3856</v>
      </c>
      <c r="EI10" s="8" t="s">
        <v>3857</v>
      </c>
      <c r="EJ10" s="8" t="s">
        <v>3858</v>
      </c>
      <c r="EK10" s="8" t="s">
        <v>3859</v>
      </c>
      <c r="EL10" s="8" t="s">
        <v>3860</v>
      </c>
      <c r="EM10" s="8" t="s">
        <v>3861</v>
      </c>
      <c r="EN10" s="8" t="s">
        <v>3862</v>
      </c>
      <c r="EO10" s="8" t="s">
        <v>3863</v>
      </c>
      <c r="EP10" s="8" t="s">
        <v>3864</v>
      </c>
      <c r="EQ10" s="8" t="s">
        <v>3865</v>
      </c>
      <c r="ER10" s="8" t="s">
        <v>3866</v>
      </c>
      <c r="ES10" s="8" t="s">
        <v>3867</v>
      </c>
      <c r="ET10" s="8" t="s">
        <v>3868</v>
      </c>
      <c r="EU10" s="8" t="s">
        <v>3869</v>
      </c>
      <c r="EV10" s="8" t="s">
        <v>3870</v>
      </c>
      <c r="EW10" s="8" t="s">
        <v>3871</v>
      </c>
      <c r="EX10" s="8" t="s">
        <v>3872</v>
      </c>
      <c r="EY10" s="8" t="s">
        <v>3873</v>
      </c>
      <c r="EZ10" s="8" t="s">
        <v>3874</v>
      </c>
      <c r="FA10" s="8" t="s">
        <v>3875</v>
      </c>
      <c r="FB10" s="8" t="s">
        <v>3876</v>
      </c>
      <c r="FC10" s="8" t="s">
        <v>3877</v>
      </c>
      <c r="FD10" s="8" t="s">
        <v>3878</v>
      </c>
      <c r="FE10" s="8" t="s">
        <v>3879</v>
      </c>
      <c r="FF10" s="8" t="s">
        <v>3880</v>
      </c>
      <c r="FG10" s="8" t="s">
        <v>3881</v>
      </c>
      <c r="FH10" s="8" t="s">
        <v>3882</v>
      </c>
      <c r="FI10" s="8" t="s">
        <v>3883</v>
      </c>
      <c r="FJ10" s="8" t="s">
        <v>3884</v>
      </c>
      <c r="FK10" s="8" t="s">
        <v>3885</v>
      </c>
      <c r="FL10" s="8" t="s">
        <v>3886</v>
      </c>
      <c r="FM10" s="8" t="s">
        <v>3887</v>
      </c>
      <c r="FN10" s="8" t="s">
        <v>3888</v>
      </c>
      <c r="FO10" s="8" t="s">
        <v>3889</v>
      </c>
      <c r="FP10" s="8" t="s">
        <v>3890</v>
      </c>
      <c r="FQ10" s="8" t="s">
        <v>3891</v>
      </c>
      <c r="FR10" s="8" t="s">
        <v>3892</v>
      </c>
      <c r="FS10" s="8" t="s">
        <v>3893</v>
      </c>
      <c r="FT10" s="8" t="s">
        <v>3894</v>
      </c>
      <c r="FU10" s="8" t="s">
        <v>3895</v>
      </c>
      <c r="FV10" s="8" t="s">
        <v>3896</v>
      </c>
      <c r="FW10" s="8" t="s">
        <v>3897</v>
      </c>
      <c r="FX10" s="8" t="s">
        <v>3898</v>
      </c>
      <c r="FY10" s="8" t="s">
        <v>3899</v>
      </c>
      <c r="FZ10" s="8" t="s">
        <v>3900</v>
      </c>
      <c r="GA10" s="8" t="s">
        <v>3901</v>
      </c>
      <c r="GB10" s="8" t="s">
        <v>3902</v>
      </c>
      <c r="GC10" s="8" t="s">
        <v>3903</v>
      </c>
      <c r="GD10" s="8" t="s">
        <v>3904</v>
      </c>
      <c r="GE10" s="8" t="s">
        <v>3905</v>
      </c>
      <c r="GF10" s="8" t="s">
        <v>3906</v>
      </c>
      <c r="GG10" s="8" t="s">
        <v>3907</v>
      </c>
      <c r="GH10" s="8" t="s">
        <v>3908</v>
      </c>
      <c r="GI10" s="8" t="s">
        <v>3909</v>
      </c>
      <c r="GJ10" s="8" t="s">
        <v>3910</v>
      </c>
      <c r="GK10" s="8" t="s">
        <v>3911</v>
      </c>
      <c r="GL10" s="8" t="s">
        <v>3912</v>
      </c>
      <c r="GM10" s="8" t="s">
        <v>3913</v>
      </c>
      <c r="GN10" s="8" t="s">
        <v>3914</v>
      </c>
      <c r="GO10" s="8" t="s">
        <v>3915</v>
      </c>
      <c r="GP10" s="8" t="s">
        <v>3916</v>
      </c>
      <c r="GQ10" s="8" t="s">
        <v>3917</v>
      </c>
      <c r="GR10" s="8" t="s">
        <v>3918</v>
      </c>
      <c r="GS10" s="8" t="s">
        <v>3919</v>
      </c>
      <c r="GT10" s="8" t="s">
        <v>3920</v>
      </c>
      <c r="GU10" s="8" t="s">
        <v>3921</v>
      </c>
      <c r="GV10" s="8" t="s">
        <v>3922</v>
      </c>
      <c r="GW10" s="8" t="s">
        <v>3923</v>
      </c>
      <c r="GX10" s="8" t="s">
        <v>3924</v>
      </c>
      <c r="GY10" s="8" t="s">
        <v>3925</v>
      </c>
      <c r="GZ10" s="8" t="s">
        <v>3926</v>
      </c>
      <c r="HA10" s="8" t="s">
        <v>3927</v>
      </c>
      <c r="HB10" s="8" t="s">
        <v>3928</v>
      </c>
      <c r="HC10" s="8" t="s">
        <v>3929</v>
      </c>
      <c r="HD10" s="8" t="s">
        <v>3930</v>
      </c>
      <c r="HE10" s="8" t="s">
        <v>3931</v>
      </c>
      <c r="HF10" s="8" t="s">
        <v>3932</v>
      </c>
      <c r="HG10" s="8" t="s">
        <v>3933</v>
      </c>
      <c r="HH10" s="8" t="s">
        <v>3934</v>
      </c>
      <c r="HI10" s="8" t="s">
        <v>3935</v>
      </c>
      <c r="HJ10" s="8" t="s">
        <v>3936</v>
      </c>
      <c r="HK10" s="8" t="s">
        <v>3937</v>
      </c>
      <c r="HL10" s="8" t="s">
        <v>3938</v>
      </c>
      <c r="HM10" s="8" t="s">
        <v>3939</v>
      </c>
      <c r="HN10" s="8" t="s">
        <v>3940</v>
      </c>
      <c r="HO10" s="8" t="s">
        <v>3941</v>
      </c>
      <c r="HP10" s="8" t="s">
        <v>3942</v>
      </c>
      <c r="HQ10" s="8" t="s">
        <v>3943</v>
      </c>
      <c r="HR10" s="8" t="s">
        <v>3944</v>
      </c>
      <c r="HS10" s="8" t="s">
        <v>3945</v>
      </c>
      <c r="HT10" s="8" t="s">
        <v>3946</v>
      </c>
      <c r="HU10" s="8" t="s">
        <v>3947</v>
      </c>
      <c r="HV10" s="8" t="s">
        <v>3948</v>
      </c>
      <c r="HW10" s="8" t="s">
        <v>3949</v>
      </c>
      <c r="HX10" s="8" t="s">
        <v>3950</v>
      </c>
      <c r="HY10" s="8" t="s">
        <v>3951</v>
      </c>
      <c r="HZ10" s="8" t="s">
        <v>3952</v>
      </c>
      <c r="IA10" s="8" t="s">
        <v>3953</v>
      </c>
      <c r="IB10" s="8" t="s">
        <v>3954</v>
      </c>
      <c r="IC10" s="8" t="s">
        <v>3955</v>
      </c>
      <c r="ID10" s="8" t="s">
        <v>3956</v>
      </c>
      <c r="IE10" s="8" t="s">
        <v>3957</v>
      </c>
      <c r="IF10" s="8" t="s">
        <v>3958</v>
      </c>
      <c r="IG10" s="8" t="s">
        <v>3959</v>
      </c>
      <c r="IH10" s="8" t="s">
        <v>3960</v>
      </c>
      <c r="II10" s="8" t="s">
        <v>3961</v>
      </c>
      <c r="IJ10" s="8" t="s">
        <v>3962</v>
      </c>
      <c r="IK10" s="8" t="s">
        <v>3963</v>
      </c>
      <c r="IL10" s="8" t="s">
        <v>3964</v>
      </c>
      <c r="IM10" s="8" t="s">
        <v>3965</v>
      </c>
      <c r="IN10" s="8" t="s">
        <v>3966</v>
      </c>
      <c r="IO10" s="8" t="s">
        <v>3967</v>
      </c>
      <c r="IP10" s="8" t="s">
        <v>3968</v>
      </c>
      <c r="IQ10" s="8" t="s">
        <v>3969</v>
      </c>
    </row>
    <row r="11" spans="1:251">
      <c r="A11" s="10">
        <v>42036</v>
      </c>
      <c r="B11" s="9">
        <v>1.254</v>
      </c>
      <c r="C11" s="9">
        <v>2.3839999999999999</v>
      </c>
      <c r="D11" s="9">
        <v>0.48799999999999999</v>
      </c>
      <c r="E11" s="9">
        <v>0.23499999999999999</v>
      </c>
      <c r="F11" s="9">
        <v>0.253</v>
      </c>
      <c r="G11" s="9">
        <v>3.6419999999999999</v>
      </c>
      <c r="H11" s="9">
        <v>1.6240000000000001</v>
      </c>
      <c r="I11" s="9">
        <v>2.0179999999999998</v>
      </c>
      <c r="J11" s="9">
        <v>40.095999999999997</v>
      </c>
      <c r="K11" s="9">
        <v>23.067</v>
      </c>
      <c r="L11" s="9">
        <v>17.03</v>
      </c>
      <c r="M11" s="9">
        <v>102.617</v>
      </c>
      <c r="N11" s="9">
        <v>58.061999999999998</v>
      </c>
      <c r="O11" s="9">
        <v>44.555999999999997</v>
      </c>
      <c r="P11" s="9">
        <v>17.161999999999999</v>
      </c>
      <c r="Q11" s="9">
        <v>10.029999999999999</v>
      </c>
      <c r="R11" s="9">
        <v>7.1310000000000002</v>
      </c>
      <c r="S11" s="9">
        <v>34.939</v>
      </c>
      <c r="T11" s="9">
        <v>17.594000000000001</v>
      </c>
      <c r="U11" s="9">
        <v>17.344999999999999</v>
      </c>
      <c r="V11" s="9">
        <v>17.161999999999999</v>
      </c>
      <c r="W11" s="9">
        <v>10.029999999999999</v>
      </c>
      <c r="X11" s="9">
        <v>7.1310000000000002</v>
      </c>
      <c r="Y11" s="9">
        <v>34.454000000000001</v>
      </c>
      <c r="Z11" s="9">
        <v>17.207999999999998</v>
      </c>
      <c r="AA11" s="9">
        <v>17.245999999999999</v>
      </c>
      <c r="AB11" s="9">
        <v>7.1529999999999996</v>
      </c>
      <c r="AC11" s="9">
        <v>4.5709999999999997</v>
      </c>
      <c r="AD11" s="9">
        <v>2.5819999999999999</v>
      </c>
      <c r="AE11" s="9">
        <v>12.242000000000001</v>
      </c>
      <c r="AF11" s="9">
        <v>6.0170000000000003</v>
      </c>
      <c r="AG11" s="9">
        <v>6.2249999999999996</v>
      </c>
      <c r="AH11" s="9">
        <v>6.3719999999999999</v>
      </c>
      <c r="AI11" s="9">
        <v>3.4020000000000001</v>
      </c>
      <c r="AJ11" s="9">
        <v>2.97</v>
      </c>
      <c r="AK11" s="9">
        <v>14.073</v>
      </c>
      <c r="AL11" s="9">
        <v>6.431</v>
      </c>
      <c r="AM11" s="9">
        <v>7.6420000000000003</v>
      </c>
      <c r="AN11" s="9">
        <v>2.4569999999999999</v>
      </c>
      <c r="AO11" s="9">
        <v>1.204</v>
      </c>
      <c r="AP11" s="9">
        <v>1.2529999999999999</v>
      </c>
      <c r="AQ11" s="9">
        <v>8.7360000000000007</v>
      </c>
      <c r="AR11" s="9">
        <v>4.3879999999999999</v>
      </c>
      <c r="AS11" s="9">
        <v>4.3490000000000002</v>
      </c>
      <c r="AT11" s="9">
        <v>3.915</v>
      </c>
      <c r="AU11" s="9">
        <v>2.1989999999999998</v>
      </c>
      <c r="AV11" s="9">
        <v>1.716</v>
      </c>
      <c r="AW11" s="9">
        <v>5.3360000000000003</v>
      </c>
      <c r="AX11" s="9">
        <v>2.0430000000000001</v>
      </c>
      <c r="AY11" s="9">
        <v>3.2930000000000001</v>
      </c>
      <c r="AZ11" s="9">
        <v>3.6360000000000001</v>
      </c>
      <c r="BA11" s="9">
        <v>2.0569999999999999</v>
      </c>
      <c r="BB11" s="9">
        <v>1.58</v>
      </c>
      <c r="BC11" s="9">
        <v>8.1389999999999993</v>
      </c>
      <c r="BD11" s="9">
        <v>4.7590000000000003</v>
      </c>
      <c r="BE11" s="9">
        <v>3.379</v>
      </c>
      <c r="BF11" s="9">
        <v>2.1480000000000001</v>
      </c>
      <c r="BG11" s="9">
        <v>1.2889999999999999</v>
      </c>
      <c r="BH11" s="9">
        <v>0.85899999999999999</v>
      </c>
      <c r="BI11" s="9">
        <v>5.0970000000000004</v>
      </c>
      <c r="BJ11" s="9">
        <v>2.8359999999999999</v>
      </c>
      <c r="BK11" s="9">
        <v>2.2610000000000001</v>
      </c>
      <c r="BL11" s="9">
        <v>1.488</v>
      </c>
      <c r="BM11" s="9">
        <v>0.76700000000000002</v>
      </c>
      <c r="BN11" s="9">
        <v>0.72</v>
      </c>
      <c r="BO11" s="9">
        <v>3.0419999999999998</v>
      </c>
      <c r="BP11" s="9">
        <v>1.923</v>
      </c>
      <c r="BQ11" s="9">
        <v>1.119</v>
      </c>
      <c r="BR11" s="9">
        <v>0</v>
      </c>
      <c r="BS11" s="9">
        <v>0</v>
      </c>
      <c r="BT11" s="9">
        <v>0</v>
      </c>
      <c r="BU11" s="9">
        <v>0.48499999999999999</v>
      </c>
      <c r="BV11" s="9">
        <v>0.38600000000000001</v>
      </c>
      <c r="BW11" s="9">
        <v>9.9000000000000005E-2</v>
      </c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>
        <v>10.586</v>
      </c>
      <c r="ES11" s="9">
        <v>6.782</v>
      </c>
      <c r="ET11" s="9">
        <v>3.8039999999999998</v>
      </c>
      <c r="EU11" s="9">
        <v>4.9249999999999998</v>
      </c>
      <c r="EV11" s="9">
        <v>2.2559999999999998</v>
      </c>
      <c r="EW11" s="9">
        <v>2.669</v>
      </c>
      <c r="EX11" s="9">
        <v>14.986000000000001</v>
      </c>
      <c r="EY11" s="9">
        <v>7.274</v>
      </c>
      <c r="EZ11" s="9">
        <v>7.7110000000000003</v>
      </c>
      <c r="FA11" s="9">
        <v>1.361</v>
      </c>
      <c r="FB11" s="9">
        <v>0.70299999999999996</v>
      </c>
      <c r="FC11" s="9">
        <v>0.65800000000000003</v>
      </c>
      <c r="FD11" s="9">
        <v>14.589</v>
      </c>
      <c r="FE11" s="9">
        <v>8.2859999999999996</v>
      </c>
      <c r="FF11" s="9">
        <v>6.3029999999999999</v>
      </c>
      <c r="FG11" s="9">
        <v>0.28999999999999998</v>
      </c>
      <c r="FH11" s="9">
        <v>0.28999999999999998</v>
      </c>
      <c r="FI11" s="9">
        <v>0</v>
      </c>
      <c r="FJ11" s="9">
        <v>3.2530000000000001</v>
      </c>
      <c r="FK11" s="9">
        <v>1.24</v>
      </c>
      <c r="FL11" s="9">
        <v>2.0129999999999999</v>
      </c>
      <c r="FM11" s="9">
        <v>0</v>
      </c>
      <c r="FN11" s="9">
        <v>0</v>
      </c>
      <c r="FO11" s="9">
        <v>0</v>
      </c>
      <c r="FP11" s="9">
        <v>2.1110000000000002</v>
      </c>
      <c r="FQ11" s="9">
        <v>0.79300000000000004</v>
      </c>
      <c r="FR11" s="9">
        <v>1.3180000000000001</v>
      </c>
      <c r="FS11" s="9">
        <v>2.3610000000000002</v>
      </c>
      <c r="FT11" s="9">
        <v>0.92900000000000005</v>
      </c>
      <c r="FU11" s="9">
        <v>1.4330000000000001</v>
      </c>
      <c r="FV11" s="9">
        <v>15.996</v>
      </c>
      <c r="FW11" s="9">
        <v>9.5399999999999991</v>
      </c>
      <c r="FX11" s="9">
        <v>6.4550000000000001</v>
      </c>
      <c r="FY11" s="9">
        <v>5.6840000000000002</v>
      </c>
      <c r="FZ11" s="9">
        <v>2.7589999999999999</v>
      </c>
      <c r="GA11" s="9">
        <v>2.9249999999999998</v>
      </c>
      <c r="GB11" s="9">
        <v>11.41</v>
      </c>
      <c r="GC11" s="9">
        <v>7.04</v>
      </c>
      <c r="GD11" s="9">
        <v>4.37</v>
      </c>
      <c r="GE11" s="9">
        <v>5.5129999999999999</v>
      </c>
      <c r="GF11" s="9">
        <v>2.5579999999999998</v>
      </c>
      <c r="GG11" s="9">
        <v>2.9550000000000001</v>
      </c>
      <c r="GH11" s="9">
        <v>6.5019999999999998</v>
      </c>
      <c r="GI11" s="9">
        <v>4.2359999999999998</v>
      </c>
      <c r="GJ11" s="9">
        <v>2.266</v>
      </c>
      <c r="GK11" s="9">
        <v>3.6920000000000002</v>
      </c>
      <c r="GL11" s="9">
        <v>1.3839999999999999</v>
      </c>
      <c r="GM11" s="9">
        <v>2.3079999999999998</v>
      </c>
      <c r="GN11" s="9">
        <v>8.7899999999999991</v>
      </c>
      <c r="GO11" s="9">
        <v>5.2450000000000001</v>
      </c>
      <c r="GP11" s="9">
        <v>3.5449999999999999</v>
      </c>
      <c r="GQ11" s="9">
        <v>5.1520000000000001</v>
      </c>
      <c r="GR11" s="9">
        <v>2.399</v>
      </c>
      <c r="GS11" s="9">
        <v>2.7519999999999998</v>
      </c>
      <c r="GT11" s="9">
        <v>1.4690000000000001</v>
      </c>
      <c r="GU11" s="9">
        <v>0.97799999999999998</v>
      </c>
      <c r="GV11" s="9">
        <v>0.49099999999999999</v>
      </c>
      <c r="GW11" s="9">
        <v>1.5149999999999999</v>
      </c>
      <c r="GX11" s="9">
        <v>0.54300000000000004</v>
      </c>
      <c r="GY11" s="9">
        <v>0.97199999999999998</v>
      </c>
      <c r="GZ11" s="9">
        <v>1.0389999999999999</v>
      </c>
      <c r="HA11" s="9">
        <v>0.70299999999999996</v>
      </c>
      <c r="HB11" s="9">
        <v>0.33500000000000002</v>
      </c>
      <c r="HC11" s="9">
        <v>0.59399999999999997</v>
      </c>
      <c r="HD11" s="9">
        <v>0.11799999999999999</v>
      </c>
      <c r="HE11" s="9">
        <v>0.47599999999999998</v>
      </c>
      <c r="HF11" s="9">
        <v>8.5709999999999997</v>
      </c>
      <c r="HG11" s="9">
        <v>5.4749999999999996</v>
      </c>
      <c r="HH11" s="9">
        <v>3.0960000000000001</v>
      </c>
      <c r="HI11" s="9">
        <v>2.72</v>
      </c>
      <c r="HJ11" s="9">
        <v>0.81699999999999995</v>
      </c>
      <c r="HK11" s="9">
        <v>1.903</v>
      </c>
      <c r="HL11" s="9">
        <v>2.8780000000000001</v>
      </c>
      <c r="HM11" s="9">
        <v>1.7170000000000001</v>
      </c>
      <c r="HN11" s="9">
        <v>1.161</v>
      </c>
      <c r="HO11" s="9">
        <v>1.099</v>
      </c>
      <c r="HP11" s="9">
        <v>0.50800000000000001</v>
      </c>
      <c r="HQ11" s="9">
        <v>0.59099999999999997</v>
      </c>
      <c r="HR11" s="9">
        <v>14.877000000000001</v>
      </c>
      <c r="HS11" s="9">
        <v>9.0530000000000008</v>
      </c>
      <c r="HT11" s="9">
        <v>5.8239999999999998</v>
      </c>
      <c r="HU11" s="9">
        <v>6.55</v>
      </c>
      <c r="HV11" s="9">
        <v>3.024</v>
      </c>
      <c r="HW11" s="9">
        <v>3.5259999999999998</v>
      </c>
      <c r="HX11" s="9">
        <v>9.4039999999999999</v>
      </c>
      <c r="HY11" s="9">
        <v>5.9130000000000003</v>
      </c>
      <c r="HZ11" s="9">
        <v>3.4910000000000001</v>
      </c>
      <c r="IA11" s="9">
        <v>2.694</v>
      </c>
      <c r="IB11" s="9">
        <v>1.006</v>
      </c>
      <c r="IC11" s="9">
        <v>1.6879999999999999</v>
      </c>
      <c r="ID11" s="9">
        <v>2.548</v>
      </c>
      <c r="IE11" s="9">
        <v>1.4079999999999999</v>
      </c>
      <c r="IF11" s="9">
        <v>1.1399999999999999</v>
      </c>
      <c r="IG11" s="9">
        <v>1.28</v>
      </c>
      <c r="IH11" s="9">
        <v>0.59199999999999997</v>
      </c>
      <c r="II11" s="9">
        <v>0.68799999999999994</v>
      </c>
      <c r="IJ11" s="9">
        <v>0.184</v>
      </c>
      <c r="IK11" s="9">
        <v>9.2999999999999999E-2</v>
      </c>
      <c r="IL11" s="9">
        <v>9.0999999999999998E-2</v>
      </c>
      <c r="IM11" s="9">
        <v>26.817</v>
      </c>
      <c r="IN11" s="9">
        <v>14.343</v>
      </c>
      <c r="IO11" s="9">
        <v>12.474</v>
      </c>
      <c r="IP11" s="9">
        <v>8.34</v>
      </c>
      <c r="IQ11" s="9">
        <v>4.2380000000000004</v>
      </c>
    </row>
    <row r="12" spans="1:251">
      <c r="A12" s="10">
        <v>42401</v>
      </c>
      <c r="B12" s="9">
        <v>0.91</v>
      </c>
      <c r="C12" s="9">
        <v>0.34</v>
      </c>
      <c r="D12" s="9">
        <v>1.4550000000000001</v>
      </c>
      <c r="E12" s="9">
        <v>0.86</v>
      </c>
      <c r="F12" s="9">
        <v>0.59499999999999997</v>
      </c>
      <c r="G12" s="9">
        <v>5.0570000000000004</v>
      </c>
      <c r="H12" s="9">
        <v>3.2250000000000001</v>
      </c>
      <c r="I12" s="9">
        <v>1.8320000000000001</v>
      </c>
      <c r="J12" s="9">
        <v>38.340000000000003</v>
      </c>
      <c r="K12" s="9">
        <v>24.524999999999999</v>
      </c>
      <c r="L12" s="9">
        <v>13.815</v>
      </c>
      <c r="M12" s="9">
        <v>81.927999999999997</v>
      </c>
      <c r="N12" s="9">
        <v>39.893000000000001</v>
      </c>
      <c r="O12" s="9">
        <v>42.034999999999997</v>
      </c>
      <c r="P12" s="9">
        <v>16.773</v>
      </c>
      <c r="Q12" s="9">
        <v>9.218</v>
      </c>
      <c r="R12" s="9">
        <v>7.556</v>
      </c>
      <c r="S12" s="9">
        <v>37.514000000000003</v>
      </c>
      <c r="T12" s="9">
        <v>17.805</v>
      </c>
      <c r="U12" s="9">
        <v>19.707999999999998</v>
      </c>
      <c r="V12" s="9">
        <v>16.221</v>
      </c>
      <c r="W12" s="9">
        <v>8.859</v>
      </c>
      <c r="X12" s="9">
        <v>7.3609999999999998</v>
      </c>
      <c r="Y12" s="9">
        <v>37.344000000000001</v>
      </c>
      <c r="Z12" s="9">
        <v>17.722999999999999</v>
      </c>
      <c r="AA12" s="9">
        <v>19.620999999999999</v>
      </c>
      <c r="AB12" s="9">
        <v>6.6959999999999997</v>
      </c>
      <c r="AC12" s="9">
        <v>4.0170000000000003</v>
      </c>
      <c r="AD12" s="9">
        <v>2.6789999999999998</v>
      </c>
      <c r="AE12" s="9">
        <v>14.422000000000001</v>
      </c>
      <c r="AF12" s="9">
        <v>6.6440000000000001</v>
      </c>
      <c r="AG12" s="9">
        <v>7.7779999999999996</v>
      </c>
      <c r="AH12" s="9">
        <v>5.516</v>
      </c>
      <c r="AI12" s="9">
        <v>2.1840000000000002</v>
      </c>
      <c r="AJ12" s="9">
        <v>3.3319999999999999</v>
      </c>
      <c r="AK12" s="9">
        <v>14.965999999999999</v>
      </c>
      <c r="AL12" s="9">
        <v>7.8639999999999999</v>
      </c>
      <c r="AM12" s="9">
        <v>7.1020000000000003</v>
      </c>
      <c r="AN12" s="9">
        <v>3.14</v>
      </c>
      <c r="AO12" s="9">
        <v>1.337</v>
      </c>
      <c r="AP12" s="9">
        <v>1.804</v>
      </c>
      <c r="AQ12" s="9">
        <v>9.3209999999999997</v>
      </c>
      <c r="AR12" s="9">
        <v>5.53</v>
      </c>
      <c r="AS12" s="9">
        <v>3.7909999999999999</v>
      </c>
      <c r="AT12" s="9">
        <v>2.3759999999999999</v>
      </c>
      <c r="AU12" s="9">
        <v>0.84699999999999998</v>
      </c>
      <c r="AV12" s="9">
        <v>1.5289999999999999</v>
      </c>
      <c r="AW12" s="9">
        <v>5.6449999999999996</v>
      </c>
      <c r="AX12" s="9">
        <v>2.3340000000000001</v>
      </c>
      <c r="AY12" s="9">
        <v>3.3109999999999999</v>
      </c>
      <c r="AZ12" s="9">
        <v>4.008</v>
      </c>
      <c r="BA12" s="9">
        <v>2.6589999999999998</v>
      </c>
      <c r="BB12" s="9">
        <v>1.35</v>
      </c>
      <c r="BC12" s="9">
        <v>7.9560000000000004</v>
      </c>
      <c r="BD12" s="9">
        <v>3.2149999999999999</v>
      </c>
      <c r="BE12" s="9">
        <v>4.7409999999999997</v>
      </c>
      <c r="BF12" s="9">
        <v>3.077</v>
      </c>
      <c r="BG12" s="9">
        <v>1.9630000000000001</v>
      </c>
      <c r="BH12" s="9">
        <v>1.1140000000000001</v>
      </c>
      <c r="BI12" s="9">
        <v>5.101</v>
      </c>
      <c r="BJ12" s="9">
        <v>1.5289999999999999</v>
      </c>
      <c r="BK12" s="9">
        <v>3.5720000000000001</v>
      </c>
      <c r="BL12" s="9">
        <v>0.93100000000000005</v>
      </c>
      <c r="BM12" s="9">
        <v>0.69499999999999995</v>
      </c>
      <c r="BN12" s="9">
        <v>0.23499999999999999</v>
      </c>
      <c r="BO12" s="9">
        <v>2.855</v>
      </c>
      <c r="BP12" s="9">
        <v>1.6859999999999999</v>
      </c>
      <c r="BQ12" s="9">
        <v>1.169</v>
      </c>
      <c r="BR12" s="9">
        <v>0.55300000000000005</v>
      </c>
      <c r="BS12" s="9">
        <v>0.35899999999999999</v>
      </c>
      <c r="BT12" s="9">
        <v>0.19400000000000001</v>
      </c>
      <c r="BU12" s="9">
        <v>0.17</v>
      </c>
      <c r="BV12" s="9">
        <v>8.3000000000000004E-2</v>
      </c>
      <c r="BW12" s="9">
        <v>8.6999999999999994E-2</v>
      </c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>
        <v>0</v>
      </c>
      <c r="EO12" s="9"/>
      <c r="EP12" s="9"/>
      <c r="EQ12" s="9"/>
      <c r="ER12" s="9">
        <v>10.41</v>
      </c>
      <c r="ES12" s="9">
        <v>5.7389999999999999</v>
      </c>
      <c r="ET12" s="9">
        <v>4.67</v>
      </c>
      <c r="EU12" s="9">
        <v>5.4219999999999997</v>
      </c>
      <c r="EV12" s="9">
        <v>3</v>
      </c>
      <c r="EW12" s="9">
        <v>2.4220000000000002</v>
      </c>
      <c r="EX12" s="9">
        <v>17.693000000000001</v>
      </c>
      <c r="EY12" s="9">
        <v>7.8120000000000003</v>
      </c>
      <c r="EZ12" s="9">
        <v>9.8800000000000008</v>
      </c>
      <c r="FA12" s="9">
        <v>0.70499999999999996</v>
      </c>
      <c r="FB12" s="9">
        <v>0.24199999999999999</v>
      </c>
      <c r="FC12" s="9">
        <v>0.46300000000000002</v>
      </c>
      <c r="FD12" s="9">
        <v>14.996</v>
      </c>
      <c r="FE12" s="9">
        <v>7.5419999999999998</v>
      </c>
      <c r="FF12" s="9">
        <v>7.4539999999999997</v>
      </c>
      <c r="FG12" s="9">
        <v>0.23599999999999999</v>
      </c>
      <c r="FH12" s="9">
        <v>0.23599999999999999</v>
      </c>
      <c r="FI12" s="9">
        <v>0</v>
      </c>
      <c r="FJ12" s="9">
        <v>3.5369999999999999</v>
      </c>
      <c r="FK12" s="9">
        <v>1.66</v>
      </c>
      <c r="FL12" s="9">
        <v>1.877</v>
      </c>
      <c r="FM12" s="9">
        <v>0</v>
      </c>
      <c r="FN12" s="9">
        <v>0</v>
      </c>
      <c r="FO12" s="9">
        <v>0</v>
      </c>
      <c r="FP12" s="9">
        <v>1.288</v>
      </c>
      <c r="FQ12" s="9">
        <v>0.79100000000000004</v>
      </c>
      <c r="FR12" s="9">
        <v>0.497</v>
      </c>
      <c r="FS12" s="9">
        <v>3.347</v>
      </c>
      <c r="FT12" s="9">
        <v>2.0609999999999999</v>
      </c>
      <c r="FU12" s="9">
        <v>1.286</v>
      </c>
      <c r="FV12" s="9">
        <v>14.852</v>
      </c>
      <c r="FW12" s="9">
        <v>8.1959999999999997</v>
      </c>
      <c r="FX12" s="9">
        <v>6.6559999999999997</v>
      </c>
      <c r="FY12" s="9">
        <v>6.0780000000000003</v>
      </c>
      <c r="FZ12" s="9">
        <v>3.0760000000000001</v>
      </c>
      <c r="GA12" s="9">
        <v>3.0019999999999998</v>
      </c>
      <c r="GB12" s="9">
        <v>13.27</v>
      </c>
      <c r="GC12" s="9">
        <v>7.2110000000000003</v>
      </c>
      <c r="GD12" s="9">
        <v>6.0590000000000002</v>
      </c>
      <c r="GE12" s="9">
        <v>4.4240000000000004</v>
      </c>
      <c r="GF12" s="9">
        <v>2.4550000000000001</v>
      </c>
      <c r="GG12" s="9">
        <v>1.9690000000000001</v>
      </c>
      <c r="GH12" s="9">
        <v>4.8710000000000004</v>
      </c>
      <c r="GI12" s="9">
        <v>2.2559999999999998</v>
      </c>
      <c r="GJ12" s="9">
        <v>2.6160000000000001</v>
      </c>
      <c r="GK12" s="9">
        <v>3.3460000000000001</v>
      </c>
      <c r="GL12" s="9">
        <v>1.407</v>
      </c>
      <c r="GM12" s="9">
        <v>1.9390000000000001</v>
      </c>
      <c r="GN12" s="9">
        <v>7.6020000000000003</v>
      </c>
      <c r="GO12" s="9">
        <v>4.4189999999999996</v>
      </c>
      <c r="GP12" s="9">
        <v>3.1829999999999998</v>
      </c>
      <c r="GQ12" s="9">
        <v>4.8140000000000001</v>
      </c>
      <c r="GR12" s="9">
        <v>2.907</v>
      </c>
      <c r="GS12" s="9">
        <v>1.907</v>
      </c>
      <c r="GT12" s="9">
        <v>0.503</v>
      </c>
      <c r="GU12" s="9">
        <v>0.14099999999999999</v>
      </c>
      <c r="GV12" s="9">
        <v>0.36199999999999999</v>
      </c>
      <c r="GW12" s="9">
        <v>0.82399999999999995</v>
      </c>
      <c r="GX12" s="9">
        <v>0.55700000000000005</v>
      </c>
      <c r="GY12" s="9">
        <v>0.26700000000000002</v>
      </c>
      <c r="GZ12" s="9">
        <v>0.57799999999999996</v>
      </c>
      <c r="HA12" s="9">
        <v>0.22900000000000001</v>
      </c>
      <c r="HB12" s="9">
        <v>0.35</v>
      </c>
      <c r="HC12" s="9">
        <v>2.1019999999999999</v>
      </c>
      <c r="HD12" s="9">
        <v>1.4319999999999999</v>
      </c>
      <c r="HE12" s="9">
        <v>0.67</v>
      </c>
      <c r="HF12" s="9">
        <v>7.72</v>
      </c>
      <c r="HG12" s="9">
        <v>4.218</v>
      </c>
      <c r="HH12" s="9">
        <v>3.5019999999999998</v>
      </c>
      <c r="HI12" s="9">
        <v>2.0750000000000002</v>
      </c>
      <c r="HJ12" s="9">
        <v>1.363</v>
      </c>
      <c r="HK12" s="9">
        <v>0.71099999999999997</v>
      </c>
      <c r="HL12" s="9">
        <v>3.1419999999999999</v>
      </c>
      <c r="HM12" s="9">
        <v>1.6659999999999999</v>
      </c>
      <c r="HN12" s="9">
        <v>1.476</v>
      </c>
      <c r="HO12" s="9">
        <v>1.3560000000000001</v>
      </c>
      <c r="HP12" s="9">
        <v>0.495</v>
      </c>
      <c r="HQ12" s="9">
        <v>0.86099999999999999</v>
      </c>
      <c r="HR12" s="9">
        <v>15.615</v>
      </c>
      <c r="HS12" s="9">
        <v>8.5749999999999993</v>
      </c>
      <c r="HT12" s="9">
        <v>7.04</v>
      </c>
      <c r="HU12" s="9">
        <v>7.258</v>
      </c>
      <c r="HV12" s="9">
        <v>4.1890000000000001</v>
      </c>
      <c r="HW12" s="9">
        <v>3.069</v>
      </c>
      <c r="HX12" s="9">
        <v>7.6459999999999999</v>
      </c>
      <c r="HY12" s="9">
        <v>4.0039999999999996</v>
      </c>
      <c r="HZ12" s="9">
        <v>3.6419999999999999</v>
      </c>
      <c r="IA12" s="9">
        <v>1.9610000000000001</v>
      </c>
      <c r="IB12" s="9">
        <v>1.2629999999999999</v>
      </c>
      <c r="IC12" s="9">
        <v>0.69799999999999995</v>
      </c>
      <c r="ID12" s="9">
        <v>3.5419999999999998</v>
      </c>
      <c r="IE12" s="9">
        <v>1.9379999999999999</v>
      </c>
      <c r="IF12" s="9">
        <v>1.6040000000000001</v>
      </c>
      <c r="IG12" s="9">
        <v>1.605</v>
      </c>
      <c r="IH12" s="9">
        <v>0.64600000000000002</v>
      </c>
      <c r="II12" s="9">
        <v>0.95899999999999996</v>
      </c>
      <c r="IJ12" s="9">
        <v>0.374</v>
      </c>
      <c r="IK12" s="9">
        <v>0.23300000000000001</v>
      </c>
      <c r="IL12" s="9">
        <v>0.14099999999999999</v>
      </c>
      <c r="IM12" s="9">
        <v>28.196000000000002</v>
      </c>
      <c r="IN12" s="9">
        <v>12.73</v>
      </c>
      <c r="IO12" s="9">
        <v>15.465999999999999</v>
      </c>
      <c r="IP12" s="9">
        <v>7.9649999999999999</v>
      </c>
      <c r="IQ12" s="9">
        <v>3.7450000000000001</v>
      </c>
    </row>
    <row r="13" spans="1:251">
      <c r="A13" s="10">
        <v>42767</v>
      </c>
      <c r="B13" s="9">
        <v>1.0720000000000001</v>
      </c>
      <c r="C13" s="9">
        <v>1.367</v>
      </c>
      <c r="D13" s="9">
        <v>1.837</v>
      </c>
      <c r="E13" s="9">
        <v>0.75900000000000001</v>
      </c>
      <c r="F13" s="9">
        <v>1.0780000000000001</v>
      </c>
      <c r="G13" s="9">
        <v>1.107</v>
      </c>
      <c r="H13" s="9">
        <v>0.40200000000000002</v>
      </c>
      <c r="I13" s="9">
        <v>0.70499999999999996</v>
      </c>
      <c r="J13" s="9">
        <v>37.143999999999998</v>
      </c>
      <c r="K13" s="9">
        <v>22.256</v>
      </c>
      <c r="L13" s="9">
        <v>14.888</v>
      </c>
      <c r="M13" s="9">
        <v>82.94</v>
      </c>
      <c r="N13" s="9">
        <v>45.405999999999999</v>
      </c>
      <c r="O13" s="9">
        <v>37.533999999999999</v>
      </c>
      <c r="P13" s="9">
        <v>15.041</v>
      </c>
      <c r="Q13" s="9">
        <v>7.85</v>
      </c>
      <c r="R13" s="9">
        <v>7.1909999999999998</v>
      </c>
      <c r="S13" s="9">
        <v>39.704000000000001</v>
      </c>
      <c r="T13" s="9">
        <v>20.81</v>
      </c>
      <c r="U13" s="9">
        <v>18.893999999999998</v>
      </c>
      <c r="V13" s="9">
        <v>14.896000000000001</v>
      </c>
      <c r="W13" s="9">
        <v>7.7050000000000001</v>
      </c>
      <c r="X13" s="9">
        <v>7.1909999999999998</v>
      </c>
      <c r="Y13" s="9">
        <v>39.436</v>
      </c>
      <c r="Z13" s="9">
        <v>20.542000000000002</v>
      </c>
      <c r="AA13" s="9">
        <v>18.893999999999998</v>
      </c>
      <c r="AB13" s="9">
        <v>6.0019999999999998</v>
      </c>
      <c r="AC13" s="9">
        <v>3.3370000000000002</v>
      </c>
      <c r="AD13" s="9">
        <v>2.6640000000000001</v>
      </c>
      <c r="AE13" s="9">
        <v>13.981999999999999</v>
      </c>
      <c r="AF13" s="9">
        <v>7.266</v>
      </c>
      <c r="AG13" s="9">
        <v>6.7160000000000002</v>
      </c>
      <c r="AH13" s="9">
        <v>5.3730000000000002</v>
      </c>
      <c r="AI13" s="9">
        <v>3.0430000000000001</v>
      </c>
      <c r="AJ13" s="9">
        <v>2.3290000000000002</v>
      </c>
      <c r="AK13" s="9">
        <v>17.010000000000002</v>
      </c>
      <c r="AL13" s="9">
        <v>9.2989999999999995</v>
      </c>
      <c r="AM13" s="9">
        <v>7.7110000000000003</v>
      </c>
      <c r="AN13" s="9">
        <v>3.5419999999999998</v>
      </c>
      <c r="AO13" s="9">
        <v>2.3010000000000002</v>
      </c>
      <c r="AP13" s="9">
        <v>1.24</v>
      </c>
      <c r="AQ13" s="9">
        <v>10.013</v>
      </c>
      <c r="AR13" s="9">
        <v>5.4359999999999999</v>
      </c>
      <c r="AS13" s="9">
        <v>4.577</v>
      </c>
      <c r="AT13" s="9">
        <v>1.831</v>
      </c>
      <c r="AU13" s="9">
        <v>0.74199999999999999</v>
      </c>
      <c r="AV13" s="9">
        <v>1.089</v>
      </c>
      <c r="AW13" s="9">
        <v>6.9969999999999999</v>
      </c>
      <c r="AX13" s="9">
        <v>3.863</v>
      </c>
      <c r="AY13" s="9">
        <v>3.1339999999999999</v>
      </c>
      <c r="AZ13" s="9">
        <v>3.5209999999999999</v>
      </c>
      <c r="BA13" s="9">
        <v>1.3240000000000001</v>
      </c>
      <c r="BB13" s="9">
        <v>2.1970000000000001</v>
      </c>
      <c r="BC13" s="9">
        <v>8.4440000000000008</v>
      </c>
      <c r="BD13" s="9">
        <v>3.9769999999999999</v>
      </c>
      <c r="BE13" s="9">
        <v>4.4669999999999996</v>
      </c>
      <c r="BF13" s="9">
        <v>2.0259999999999998</v>
      </c>
      <c r="BG13" s="9">
        <v>0.26</v>
      </c>
      <c r="BH13" s="9">
        <v>1.766</v>
      </c>
      <c r="BI13" s="9">
        <v>4.9450000000000003</v>
      </c>
      <c r="BJ13" s="9">
        <v>2.3490000000000002</v>
      </c>
      <c r="BK13" s="9">
        <v>2.5960000000000001</v>
      </c>
      <c r="BL13" s="9">
        <v>1.4950000000000001</v>
      </c>
      <c r="BM13" s="9">
        <v>1.0640000000000001</v>
      </c>
      <c r="BN13" s="9">
        <v>0.432</v>
      </c>
      <c r="BO13" s="9">
        <v>3.4990000000000001</v>
      </c>
      <c r="BP13" s="9">
        <v>1.629</v>
      </c>
      <c r="BQ13" s="9">
        <v>1.87</v>
      </c>
      <c r="BR13" s="9">
        <v>0.14499999999999999</v>
      </c>
      <c r="BS13" s="9">
        <v>0.14499999999999999</v>
      </c>
      <c r="BT13" s="9">
        <v>0</v>
      </c>
      <c r="BU13" s="9">
        <v>0.26900000000000002</v>
      </c>
      <c r="BV13" s="9">
        <v>0.26900000000000002</v>
      </c>
      <c r="BW13" s="9">
        <v>0</v>
      </c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>
        <v>0</v>
      </c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>
        <v>0</v>
      </c>
      <c r="EO13" s="9">
        <v>0</v>
      </c>
      <c r="EP13" s="9">
        <v>0</v>
      </c>
      <c r="EQ13" s="9">
        <v>0</v>
      </c>
      <c r="ER13" s="9">
        <v>8.7200000000000006</v>
      </c>
      <c r="ES13" s="9">
        <v>4.4720000000000004</v>
      </c>
      <c r="ET13" s="9">
        <v>4.2480000000000002</v>
      </c>
      <c r="EU13" s="9">
        <v>4.9240000000000004</v>
      </c>
      <c r="EV13" s="9">
        <v>2.2839999999999998</v>
      </c>
      <c r="EW13" s="9">
        <v>2.641</v>
      </c>
      <c r="EX13" s="9">
        <v>20.016999999999999</v>
      </c>
      <c r="EY13" s="9">
        <v>10.143000000000001</v>
      </c>
      <c r="EZ13" s="9">
        <v>9.8729999999999993</v>
      </c>
      <c r="FA13" s="9">
        <v>1.091</v>
      </c>
      <c r="FB13" s="9">
        <v>0.78900000000000003</v>
      </c>
      <c r="FC13" s="9">
        <v>0.30199999999999999</v>
      </c>
      <c r="FD13" s="9">
        <v>15.58</v>
      </c>
      <c r="FE13" s="9">
        <v>8.5939999999999994</v>
      </c>
      <c r="FF13" s="9">
        <v>6.9859999999999998</v>
      </c>
      <c r="FG13" s="9">
        <v>0</v>
      </c>
      <c r="FH13" s="9">
        <v>0</v>
      </c>
      <c r="FI13" s="9">
        <v>0</v>
      </c>
      <c r="FJ13" s="9">
        <v>3.1139999999999999</v>
      </c>
      <c r="FK13" s="9">
        <v>1.5249999999999999</v>
      </c>
      <c r="FL13" s="9">
        <v>1.5880000000000001</v>
      </c>
      <c r="FM13" s="9">
        <v>0.30499999999999999</v>
      </c>
      <c r="FN13" s="9">
        <v>0.30499999999999999</v>
      </c>
      <c r="FO13" s="9">
        <v>0</v>
      </c>
      <c r="FP13" s="9">
        <v>0.99399999999999999</v>
      </c>
      <c r="FQ13" s="9">
        <v>0.54700000000000004</v>
      </c>
      <c r="FR13" s="9">
        <v>0.44600000000000001</v>
      </c>
      <c r="FS13" s="9">
        <v>3.419</v>
      </c>
      <c r="FT13" s="9">
        <v>1.623</v>
      </c>
      <c r="FU13" s="9">
        <v>1.7969999999999999</v>
      </c>
      <c r="FV13" s="9">
        <v>13.667999999999999</v>
      </c>
      <c r="FW13" s="9">
        <v>7.4039999999999999</v>
      </c>
      <c r="FX13" s="9">
        <v>6.2640000000000002</v>
      </c>
      <c r="FY13" s="9">
        <v>6.74</v>
      </c>
      <c r="FZ13" s="9">
        <v>3.86</v>
      </c>
      <c r="GA13" s="9">
        <v>2.88</v>
      </c>
      <c r="GB13" s="9">
        <v>10.972</v>
      </c>
      <c r="GC13" s="9">
        <v>6.1909999999999998</v>
      </c>
      <c r="GD13" s="9">
        <v>4.7809999999999997</v>
      </c>
      <c r="GE13" s="9">
        <v>5.4260000000000002</v>
      </c>
      <c r="GF13" s="9">
        <v>3.238</v>
      </c>
      <c r="GG13" s="9">
        <v>2.1880000000000002</v>
      </c>
      <c r="GH13" s="9">
        <v>4.4249999999999998</v>
      </c>
      <c r="GI13" s="9">
        <v>2.66</v>
      </c>
      <c r="GJ13" s="9">
        <v>1.7649999999999999</v>
      </c>
      <c r="GK13" s="9">
        <v>4.6059999999999999</v>
      </c>
      <c r="GL13" s="9">
        <v>2.9319999999999999</v>
      </c>
      <c r="GM13" s="9">
        <v>1.6739999999999999</v>
      </c>
      <c r="GN13" s="9">
        <v>6.4169999999999998</v>
      </c>
      <c r="GO13" s="9">
        <v>3.3420000000000001</v>
      </c>
      <c r="GP13" s="9">
        <v>3.0750000000000002</v>
      </c>
      <c r="GQ13" s="9">
        <v>4.2750000000000004</v>
      </c>
      <c r="GR13" s="9">
        <v>2.3690000000000002</v>
      </c>
      <c r="GS13" s="9">
        <v>1.907</v>
      </c>
      <c r="GT13" s="9">
        <v>0.51</v>
      </c>
      <c r="GU13" s="9">
        <v>0.39900000000000002</v>
      </c>
      <c r="GV13" s="9">
        <v>0.111</v>
      </c>
      <c r="GW13" s="9">
        <v>1.127</v>
      </c>
      <c r="GX13" s="9">
        <v>0.68799999999999994</v>
      </c>
      <c r="GY13" s="9">
        <v>0.439</v>
      </c>
      <c r="GZ13" s="9">
        <v>1.6040000000000001</v>
      </c>
      <c r="HA13" s="9">
        <v>0.92400000000000004</v>
      </c>
      <c r="HB13" s="9">
        <v>0.68</v>
      </c>
      <c r="HC13" s="9">
        <v>1.113</v>
      </c>
      <c r="HD13" s="9">
        <v>0.56299999999999994</v>
      </c>
      <c r="HE13" s="9">
        <v>0.55100000000000005</v>
      </c>
      <c r="HF13" s="9">
        <v>7.0069999999999997</v>
      </c>
      <c r="HG13" s="9">
        <v>4.3230000000000004</v>
      </c>
      <c r="HH13" s="9">
        <v>2.6829999999999998</v>
      </c>
      <c r="HI13" s="9">
        <v>1.7490000000000001</v>
      </c>
      <c r="HJ13" s="9">
        <v>0.86499999999999999</v>
      </c>
      <c r="HK13" s="9">
        <v>0.88300000000000001</v>
      </c>
      <c r="HL13" s="9">
        <v>2.8250000000000002</v>
      </c>
      <c r="HM13" s="9">
        <v>1.6479999999999999</v>
      </c>
      <c r="HN13" s="9">
        <v>1.177</v>
      </c>
      <c r="HO13" s="9">
        <v>1.2050000000000001</v>
      </c>
      <c r="HP13" s="9">
        <v>0.75900000000000001</v>
      </c>
      <c r="HQ13" s="9">
        <v>0.44600000000000001</v>
      </c>
      <c r="HR13" s="9">
        <v>13.534000000000001</v>
      </c>
      <c r="HS13" s="9">
        <v>7.5039999999999996</v>
      </c>
      <c r="HT13" s="9">
        <v>6.03</v>
      </c>
      <c r="HU13" s="9">
        <v>7.9480000000000004</v>
      </c>
      <c r="HV13" s="9">
        <v>4.7839999999999998</v>
      </c>
      <c r="HW13" s="9">
        <v>3.1640000000000001</v>
      </c>
      <c r="HX13" s="9">
        <v>6.7060000000000004</v>
      </c>
      <c r="HY13" s="9">
        <v>3.996</v>
      </c>
      <c r="HZ13" s="9">
        <v>2.7109999999999999</v>
      </c>
      <c r="IA13" s="9">
        <v>1.849</v>
      </c>
      <c r="IB13" s="9">
        <v>0.96599999999999997</v>
      </c>
      <c r="IC13" s="9">
        <v>0.88300000000000001</v>
      </c>
      <c r="ID13" s="9">
        <v>2.3839999999999999</v>
      </c>
      <c r="IE13" s="9">
        <v>1.4179999999999999</v>
      </c>
      <c r="IF13" s="9">
        <v>0.96699999999999997</v>
      </c>
      <c r="IG13" s="9">
        <v>1.849</v>
      </c>
      <c r="IH13" s="9">
        <v>1.327</v>
      </c>
      <c r="II13" s="9">
        <v>0.52200000000000002</v>
      </c>
      <c r="IJ13" s="9">
        <v>0.35299999999999998</v>
      </c>
      <c r="IK13" s="9">
        <v>0</v>
      </c>
      <c r="IL13" s="9">
        <v>0.35299999999999998</v>
      </c>
      <c r="IM13" s="9">
        <v>30.994</v>
      </c>
      <c r="IN13" s="9">
        <v>15.541</v>
      </c>
      <c r="IO13" s="9">
        <v>15.452999999999999</v>
      </c>
      <c r="IP13" s="9">
        <v>6.056</v>
      </c>
      <c r="IQ13" s="9">
        <v>2.3639999999999999</v>
      </c>
    </row>
    <row r="14" spans="1:251">
      <c r="A14" s="10">
        <v>43132</v>
      </c>
      <c r="B14" s="9">
        <v>0.46200000000000002</v>
      </c>
      <c r="C14" s="9">
        <v>0</v>
      </c>
      <c r="D14" s="9">
        <v>1.9670000000000001</v>
      </c>
      <c r="E14" s="9">
        <v>1.3520000000000001</v>
      </c>
      <c r="F14" s="9">
        <v>0.61499999999999999</v>
      </c>
      <c r="G14" s="9">
        <v>3.9119999999999999</v>
      </c>
      <c r="H14" s="9">
        <v>2.4569999999999999</v>
      </c>
      <c r="I14" s="9">
        <v>1.4550000000000001</v>
      </c>
      <c r="J14" s="9">
        <v>38.813000000000002</v>
      </c>
      <c r="K14" s="9">
        <v>21.806999999999999</v>
      </c>
      <c r="L14" s="9">
        <v>17.006</v>
      </c>
      <c r="M14" s="9">
        <v>93.302999999999997</v>
      </c>
      <c r="N14" s="9">
        <v>50.152999999999999</v>
      </c>
      <c r="O14" s="9">
        <v>43.151000000000003</v>
      </c>
      <c r="P14" s="9">
        <v>15.87</v>
      </c>
      <c r="Q14" s="9">
        <v>8.8230000000000004</v>
      </c>
      <c r="R14" s="9">
        <v>7.0469999999999997</v>
      </c>
      <c r="S14" s="9">
        <v>46.616</v>
      </c>
      <c r="T14" s="9">
        <v>23.353000000000002</v>
      </c>
      <c r="U14" s="9">
        <v>23.263000000000002</v>
      </c>
      <c r="V14" s="9">
        <v>15.87</v>
      </c>
      <c r="W14" s="9">
        <v>8.8230000000000004</v>
      </c>
      <c r="X14" s="9">
        <v>7.0469999999999997</v>
      </c>
      <c r="Y14" s="9">
        <v>46.066000000000003</v>
      </c>
      <c r="Z14" s="9">
        <v>23.128</v>
      </c>
      <c r="AA14" s="9">
        <v>22.937999999999999</v>
      </c>
      <c r="AB14" s="9">
        <v>6.7309999999999999</v>
      </c>
      <c r="AC14" s="9">
        <v>3.92</v>
      </c>
      <c r="AD14" s="9">
        <v>2.8109999999999999</v>
      </c>
      <c r="AE14" s="9">
        <v>14.907</v>
      </c>
      <c r="AF14" s="9">
        <v>8.01</v>
      </c>
      <c r="AG14" s="9">
        <v>6.8970000000000002</v>
      </c>
      <c r="AH14" s="9">
        <v>5.7960000000000003</v>
      </c>
      <c r="AI14" s="9">
        <v>2.4220000000000002</v>
      </c>
      <c r="AJ14" s="9">
        <v>3.3740000000000001</v>
      </c>
      <c r="AK14" s="9">
        <v>21.452999999999999</v>
      </c>
      <c r="AL14" s="9">
        <v>10.375</v>
      </c>
      <c r="AM14" s="9">
        <v>11.077999999999999</v>
      </c>
      <c r="AN14" s="9">
        <v>3.294</v>
      </c>
      <c r="AO14" s="9">
        <v>1.018</v>
      </c>
      <c r="AP14" s="9">
        <v>2.2749999999999999</v>
      </c>
      <c r="AQ14" s="9">
        <v>12.548999999999999</v>
      </c>
      <c r="AR14" s="9">
        <v>6.4409999999999998</v>
      </c>
      <c r="AS14" s="9">
        <v>6.1079999999999997</v>
      </c>
      <c r="AT14" s="9">
        <v>2.5019999999999998</v>
      </c>
      <c r="AU14" s="9">
        <v>1.403</v>
      </c>
      <c r="AV14" s="9">
        <v>1.099</v>
      </c>
      <c r="AW14" s="9">
        <v>8.9030000000000005</v>
      </c>
      <c r="AX14" s="9">
        <v>3.9329999999999998</v>
      </c>
      <c r="AY14" s="9">
        <v>4.97</v>
      </c>
      <c r="AZ14" s="9">
        <v>3.343</v>
      </c>
      <c r="BA14" s="9">
        <v>2.4820000000000002</v>
      </c>
      <c r="BB14" s="9">
        <v>0.86099999999999999</v>
      </c>
      <c r="BC14" s="9">
        <v>9.7059999999999995</v>
      </c>
      <c r="BD14" s="9">
        <v>4.7439999999999998</v>
      </c>
      <c r="BE14" s="9">
        <v>4.9619999999999997</v>
      </c>
      <c r="BF14" s="9">
        <v>2.6379999999999999</v>
      </c>
      <c r="BG14" s="9">
        <v>2.032</v>
      </c>
      <c r="BH14" s="9">
        <v>0.60499999999999998</v>
      </c>
      <c r="BI14" s="9">
        <v>5.9080000000000004</v>
      </c>
      <c r="BJ14" s="9">
        <v>2.407</v>
      </c>
      <c r="BK14" s="9">
        <v>3.5009999999999999</v>
      </c>
      <c r="BL14" s="9">
        <v>0.70499999999999996</v>
      </c>
      <c r="BM14" s="9">
        <v>0.45</v>
      </c>
      <c r="BN14" s="9">
        <v>0.25600000000000001</v>
      </c>
      <c r="BO14" s="9">
        <v>3.798</v>
      </c>
      <c r="BP14" s="9">
        <v>2.3370000000000002</v>
      </c>
      <c r="BQ14" s="9">
        <v>1.4610000000000001</v>
      </c>
      <c r="BR14" s="9">
        <v>0</v>
      </c>
      <c r="BS14" s="9">
        <v>0</v>
      </c>
      <c r="BT14" s="9">
        <v>0</v>
      </c>
      <c r="BU14" s="9">
        <v>0.55000000000000004</v>
      </c>
      <c r="BV14" s="9">
        <v>0.22500000000000001</v>
      </c>
      <c r="BW14" s="9">
        <v>0.32500000000000001</v>
      </c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>
        <v>0</v>
      </c>
      <c r="EO14" s="9"/>
      <c r="EP14" s="9"/>
      <c r="EQ14" s="9">
        <v>0</v>
      </c>
      <c r="ER14" s="9">
        <v>9.3219999999999992</v>
      </c>
      <c r="ES14" s="9">
        <v>5.4690000000000003</v>
      </c>
      <c r="ET14" s="9">
        <v>3.8530000000000002</v>
      </c>
      <c r="EU14" s="9">
        <v>4.5460000000000003</v>
      </c>
      <c r="EV14" s="9">
        <v>2.37</v>
      </c>
      <c r="EW14" s="9">
        <v>2.1760000000000002</v>
      </c>
      <c r="EX14" s="9">
        <v>22.257000000000001</v>
      </c>
      <c r="EY14" s="9">
        <v>11.45</v>
      </c>
      <c r="EZ14" s="9">
        <v>10.807</v>
      </c>
      <c r="FA14" s="9">
        <v>1.6080000000000001</v>
      </c>
      <c r="FB14" s="9">
        <v>0.71799999999999997</v>
      </c>
      <c r="FC14" s="9">
        <v>0.89</v>
      </c>
      <c r="FD14" s="9">
        <v>19.983000000000001</v>
      </c>
      <c r="FE14" s="9">
        <v>9.7029999999999994</v>
      </c>
      <c r="FF14" s="9">
        <v>10.28</v>
      </c>
      <c r="FG14" s="9">
        <v>0.128</v>
      </c>
      <c r="FH14" s="9">
        <v>0</v>
      </c>
      <c r="FI14" s="9">
        <v>0.128</v>
      </c>
      <c r="FJ14" s="9">
        <v>3.5630000000000002</v>
      </c>
      <c r="FK14" s="9">
        <v>1.863</v>
      </c>
      <c r="FL14" s="9">
        <v>1.6990000000000001</v>
      </c>
      <c r="FM14" s="9">
        <v>0.26600000000000001</v>
      </c>
      <c r="FN14" s="9">
        <v>0.26600000000000001</v>
      </c>
      <c r="FO14" s="9">
        <v>0</v>
      </c>
      <c r="FP14" s="9">
        <v>0.81399999999999995</v>
      </c>
      <c r="FQ14" s="9">
        <v>0.33700000000000002</v>
      </c>
      <c r="FR14" s="9">
        <v>0.47699999999999998</v>
      </c>
      <c r="FS14" s="9">
        <v>2.944</v>
      </c>
      <c r="FT14" s="9">
        <v>0.97499999999999998</v>
      </c>
      <c r="FU14" s="9">
        <v>1.9690000000000001</v>
      </c>
      <c r="FV14" s="9">
        <v>14.766</v>
      </c>
      <c r="FW14" s="9">
        <v>8.0830000000000002</v>
      </c>
      <c r="FX14" s="9">
        <v>6.6829999999999998</v>
      </c>
      <c r="FY14" s="9">
        <v>7.3380000000000001</v>
      </c>
      <c r="FZ14" s="9">
        <v>3.181</v>
      </c>
      <c r="GA14" s="9">
        <v>4.157</v>
      </c>
      <c r="GB14" s="9">
        <v>11.866</v>
      </c>
      <c r="GC14" s="9">
        <v>6.7549999999999999</v>
      </c>
      <c r="GD14" s="9">
        <v>5.1109999999999998</v>
      </c>
      <c r="GE14" s="9">
        <v>5.5039999999999996</v>
      </c>
      <c r="GF14" s="9">
        <v>2.14</v>
      </c>
      <c r="GG14" s="9">
        <v>3.3639999999999999</v>
      </c>
      <c r="GH14" s="9">
        <v>6.6950000000000003</v>
      </c>
      <c r="GI14" s="9">
        <v>3.387</v>
      </c>
      <c r="GJ14" s="9">
        <v>3.3079999999999998</v>
      </c>
      <c r="GK14" s="9">
        <v>4.6029999999999998</v>
      </c>
      <c r="GL14" s="9">
        <v>1.901</v>
      </c>
      <c r="GM14" s="9">
        <v>2.7029999999999998</v>
      </c>
      <c r="GN14" s="9">
        <v>7.79</v>
      </c>
      <c r="GO14" s="9">
        <v>5.0869999999999997</v>
      </c>
      <c r="GP14" s="9">
        <v>2.702</v>
      </c>
      <c r="GQ14" s="9">
        <v>3.8820000000000001</v>
      </c>
      <c r="GR14" s="9">
        <v>1.58</v>
      </c>
      <c r="GS14" s="9">
        <v>2.302</v>
      </c>
      <c r="GT14" s="9">
        <v>0.90300000000000002</v>
      </c>
      <c r="GU14" s="9">
        <v>0.84</v>
      </c>
      <c r="GV14" s="9">
        <v>6.3E-2</v>
      </c>
      <c r="GW14" s="9">
        <v>1.546</v>
      </c>
      <c r="GX14" s="9">
        <v>0.90700000000000003</v>
      </c>
      <c r="GY14" s="9">
        <v>0.63900000000000001</v>
      </c>
      <c r="GZ14" s="9">
        <v>1.875</v>
      </c>
      <c r="HA14" s="9">
        <v>1.1499999999999999</v>
      </c>
      <c r="HB14" s="9">
        <v>0.72499999999999998</v>
      </c>
      <c r="HC14" s="9">
        <v>1.1060000000000001</v>
      </c>
      <c r="HD14" s="9">
        <v>0.56100000000000005</v>
      </c>
      <c r="HE14" s="9">
        <v>0.54600000000000004</v>
      </c>
      <c r="HF14" s="9">
        <v>8.6890000000000001</v>
      </c>
      <c r="HG14" s="9">
        <v>4.9950000000000001</v>
      </c>
      <c r="HH14" s="9">
        <v>3.6949999999999998</v>
      </c>
      <c r="HI14" s="9">
        <v>2.548</v>
      </c>
      <c r="HJ14" s="9">
        <v>1.0760000000000001</v>
      </c>
      <c r="HK14" s="9">
        <v>1.4710000000000001</v>
      </c>
      <c r="HL14" s="9">
        <v>3.3130000000000002</v>
      </c>
      <c r="HM14" s="9">
        <v>2.3410000000000002</v>
      </c>
      <c r="HN14" s="9">
        <v>0.97299999999999998</v>
      </c>
      <c r="HO14" s="9">
        <v>0.89100000000000001</v>
      </c>
      <c r="HP14" s="9">
        <v>0.21199999999999999</v>
      </c>
      <c r="HQ14" s="9">
        <v>0.67900000000000005</v>
      </c>
      <c r="HR14" s="9">
        <v>14.519</v>
      </c>
      <c r="HS14" s="9">
        <v>8.1129999999999995</v>
      </c>
      <c r="HT14" s="9">
        <v>6.4059999999999997</v>
      </c>
      <c r="HU14" s="9">
        <v>7.7569999999999997</v>
      </c>
      <c r="HV14" s="9">
        <v>3.1949999999999998</v>
      </c>
      <c r="HW14" s="9">
        <v>4.5620000000000003</v>
      </c>
      <c r="HX14" s="9">
        <v>9.2080000000000002</v>
      </c>
      <c r="HY14" s="9">
        <v>5.6790000000000003</v>
      </c>
      <c r="HZ14" s="9">
        <v>3.5289999999999999</v>
      </c>
      <c r="IA14" s="9">
        <v>2.2490000000000001</v>
      </c>
      <c r="IB14" s="9">
        <v>0.92500000000000004</v>
      </c>
      <c r="IC14" s="9">
        <v>1.3240000000000001</v>
      </c>
      <c r="ID14" s="9">
        <v>2.6589999999999998</v>
      </c>
      <c r="IE14" s="9">
        <v>1.633</v>
      </c>
      <c r="IF14" s="9">
        <v>1.026</v>
      </c>
      <c r="IG14" s="9">
        <v>1.6950000000000001</v>
      </c>
      <c r="IH14" s="9">
        <v>0.70799999999999996</v>
      </c>
      <c r="II14" s="9">
        <v>0.98699999999999999</v>
      </c>
      <c r="IJ14" s="9">
        <v>0</v>
      </c>
      <c r="IK14" s="9">
        <v>0</v>
      </c>
      <c r="IL14" s="9">
        <v>0</v>
      </c>
      <c r="IM14" s="9">
        <v>37.222999999999999</v>
      </c>
      <c r="IN14" s="9">
        <v>19.358000000000001</v>
      </c>
      <c r="IO14" s="9">
        <v>17.864999999999998</v>
      </c>
      <c r="IP14" s="9">
        <v>8.0389999999999997</v>
      </c>
      <c r="IQ14" s="9">
        <v>3.9169999999999998</v>
      </c>
    </row>
    <row r="15" spans="1:251">
      <c r="A15" s="10">
        <v>43497</v>
      </c>
      <c r="B15" s="9">
        <v>1.1060000000000001</v>
      </c>
      <c r="C15" s="9">
        <v>2.1880000000000002</v>
      </c>
      <c r="D15" s="9">
        <v>2.758</v>
      </c>
      <c r="E15" s="9">
        <v>1.2569999999999999</v>
      </c>
      <c r="F15" s="9">
        <v>1.5</v>
      </c>
      <c r="G15" s="9">
        <v>7.6749999999999998</v>
      </c>
      <c r="H15" s="9">
        <v>6.024</v>
      </c>
      <c r="I15" s="9">
        <v>1.651</v>
      </c>
      <c r="J15" s="9">
        <v>36.167000000000002</v>
      </c>
      <c r="K15" s="9">
        <v>19.061</v>
      </c>
      <c r="L15" s="9">
        <v>17.106000000000002</v>
      </c>
      <c r="M15" s="9">
        <v>87.831000000000003</v>
      </c>
      <c r="N15" s="9">
        <v>51.835000000000001</v>
      </c>
      <c r="O15" s="9">
        <v>35.996000000000002</v>
      </c>
      <c r="P15" s="9">
        <v>17.797999999999998</v>
      </c>
      <c r="Q15" s="9">
        <v>8.5329999999999995</v>
      </c>
      <c r="R15" s="9">
        <v>9.266</v>
      </c>
      <c r="S15" s="9">
        <v>45.749000000000002</v>
      </c>
      <c r="T15" s="9">
        <v>24.866</v>
      </c>
      <c r="U15" s="9">
        <v>20.882999999999999</v>
      </c>
      <c r="V15" s="9">
        <v>17.538</v>
      </c>
      <c r="W15" s="9">
        <v>8.2720000000000002</v>
      </c>
      <c r="X15" s="9">
        <v>9.266</v>
      </c>
      <c r="Y15" s="9">
        <v>44.973999999999997</v>
      </c>
      <c r="Z15" s="9">
        <v>24.33</v>
      </c>
      <c r="AA15" s="9">
        <v>20.643999999999998</v>
      </c>
      <c r="AB15" s="9">
        <v>6.8550000000000004</v>
      </c>
      <c r="AC15" s="9">
        <v>3.9359999999999999</v>
      </c>
      <c r="AD15" s="9">
        <v>2.919</v>
      </c>
      <c r="AE15" s="9">
        <v>14.558</v>
      </c>
      <c r="AF15" s="9">
        <v>7.5579999999999998</v>
      </c>
      <c r="AG15" s="9">
        <v>6.9989999999999997</v>
      </c>
      <c r="AH15" s="9">
        <v>6.7350000000000003</v>
      </c>
      <c r="AI15" s="9">
        <v>2.7149999999999999</v>
      </c>
      <c r="AJ15" s="9">
        <v>4.0199999999999996</v>
      </c>
      <c r="AK15" s="9">
        <v>20.393999999999998</v>
      </c>
      <c r="AL15" s="9">
        <v>11.601000000000001</v>
      </c>
      <c r="AM15" s="9">
        <v>8.7929999999999993</v>
      </c>
      <c r="AN15" s="9">
        <v>4.3380000000000001</v>
      </c>
      <c r="AO15" s="9">
        <v>1.5329999999999999</v>
      </c>
      <c r="AP15" s="9">
        <v>2.8050000000000002</v>
      </c>
      <c r="AQ15" s="9">
        <v>13.592000000000001</v>
      </c>
      <c r="AR15" s="9">
        <v>7.782</v>
      </c>
      <c r="AS15" s="9">
        <v>5.81</v>
      </c>
      <c r="AT15" s="9">
        <v>2.3969999999999998</v>
      </c>
      <c r="AU15" s="9">
        <v>1.1819999999999999</v>
      </c>
      <c r="AV15" s="9">
        <v>1.2150000000000001</v>
      </c>
      <c r="AW15" s="9">
        <v>6.8019999999999996</v>
      </c>
      <c r="AX15" s="9">
        <v>3.819</v>
      </c>
      <c r="AY15" s="9">
        <v>2.9830000000000001</v>
      </c>
      <c r="AZ15" s="9">
        <v>3.948</v>
      </c>
      <c r="BA15" s="9">
        <v>1.62</v>
      </c>
      <c r="BB15" s="9">
        <v>2.3279999999999998</v>
      </c>
      <c r="BC15" s="9">
        <v>10.023</v>
      </c>
      <c r="BD15" s="9">
        <v>5.1710000000000003</v>
      </c>
      <c r="BE15" s="9">
        <v>4.851</v>
      </c>
      <c r="BF15" s="9">
        <v>1.82</v>
      </c>
      <c r="BG15" s="9">
        <v>0.71399999999999997</v>
      </c>
      <c r="BH15" s="9">
        <v>1.105</v>
      </c>
      <c r="BI15" s="9">
        <v>6.9939999999999998</v>
      </c>
      <c r="BJ15" s="9">
        <v>3.6070000000000002</v>
      </c>
      <c r="BK15" s="9">
        <v>3.387</v>
      </c>
      <c r="BL15" s="9">
        <v>2.1280000000000001</v>
      </c>
      <c r="BM15" s="9">
        <v>0.90600000000000003</v>
      </c>
      <c r="BN15" s="9">
        <v>1.222</v>
      </c>
      <c r="BO15" s="9">
        <v>3.028</v>
      </c>
      <c r="BP15" s="9">
        <v>1.5640000000000001</v>
      </c>
      <c r="BQ15" s="9">
        <v>1.4650000000000001</v>
      </c>
      <c r="BR15" s="9">
        <v>0.26100000000000001</v>
      </c>
      <c r="BS15" s="9">
        <v>0.26100000000000001</v>
      </c>
      <c r="BT15" s="9">
        <v>0</v>
      </c>
      <c r="BU15" s="9">
        <v>0.77500000000000002</v>
      </c>
      <c r="BV15" s="9">
        <v>0.53600000000000003</v>
      </c>
      <c r="BW15" s="9">
        <v>0.23899999999999999</v>
      </c>
      <c r="BX15" s="9">
        <v>13.467000000000001</v>
      </c>
      <c r="BY15" s="9">
        <v>6.01</v>
      </c>
      <c r="BZ15" s="9">
        <v>7.4569999999999999</v>
      </c>
      <c r="CA15" s="9">
        <v>39.661999999999999</v>
      </c>
      <c r="CB15" s="9">
        <v>21.431000000000001</v>
      </c>
      <c r="CC15" s="9">
        <v>18.231999999999999</v>
      </c>
      <c r="CD15" s="9">
        <v>5.5629999999999997</v>
      </c>
      <c r="CE15" s="9">
        <v>2.0830000000000002</v>
      </c>
      <c r="CF15" s="9">
        <v>3.48</v>
      </c>
      <c r="CG15" s="9">
        <v>22.658000000000001</v>
      </c>
      <c r="CH15" s="9">
        <v>12.53</v>
      </c>
      <c r="CI15" s="9">
        <v>10.128</v>
      </c>
      <c r="CJ15" s="9">
        <v>2.3239999999999998</v>
      </c>
      <c r="CK15" s="9">
        <v>0.65800000000000003</v>
      </c>
      <c r="CL15" s="9">
        <v>1.665</v>
      </c>
      <c r="CM15" s="9">
        <v>11.565</v>
      </c>
      <c r="CN15" s="9">
        <v>6.2409999999999997</v>
      </c>
      <c r="CO15" s="9">
        <v>5.3230000000000004</v>
      </c>
      <c r="CP15" s="9">
        <v>3.2389999999999999</v>
      </c>
      <c r="CQ15" s="9">
        <v>1.4239999999999999</v>
      </c>
      <c r="CR15" s="9">
        <v>1.8149999999999999</v>
      </c>
      <c r="CS15" s="9">
        <v>11.093</v>
      </c>
      <c r="CT15" s="9">
        <v>6.2889999999999997</v>
      </c>
      <c r="CU15" s="9">
        <v>4.8049999999999997</v>
      </c>
      <c r="CV15" s="9">
        <v>1.419</v>
      </c>
      <c r="CW15" s="9">
        <v>0</v>
      </c>
      <c r="CX15" s="9">
        <v>1.419</v>
      </c>
      <c r="CY15" s="9">
        <v>2.569</v>
      </c>
      <c r="CZ15" s="9">
        <v>1.1950000000000001</v>
      </c>
      <c r="DA15" s="9">
        <v>1.3740000000000001</v>
      </c>
      <c r="DB15" s="9">
        <v>1.853</v>
      </c>
      <c r="DC15" s="9">
        <v>1.0349999999999999</v>
      </c>
      <c r="DD15" s="9">
        <v>0.81799999999999995</v>
      </c>
      <c r="DE15" s="9">
        <v>5.3890000000000002</v>
      </c>
      <c r="DF15" s="9">
        <v>2.274</v>
      </c>
      <c r="DG15" s="9">
        <v>3.1150000000000002</v>
      </c>
      <c r="DH15" s="9">
        <v>3.077</v>
      </c>
      <c r="DI15" s="9">
        <v>2.0720000000000001</v>
      </c>
      <c r="DJ15" s="9">
        <v>1.006</v>
      </c>
      <c r="DK15" s="9">
        <v>7.6070000000000002</v>
      </c>
      <c r="DL15" s="9">
        <v>4.4660000000000002</v>
      </c>
      <c r="DM15" s="9">
        <v>3.141</v>
      </c>
      <c r="DN15" s="9">
        <v>1.5549999999999999</v>
      </c>
      <c r="DO15" s="9">
        <v>0.82099999999999995</v>
      </c>
      <c r="DP15" s="9">
        <v>0.73399999999999999</v>
      </c>
      <c r="DQ15" s="9">
        <v>1.4390000000000001</v>
      </c>
      <c r="DR15" s="9">
        <v>0.96599999999999997</v>
      </c>
      <c r="DS15" s="9">
        <v>0.47299999999999998</v>
      </c>
      <c r="DT15" s="9">
        <v>4.1689999999999996</v>
      </c>
      <c r="DU15" s="9">
        <v>2.36</v>
      </c>
      <c r="DV15" s="9">
        <v>1.8089999999999999</v>
      </c>
      <c r="DW15" s="9">
        <v>5.4889999999999999</v>
      </c>
      <c r="DX15" s="9">
        <v>3.2650000000000001</v>
      </c>
      <c r="DY15" s="9">
        <v>2.2240000000000002</v>
      </c>
      <c r="DZ15" s="9">
        <v>2.081</v>
      </c>
      <c r="EA15" s="9">
        <v>1.395</v>
      </c>
      <c r="EB15" s="9">
        <v>0.68500000000000005</v>
      </c>
      <c r="EC15" s="9">
        <v>2.4180000000000001</v>
      </c>
      <c r="ED15" s="9">
        <v>1.69</v>
      </c>
      <c r="EE15" s="9">
        <v>0.72799999999999998</v>
      </c>
      <c r="EF15" s="9">
        <v>2.0880000000000001</v>
      </c>
      <c r="EG15" s="9">
        <v>0.96499999999999997</v>
      </c>
      <c r="EH15" s="9">
        <v>1.1240000000000001</v>
      </c>
      <c r="EI15" s="9">
        <v>3.0710000000000002</v>
      </c>
      <c r="EJ15" s="9">
        <v>1.575</v>
      </c>
      <c r="EK15" s="9">
        <v>1.496</v>
      </c>
      <c r="EL15" s="9">
        <v>0.16200000000000001</v>
      </c>
      <c r="EM15" s="9">
        <v>0.16200000000000001</v>
      </c>
      <c r="EN15" s="9">
        <v>0</v>
      </c>
      <c r="EO15" s="9">
        <v>0.59699999999999998</v>
      </c>
      <c r="EP15" s="9">
        <v>0.17100000000000001</v>
      </c>
      <c r="EQ15" s="9">
        <v>0.42699999999999999</v>
      </c>
      <c r="ER15" s="9">
        <v>11.519</v>
      </c>
      <c r="ES15" s="9">
        <v>5.5179999999999998</v>
      </c>
      <c r="ET15" s="9">
        <v>6.0019999999999998</v>
      </c>
      <c r="EU15" s="9">
        <v>5.0030000000000001</v>
      </c>
      <c r="EV15" s="9">
        <v>2.5790000000000002</v>
      </c>
      <c r="EW15" s="9">
        <v>2.4239999999999999</v>
      </c>
      <c r="EX15" s="9">
        <v>20.193999999999999</v>
      </c>
      <c r="EY15" s="9">
        <v>9.99</v>
      </c>
      <c r="EZ15" s="9">
        <v>10.204000000000001</v>
      </c>
      <c r="FA15" s="9">
        <v>0.8</v>
      </c>
      <c r="FB15" s="9">
        <v>0.33500000000000002</v>
      </c>
      <c r="FC15" s="9">
        <v>0.46500000000000002</v>
      </c>
      <c r="FD15" s="9">
        <v>20.922000000000001</v>
      </c>
      <c r="FE15" s="9">
        <v>12.664999999999999</v>
      </c>
      <c r="FF15" s="9">
        <v>8.2569999999999997</v>
      </c>
      <c r="FG15" s="9">
        <v>0.47699999999999998</v>
      </c>
      <c r="FH15" s="9">
        <v>0.10100000000000001</v>
      </c>
      <c r="FI15" s="9">
        <v>0.376</v>
      </c>
      <c r="FJ15" s="9">
        <v>3.0110000000000001</v>
      </c>
      <c r="FK15" s="9">
        <v>1.53</v>
      </c>
      <c r="FL15" s="9">
        <v>1.4810000000000001</v>
      </c>
      <c r="FM15" s="9">
        <v>0</v>
      </c>
      <c r="FN15" s="9">
        <v>0</v>
      </c>
      <c r="FO15" s="9">
        <v>0</v>
      </c>
      <c r="FP15" s="9">
        <v>1.6220000000000001</v>
      </c>
      <c r="FQ15" s="9">
        <v>0.68100000000000005</v>
      </c>
      <c r="FR15" s="9">
        <v>0.94099999999999995</v>
      </c>
      <c r="FS15" s="9">
        <v>3.3439999999999999</v>
      </c>
      <c r="FT15" s="9">
        <v>1.425</v>
      </c>
      <c r="FU15" s="9">
        <v>1.919</v>
      </c>
      <c r="FV15" s="9">
        <v>16.021000000000001</v>
      </c>
      <c r="FW15" s="9">
        <v>7.68</v>
      </c>
      <c r="FX15" s="9">
        <v>8.3409999999999993</v>
      </c>
      <c r="FY15" s="9">
        <v>6.4729999999999999</v>
      </c>
      <c r="FZ15" s="9">
        <v>2.702</v>
      </c>
      <c r="GA15" s="9">
        <v>3.7709999999999999</v>
      </c>
      <c r="GB15" s="9">
        <v>13.39</v>
      </c>
      <c r="GC15" s="9">
        <v>6.8179999999999996</v>
      </c>
      <c r="GD15" s="9">
        <v>6.5720000000000001</v>
      </c>
      <c r="GE15" s="9">
        <v>5.7629999999999999</v>
      </c>
      <c r="GF15" s="9">
        <v>2.4180000000000001</v>
      </c>
      <c r="GG15" s="9">
        <v>3.3450000000000002</v>
      </c>
      <c r="GH15" s="9">
        <v>6.194</v>
      </c>
      <c r="GI15" s="9">
        <v>3.2040000000000002</v>
      </c>
      <c r="GJ15" s="9">
        <v>2.9910000000000001</v>
      </c>
      <c r="GK15" s="9">
        <v>5.218</v>
      </c>
      <c r="GL15" s="9">
        <v>2.371</v>
      </c>
      <c r="GM15" s="9">
        <v>2.847</v>
      </c>
      <c r="GN15" s="9">
        <v>8.4049999999999994</v>
      </c>
      <c r="GO15" s="9">
        <v>3.415</v>
      </c>
      <c r="GP15" s="9">
        <v>4.99</v>
      </c>
      <c r="GQ15" s="9">
        <v>4.032</v>
      </c>
      <c r="GR15" s="9">
        <v>1.919</v>
      </c>
      <c r="GS15" s="9">
        <v>2.113</v>
      </c>
      <c r="GT15" s="9">
        <v>0.76900000000000002</v>
      </c>
      <c r="GU15" s="9">
        <v>0</v>
      </c>
      <c r="GV15" s="9">
        <v>0.76900000000000002</v>
      </c>
      <c r="GW15" s="9">
        <v>1.038</v>
      </c>
      <c r="GX15" s="9">
        <v>0.26900000000000002</v>
      </c>
      <c r="GY15" s="9">
        <v>0.76800000000000002</v>
      </c>
      <c r="GZ15" s="9">
        <v>1.274</v>
      </c>
      <c r="HA15" s="9">
        <v>0.16800000000000001</v>
      </c>
      <c r="HB15" s="9">
        <v>1.1060000000000001</v>
      </c>
      <c r="HC15" s="9">
        <v>0.78</v>
      </c>
      <c r="HD15" s="9">
        <v>0.38500000000000001</v>
      </c>
      <c r="HE15" s="9">
        <v>0.39500000000000002</v>
      </c>
      <c r="HF15" s="9">
        <v>8.3640000000000008</v>
      </c>
      <c r="HG15" s="9">
        <v>4.4790000000000001</v>
      </c>
      <c r="HH15" s="9">
        <v>3.8849999999999998</v>
      </c>
      <c r="HI15" s="9">
        <v>2.0499999999999998</v>
      </c>
      <c r="HJ15" s="9">
        <v>0.73</v>
      </c>
      <c r="HK15" s="9">
        <v>1.32</v>
      </c>
      <c r="HL15" s="9">
        <v>2.3050000000000002</v>
      </c>
      <c r="HM15" s="9">
        <v>1.548</v>
      </c>
      <c r="HN15" s="9">
        <v>0.75700000000000001</v>
      </c>
      <c r="HO15" s="9">
        <v>1.7150000000000001</v>
      </c>
      <c r="HP15" s="9">
        <v>0.92300000000000004</v>
      </c>
      <c r="HQ15" s="9">
        <v>0.79200000000000004</v>
      </c>
      <c r="HR15" s="9">
        <v>16.088000000000001</v>
      </c>
      <c r="HS15" s="9">
        <v>7.9779999999999998</v>
      </c>
      <c r="HT15" s="9">
        <v>8.11</v>
      </c>
      <c r="HU15" s="9">
        <v>7.8150000000000004</v>
      </c>
      <c r="HV15" s="9">
        <v>3.5510000000000002</v>
      </c>
      <c r="HW15" s="9">
        <v>4.2640000000000002</v>
      </c>
      <c r="HX15" s="9">
        <v>9.2579999999999991</v>
      </c>
      <c r="HY15" s="9">
        <v>5.0670000000000002</v>
      </c>
      <c r="HZ15" s="9">
        <v>4.1909999999999998</v>
      </c>
      <c r="IA15" s="9">
        <v>1.9770000000000001</v>
      </c>
      <c r="IB15" s="9">
        <v>1.0429999999999999</v>
      </c>
      <c r="IC15" s="9">
        <v>0.93500000000000005</v>
      </c>
      <c r="ID15" s="9">
        <v>4.4649999999999999</v>
      </c>
      <c r="IE15" s="9">
        <v>1.9870000000000001</v>
      </c>
      <c r="IF15" s="9">
        <v>2.4790000000000001</v>
      </c>
      <c r="IG15" s="9">
        <v>2.6880000000000002</v>
      </c>
      <c r="IH15" s="9">
        <v>1.236</v>
      </c>
      <c r="II15" s="9">
        <v>1.452</v>
      </c>
      <c r="IJ15" s="9">
        <v>0.28199999999999997</v>
      </c>
      <c r="IK15" s="9">
        <v>0.14299999999999999</v>
      </c>
      <c r="IL15" s="9">
        <v>0.13800000000000001</v>
      </c>
      <c r="IM15" s="9">
        <v>36.387</v>
      </c>
      <c r="IN15" s="9">
        <v>20.402000000000001</v>
      </c>
      <c r="IO15" s="9">
        <v>15.984999999999999</v>
      </c>
      <c r="IP15" s="9">
        <v>8.8729999999999993</v>
      </c>
      <c r="IQ15" s="9">
        <v>3.875</v>
      </c>
    </row>
    <row r="16" spans="1:251">
      <c r="A16" s="10">
        <v>43862</v>
      </c>
      <c r="B16" s="9">
        <v>0</v>
      </c>
      <c r="C16" s="9">
        <v>0.40400000000000003</v>
      </c>
      <c r="D16" s="9">
        <v>1.52</v>
      </c>
      <c r="E16" s="9">
        <v>1.1279999999999999</v>
      </c>
      <c r="F16" s="9">
        <v>0.39200000000000002</v>
      </c>
      <c r="G16" s="9">
        <v>5.2839999999999998</v>
      </c>
      <c r="H16" s="9">
        <v>2.581</v>
      </c>
      <c r="I16" s="9">
        <v>2.7029999999999998</v>
      </c>
      <c r="J16" s="9">
        <v>33.369</v>
      </c>
      <c r="K16" s="9">
        <v>17.507999999999999</v>
      </c>
      <c r="L16" s="9">
        <v>15.86</v>
      </c>
      <c r="M16" s="9">
        <v>92.090999999999994</v>
      </c>
      <c r="N16" s="9">
        <v>51.034999999999997</v>
      </c>
      <c r="O16" s="9">
        <v>41.055</v>
      </c>
      <c r="P16" s="9">
        <v>16.562000000000001</v>
      </c>
      <c r="Q16" s="9">
        <v>8.5609999999999999</v>
      </c>
      <c r="R16" s="9">
        <v>8.0009999999999994</v>
      </c>
      <c r="S16" s="9">
        <v>46.203000000000003</v>
      </c>
      <c r="T16" s="9">
        <v>25.039000000000001</v>
      </c>
      <c r="U16" s="9">
        <v>21.164000000000001</v>
      </c>
      <c r="V16" s="9">
        <v>15.942</v>
      </c>
      <c r="W16" s="9">
        <v>8.1189999999999998</v>
      </c>
      <c r="X16" s="9">
        <v>7.8230000000000004</v>
      </c>
      <c r="Y16" s="9">
        <v>45.655999999999999</v>
      </c>
      <c r="Z16" s="9">
        <v>24.692</v>
      </c>
      <c r="AA16" s="9">
        <v>20.963999999999999</v>
      </c>
      <c r="AB16" s="9">
        <v>6.585</v>
      </c>
      <c r="AC16" s="9">
        <v>4.2439999999999998</v>
      </c>
      <c r="AD16" s="9">
        <v>2.3410000000000002</v>
      </c>
      <c r="AE16" s="9">
        <v>15.246</v>
      </c>
      <c r="AF16" s="9">
        <v>8.0559999999999992</v>
      </c>
      <c r="AG16" s="9">
        <v>7.19</v>
      </c>
      <c r="AH16" s="9">
        <v>5.8319999999999999</v>
      </c>
      <c r="AI16" s="9">
        <v>2.4609999999999999</v>
      </c>
      <c r="AJ16" s="9">
        <v>3.371</v>
      </c>
      <c r="AK16" s="9">
        <v>19.253</v>
      </c>
      <c r="AL16" s="9">
        <v>10.536</v>
      </c>
      <c r="AM16" s="9">
        <v>8.7159999999999993</v>
      </c>
      <c r="AN16" s="9">
        <v>3.4910000000000001</v>
      </c>
      <c r="AO16" s="9">
        <v>1.4410000000000001</v>
      </c>
      <c r="AP16" s="9">
        <v>2.0489999999999999</v>
      </c>
      <c r="AQ16" s="9">
        <v>12.069000000000001</v>
      </c>
      <c r="AR16" s="9">
        <v>6.4349999999999996</v>
      </c>
      <c r="AS16" s="9">
        <v>5.6340000000000003</v>
      </c>
      <c r="AT16" s="9">
        <v>2.3410000000000002</v>
      </c>
      <c r="AU16" s="9">
        <v>1.02</v>
      </c>
      <c r="AV16" s="9">
        <v>1.321</v>
      </c>
      <c r="AW16" s="9">
        <v>7.1840000000000002</v>
      </c>
      <c r="AX16" s="9">
        <v>4.101</v>
      </c>
      <c r="AY16" s="9">
        <v>3.0819999999999999</v>
      </c>
      <c r="AZ16" s="9">
        <v>3.524</v>
      </c>
      <c r="BA16" s="9">
        <v>1.4139999999999999</v>
      </c>
      <c r="BB16" s="9">
        <v>2.1110000000000002</v>
      </c>
      <c r="BC16" s="9">
        <v>11.157</v>
      </c>
      <c r="BD16" s="9">
        <v>6.1</v>
      </c>
      <c r="BE16" s="9">
        <v>5.0570000000000004</v>
      </c>
      <c r="BF16" s="9">
        <v>1.839</v>
      </c>
      <c r="BG16" s="9">
        <v>0.49099999999999999</v>
      </c>
      <c r="BH16" s="9">
        <v>1.3480000000000001</v>
      </c>
      <c r="BI16" s="9">
        <v>7.0309999999999997</v>
      </c>
      <c r="BJ16" s="9">
        <v>3.5539999999999998</v>
      </c>
      <c r="BK16" s="9">
        <v>3.4769999999999999</v>
      </c>
      <c r="BL16" s="9">
        <v>1.6859999999999999</v>
      </c>
      <c r="BM16" s="9">
        <v>0.92300000000000004</v>
      </c>
      <c r="BN16" s="9">
        <v>0.76200000000000001</v>
      </c>
      <c r="BO16" s="9">
        <v>4.1260000000000003</v>
      </c>
      <c r="BP16" s="9">
        <v>2.5459999999999998</v>
      </c>
      <c r="BQ16" s="9">
        <v>1.58</v>
      </c>
      <c r="BR16" s="9">
        <v>0.62</v>
      </c>
      <c r="BS16" s="9">
        <v>0.441</v>
      </c>
      <c r="BT16" s="9">
        <v>0.17899999999999999</v>
      </c>
      <c r="BU16" s="9">
        <v>0.54700000000000004</v>
      </c>
      <c r="BV16" s="9">
        <v>0.34699999999999998</v>
      </c>
      <c r="BW16" s="9">
        <v>0.2</v>
      </c>
      <c r="BX16" s="9">
        <v>13.337999999999999</v>
      </c>
      <c r="BY16" s="9">
        <v>6.9969999999999999</v>
      </c>
      <c r="BZ16" s="9">
        <v>6.3410000000000002</v>
      </c>
      <c r="CA16" s="9">
        <v>37.633000000000003</v>
      </c>
      <c r="CB16" s="9">
        <v>20.402999999999999</v>
      </c>
      <c r="CC16" s="9">
        <v>17.23</v>
      </c>
      <c r="CD16" s="9">
        <v>5.1840000000000002</v>
      </c>
      <c r="CE16" s="9">
        <v>2.6669999999999998</v>
      </c>
      <c r="CF16" s="9">
        <v>2.5169999999999999</v>
      </c>
      <c r="CG16" s="9">
        <v>21.952999999999999</v>
      </c>
      <c r="CH16" s="9">
        <v>11.984</v>
      </c>
      <c r="CI16" s="9">
        <v>9.9689999999999994</v>
      </c>
      <c r="CJ16" s="9">
        <v>1.587</v>
      </c>
      <c r="CK16" s="9">
        <v>0.64500000000000002</v>
      </c>
      <c r="CL16" s="9">
        <v>0.94199999999999995</v>
      </c>
      <c r="CM16" s="9">
        <v>11.295999999999999</v>
      </c>
      <c r="CN16" s="9">
        <v>5.8609999999999998</v>
      </c>
      <c r="CO16" s="9">
        <v>5.4349999999999996</v>
      </c>
      <c r="CP16" s="9">
        <v>3.597</v>
      </c>
      <c r="CQ16" s="9">
        <v>2.0219999999999998</v>
      </c>
      <c r="CR16" s="9">
        <v>1.575</v>
      </c>
      <c r="CS16" s="9">
        <v>10.657</v>
      </c>
      <c r="CT16" s="9">
        <v>6.1219999999999999</v>
      </c>
      <c r="CU16" s="9">
        <v>4.5350000000000001</v>
      </c>
      <c r="CV16" s="9">
        <v>1.6719999999999999</v>
      </c>
      <c r="CW16" s="9">
        <v>0.30399999999999999</v>
      </c>
      <c r="CX16" s="9">
        <v>1.3680000000000001</v>
      </c>
      <c r="CY16" s="9">
        <v>1.9319999999999999</v>
      </c>
      <c r="CZ16" s="9">
        <v>0.57099999999999995</v>
      </c>
      <c r="DA16" s="9">
        <v>1.361</v>
      </c>
      <c r="DB16" s="9">
        <v>3.032</v>
      </c>
      <c r="DC16" s="9">
        <v>1.738</v>
      </c>
      <c r="DD16" s="9">
        <v>1.294</v>
      </c>
      <c r="DE16" s="9">
        <v>5.31</v>
      </c>
      <c r="DF16" s="9">
        <v>2.335</v>
      </c>
      <c r="DG16" s="9">
        <v>2.9750000000000001</v>
      </c>
      <c r="DH16" s="9">
        <v>2.48</v>
      </c>
      <c r="DI16" s="9">
        <v>1.998</v>
      </c>
      <c r="DJ16" s="9">
        <v>0.48199999999999998</v>
      </c>
      <c r="DK16" s="9">
        <v>7.4139999999999997</v>
      </c>
      <c r="DL16" s="9">
        <v>4.6589999999999998</v>
      </c>
      <c r="DM16" s="9">
        <v>2.7549999999999999</v>
      </c>
      <c r="DN16" s="9">
        <v>0.97</v>
      </c>
      <c r="DO16" s="9">
        <v>0.28999999999999998</v>
      </c>
      <c r="DP16" s="9">
        <v>0.68</v>
      </c>
      <c r="DQ16" s="9">
        <v>1.024</v>
      </c>
      <c r="DR16" s="9">
        <v>0.85499999999999998</v>
      </c>
      <c r="DS16" s="9">
        <v>0.16900000000000001</v>
      </c>
      <c r="DT16" s="9">
        <v>2.8610000000000002</v>
      </c>
      <c r="DU16" s="9">
        <v>1.4119999999999999</v>
      </c>
      <c r="DV16" s="9">
        <v>1.4490000000000001</v>
      </c>
      <c r="DW16" s="9">
        <v>7.4459999999999997</v>
      </c>
      <c r="DX16" s="9">
        <v>3.903</v>
      </c>
      <c r="DY16" s="9">
        <v>3.5430000000000001</v>
      </c>
      <c r="DZ16" s="9">
        <v>2.0550000000000002</v>
      </c>
      <c r="EA16" s="9">
        <v>1.004</v>
      </c>
      <c r="EB16" s="9">
        <v>1.0509999999999999</v>
      </c>
      <c r="EC16" s="9">
        <v>3.64</v>
      </c>
      <c r="ED16" s="9">
        <v>1.7929999999999999</v>
      </c>
      <c r="EE16" s="9">
        <v>1.847</v>
      </c>
      <c r="EF16" s="9">
        <v>0.80600000000000005</v>
      </c>
      <c r="EG16" s="9">
        <v>0.40799999999999997</v>
      </c>
      <c r="EH16" s="9">
        <v>0.39800000000000002</v>
      </c>
      <c r="EI16" s="9">
        <v>3.806</v>
      </c>
      <c r="EJ16" s="9">
        <v>2.11</v>
      </c>
      <c r="EK16" s="9">
        <v>1.6950000000000001</v>
      </c>
      <c r="EL16" s="9">
        <v>0.36299999999999999</v>
      </c>
      <c r="EM16" s="9">
        <v>0.152</v>
      </c>
      <c r="EN16" s="9">
        <v>0.21099999999999999</v>
      </c>
      <c r="EO16" s="9">
        <v>1.125</v>
      </c>
      <c r="EP16" s="9">
        <v>0.73299999999999998</v>
      </c>
      <c r="EQ16" s="9">
        <v>0.39200000000000002</v>
      </c>
      <c r="ER16" s="9">
        <v>9.8529999999999998</v>
      </c>
      <c r="ES16" s="9">
        <v>4.2619999999999996</v>
      </c>
      <c r="ET16" s="9">
        <v>5.59</v>
      </c>
      <c r="EU16" s="9">
        <v>4.9290000000000003</v>
      </c>
      <c r="EV16" s="9">
        <v>3.22</v>
      </c>
      <c r="EW16" s="9">
        <v>1.708</v>
      </c>
      <c r="EX16" s="9">
        <v>21.335999999999999</v>
      </c>
      <c r="EY16" s="9">
        <v>11.077</v>
      </c>
      <c r="EZ16" s="9">
        <v>10.259</v>
      </c>
      <c r="FA16" s="9">
        <v>1.278</v>
      </c>
      <c r="FB16" s="9">
        <v>0.57499999999999996</v>
      </c>
      <c r="FC16" s="9">
        <v>0.70299999999999996</v>
      </c>
      <c r="FD16" s="9">
        <v>19.524999999999999</v>
      </c>
      <c r="FE16" s="9">
        <v>10.728999999999999</v>
      </c>
      <c r="FF16" s="9">
        <v>8.7959999999999994</v>
      </c>
      <c r="FG16" s="9">
        <v>0.25900000000000001</v>
      </c>
      <c r="FH16" s="9">
        <v>0.25900000000000001</v>
      </c>
      <c r="FI16" s="9">
        <v>0</v>
      </c>
      <c r="FJ16" s="9">
        <v>4.4589999999999996</v>
      </c>
      <c r="FK16" s="9">
        <v>2.742</v>
      </c>
      <c r="FL16" s="9">
        <v>1.7170000000000001</v>
      </c>
      <c r="FM16" s="9">
        <v>0.24299999999999999</v>
      </c>
      <c r="FN16" s="9">
        <v>0.24299999999999999</v>
      </c>
      <c r="FO16" s="9">
        <v>0</v>
      </c>
      <c r="FP16" s="9">
        <v>0.88300000000000001</v>
      </c>
      <c r="FQ16" s="9">
        <v>0.49099999999999999</v>
      </c>
      <c r="FR16" s="9">
        <v>0.39200000000000002</v>
      </c>
      <c r="FS16" s="9">
        <v>4.1909999999999998</v>
      </c>
      <c r="FT16" s="9">
        <v>1.784</v>
      </c>
      <c r="FU16" s="9">
        <v>2.407</v>
      </c>
      <c r="FV16" s="9">
        <v>13.928000000000001</v>
      </c>
      <c r="FW16" s="9">
        <v>7.3680000000000003</v>
      </c>
      <c r="FX16" s="9">
        <v>6.5590000000000002</v>
      </c>
      <c r="FY16" s="9">
        <v>8.32</v>
      </c>
      <c r="FZ16" s="9">
        <v>4.4029999999999996</v>
      </c>
      <c r="GA16" s="9">
        <v>3.9180000000000001</v>
      </c>
      <c r="GB16" s="9">
        <v>10.833</v>
      </c>
      <c r="GC16" s="9">
        <v>5.665</v>
      </c>
      <c r="GD16" s="9">
        <v>5.1669999999999998</v>
      </c>
      <c r="GE16" s="9">
        <v>7.4139999999999997</v>
      </c>
      <c r="GF16" s="9">
        <v>3.58</v>
      </c>
      <c r="GG16" s="9">
        <v>3.8340000000000001</v>
      </c>
      <c r="GH16" s="9">
        <v>4.6059999999999999</v>
      </c>
      <c r="GI16" s="9">
        <v>2.5539999999999998</v>
      </c>
      <c r="GJ16" s="9">
        <v>2.052</v>
      </c>
      <c r="GK16" s="9">
        <v>4.9509999999999996</v>
      </c>
      <c r="GL16" s="9">
        <v>2.4860000000000002</v>
      </c>
      <c r="GM16" s="9">
        <v>2.4649999999999999</v>
      </c>
      <c r="GN16" s="9">
        <v>8.3140000000000001</v>
      </c>
      <c r="GO16" s="9">
        <v>4.3970000000000002</v>
      </c>
      <c r="GP16" s="9">
        <v>3.9159999999999999</v>
      </c>
      <c r="GQ16" s="9">
        <v>5.4160000000000004</v>
      </c>
      <c r="GR16" s="9">
        <v>3.286</v>
      </c>
      <c r="GS16" s="9">
        <v>2.13</v>
      </c>
      <c r="GT16" s="9">
        <v>0.89700000000000002</v>
      </c>
      <c r="GU16" s="9">
        <v>0.59399999999999997</v>
      </c>
      <c r="GV16" s="9">
        <v>0.30299999999999999</v>
      </c>
      <c r="GW16" s="9">
        <v>0.65200000000000002</v>
      </c>
      <c r="GX16" s="9">
        <v>0.65200000000000002</v>
      </c>
      <c r="GY16" s="9">
        <v>0</v>
      </c>
      <c r="GZ16" s="9">
        <v>0.92600000000000005</v>
      </c>
      <c r="HA16" s="9">
        <v>0.83199999999999996</v>
      </c>
      <c r="HB16" s="9">
        <v>9.4E-2</v>
      </c>
      <c r="HC16" s="9">
        <v>1.4359999999999999</v>
      </c>
      <c r="HD16" s="9">
        <v>1.0289999999999999</v>
      </c>
      <c r="HE16" s="9">
        <v>0.40699999999999997</v>
      </c>
      <c r="HF16" s="9">
        <v>6.8449999999999998</v>
      </c>
      <c r="HG16" s="9">
        <v>2.9209999999999998</v>
      </c>
      <c r="HH16" s="9">
        <v>3.9239999999999999</v>
      </c>
      <c r="HI16" s="9">
        <v>2.8780000000000001</v>
      </c>
      <c r="HJ16" s="9">
        <v>1.28</v>
      </c>
      <c r="HK16" s="9">
        <v>1.5980000000000001</v>
      </c>
      <c r="HL16" s="9">
        <v>3.552</v>
      </c>
      <c r="HM16" s="9">
        <v>1.88</v>
      </c>
      <c r="HN16" s="9">
        <v>1.671</v>
      </c>
      <c r="HO16" s="9">
        <v>2.2290000000000001</v>
      </c>
      <c r="HP16" s="9">
        <v>1.016</v>
      </c>
      <c r="HQ16" s="9">
        <v>1.2130000000000001</v>
      </c>
      <c r="HR16" s="9">
        <v>13.656000000000001</v>
      </c>
      <c r="HS16" s="9">
        <v>7.2649999999999997</v>
      </c>
      <c r="HT16" s="9">
        <v>6.3920000000000003</v>
      </c>
      <c r="HU16" s="9">
        <v>9.0020000000000007</v>
      </c>
      <c r="HV16" s="9">
        <v>4.6849999999999996</v>
      </c>
      <c r="HW16" s="9">
        <v>4.3170000000000002</v>
      </c>
      <c r="HX16" s="9">
        <v>6.2460000000000004</v>
      </c>
      <c r="HY16" s="9">
        <v>2.5049999999999999</v>
      </c>
      <c r="HZ16" s="9">
        <v>3.7410000000000001</v>
      </c>
      <c r="IA16" s="9">
        <v>2.7480000000000002</v>
      </c>
      <c r="IB16" s="9">
        <v>1.133</v>
      </c>
      <c r="IC16" s="9">
        <v>1.615</v>
      </c>
      <c r="ID16" s="9">
        <v>3.2890000000000001</v>
      </c>
      <c r="IE16" s="9">
        <v>1.968</v>
      </c>
      <c r="IF16" s="9">
        <v>1.321</v>
      </c>
      <c r="IG16" s="9">
        <v>2.1709999999999998</v>
      </c>
      <c r="IH16" s="9">
        <v>1.0609999999999999</v>
      </c>
      <c r="II16" s="9">
        <v>1.1100000000000001</v>
      </c>
      <c r="IJ16" s="9">
        <v>0.65800000000000003</v>
      </c>
      <c r="IK16" s="9">
        <v>0.247</v>
      </c>
      <c r="IL16" s="9">
        <v>0.41099999999999998</v>
      </c>
      <c r="IM16" s="9">
        <v>35.292000000000002</v>
      </c>
      <c r="IN16" s="9">
        <v>18.888999999999999</v>
      </c>
      <c r="IO16" s="9">
        <v>16.402999999999999</v>
      </c>
      <c r="IP16" s="9">
        <v>8.07</v>
      </c>
      <c r="IQ16" s="9">
        <v>3.302</v>
      </c>
    </row>
    <row r="17" spans="1:251">
      <c r="A17" s="10">
        <v>44228</v>
      </c>
      <c r="B17" s="9">
        <v>2.0409999999999999</v>
      </c>
      <c r="C17" s="9">
        <v>0.78500000000000003</v>
      </c>
      <c r="D17" s="9">
        <v>0</v>
      </c>
      <c r="E17" s="9">
        <v>0</v>
      </c>
      <c r="F17" s="9">
        <v>0</v>
      </c>
      <c r="G17" s="9">
        <v>2.6019999999999999</v>
      </c>
      <c r="H17" s="9">
        <v>1.546</v>
      </c>
      <c r="I17" s="9">
        <v>1.056</v>
      </c>
      <c r="J17" s="9">
        <v>40.86</v>
      </c>
      <c r="K17" s="9">
        <v>24.574999999999999</v>
      </c>
      <c r="L17" s="9">
        <v>16.285</v>
      </c>
      <c r="M17" s="9">
        <v>87.331000000000003</v>
      </c>
      <c r="N17" s="9">
        <v>45.493000000000002</v>
      </c>
      <c r="O17" s="9">
        <v>41.838000000000001</v>
      </c>
      <c r="P17" s="9">
        <v>17.690000000000001</v>
      </c>
      <c r="Q17" s="9">
        <v>9.9469999999999992</v>
      </c>
      <c r="R17" s="9">
        <v>7.742</v>
      </c>
      <c r="S17" s="9">
        <v>48.783999999999999</v>
      </c>
      <c r="T17" s="9">
        <v>25.077999999999999</v>
      </c>
      <c r="U17" s="9">
        <v>23.706</v>
      </c>
      <c r="V17" s="9">
        <v>17.498999999999999</v>
      </c>
      <c r="W17" s="9">
        <v>9.83</v>
      </c>
      <c r="X17" s="9">
        <v>7.6689999999999996</v>
      </c>
      <c r="Y17" s="9">
        <v>48.082999999999998</v>
      </c>
      <c r="Z17" s="9">
        <v>24.581</v>
      </c>
      <c r="AA17" s="9">
        <v>23.501999999999999</v>
      </c>
      <c r="AB17" s="9">
        <v>5.7089999999999996</v>
      </c>
      <c r="AC17" s="9">
        <v>3.681</v>
      </c>
      <c r="AD17" s="9">
        <v>2.0289999999999999</v>
      </c>
      <c r="AE17" s="9">
        <v>15.526999999999999</v>
      </c>
      <c r="AF17" s="9">
        <v>8.4939999999999998</v>
      </c>
      <c r="AG17" s="9">
        <v>7.0330000000000004</v>
      </c>
      <c r="AH17" s="9">
        <v>6.524</v>
      </c>
      <c r="AI17" s="9">
        <v>3.3010000000000002</v>
      </c>
      <c r="AJ17" s="9">
        <v>3.2229999999999999</v>
      </c>
      <c r="AK17" s="9">
        <v>20.969000000000001</v>
      </c>
      <c r="AL17" s="9">
        <v>9.6980000000000004</v>
      </c>
      <c r="AM17" s="9">
        <v>11.271000000000001</v>
      </c>
      <c r="AN17" s="9">
        <v>3.879</v>
      </c>
      <c r="AO17" s="9">
        <v>2.044</v>
      </c>
      <c r="AP17" s="9">
        <v>1.8340000000000001</v>
      </c>
      <c r="AQ17" s="9">
        <v>15.289</v>
      </c>
      <c r="AR17" s="9">
        <v>7.0759999999999996</v>
      </c>
      <c r="AS17" s="9">
        <v>8.2119999999999997</v>
      </c>
      <c r="AT17" s="9">
        <v>2.645</v>
      </c>
      <c r="AU17" s="9">
        <v>1.2569999999999999</v>
      </c>
      <c r="AV17" s="9">
        <v>1.389</v>
      </c>
      <c r="AW17" s="9">
        <v>5.681</v>
      </c>
      <c r="AX17" s="9">
        <v>2.621</v>
      </c>
      <c r="AY17" s="9">
        <v>3.0590000000000002</v>
      </c>
      <c r="AZ17" s="9">
        <v>5.266</v>
      </c>
      <c r="BA17" s="9">
        <v>2.8479999999999999</v>
      </c>
      <c r="BB17" s="9">
        <v>2.4180000000000001</v>
      </c>
      <c r="BC17" s="9">
        <v>11.587</v>
      </c>
      <c r="BD17" s="9">
        <v>6.3890000000000002</v>
      </c>
      <c r="BE17" s="9">
        <v>5.1980000000000004</v>
      </c>
      <c r="BF17" s="9">
        <v>2.375</v>
      </c>
      <c r="BG17" s="9">
        <v>1.3580000000000001</v>
      </c>
      <c r="BH17" s="9">
        <v>1.0169999999999999</v>
      </c>
      <c r="BI17" s="9">
        <v>7.4260000000000002</v>
      </c>
      <c r="BJ17" s="9">
        <v>4.1710000000000003</v>
      </c>
      <c r="BK17" s="9">
        <v>3.2549999999999999</v>
      </c>
      <c r="BL17" s="9">
        <v>2.891</v>
      </c>
      <c r="BM17" s="9">
        <v>1.49</v>
      </c>
      <c r="BN17" s="9">
        <v>1.401</v>
      </c>
      <c r="BO17" s="9">
        <v>4.1609999999999996</v>
      </c>
      <c r="BP17" s="9">
        <v>2.2189999999999999</v>
      </c>
      <c r="BQ17" s="9">
        <v>1.9430000000000001</v>
      </c>
      <c r="BR17" s="9">
        <v>0.191</v>
      </c>
      <c r="BS17" s="9">
        <v>0.11799999999999999</v>
      </c>
      <c r="BT17" s="9">
        <v>7.2999999999999995E-2</v>
      </c>
      <c r="BU17" s="9">
        <v>0.70099999999999996</v>
      </c>
      <c r="BV17" s="9">
        <v>0.498</v>
      </c>
      <c r="BW17" s="9">
        <v>0.20399999999999999</v>
      </c>
      <c r="BX17" s="9">
        <v>13.911</v>
      </c>
      <c r="BY17" s="9">
        <v>7.88</v>
      </c>
      <c r="BZ17" s="9">
        <v>6.03</v>
      </c>
      <c r="CA17" s="9">
        <v>41.369</v>
      </c>
      <c r="CB17" s="9">
        <v>22.411000000000001</v>
      </c>
      <c r="CC17" s="9">
        <v>18.957999999999998</v>
      </c>
      <c r="CD17" s="9">
        <v>6</v>
      </c>
      <c r="CE17" s="9">
        <v>3.262</v>
      </c>
      <c r="CF17" s="9">
        <v>2.738</v>
      </c>
      <c r="CG17" s="9">
        <v>24.26</v>
      </c>
      <c r="CH17" s="9">
        <v>12.717000000000001</v>
      </c>
      <c r="CI17" s="9">
        <v>11.542999999999999</v>
      </c>
      <c r="CJ17" s="9">
        <v>2.581</v>
      </c>
      <c r="CK17" s="9">
        <v>1.506</v>
      </c>
      <c r="CL17" s="9">
        <v>1.075</v>
      </c>
      <c r="CM17" s="9">
        <v>10.996</v>
      </c>
      <c r="CN17" s="9">
        <v>7.27</v>
      </c>
      <c r="CO17" s="9">
        <v>3.726</v>
      </c>
      <c r="CP17" s="9">
        <v>3.419</v>
      </c>
      <c r="CQ17" s="9">
        <v>1.756</v>
      </c>
      <c r="CR17" s="9">
        <v>1.663</v>
      </c>
      <c r="CS17" s="9">
        <v>13.263</v>
      </c>
      <c r="CT17" s="9">
        <v>5.4470000000000001</v>
      </c>
      <c r="CU17" s="9">
        <v>7.8159999999999998</v>
      </c>
      <c r="CV17" s="9">
        <v>1.968</v>
      </c>
      <c r="CW17" s="9">
        <v>0.313</v>
      </c>
      <c r="CX17" s="9">
        <v>1.655</v>
      </c>
      <c r="CY17" s="9">
        <v>2.2240000000000002</v>
      </c>
      <c r="CZ17" s="9">
        <v>0.37</v>
      </c>
      <c r="DA17" s="9">
        <v>1.8540000000000001</v>
      </c>
      <c r="DB17" s="9">
        <v>2.1779999999999999</v>
      </c>
      <c r="DC17" s="9">
        <v>1.145</v>
      </c>
      <c r="DD17" s="9">
        <v>1.0329999999999999</v>
      </c>
      <c r="DE17" s="9">
        <v>5.6280000000000001</v>
      </c>
      <c r="DF17" s="9">
        <v>3.032</v>
      </c>
      <c r="DG17" s="9">
        <v>2.5950000000000002</v>
      </c>
      <c r="DH17" s="9">
        <v>3.21</v>
      </c>
      <c r="DI17" s="9">
        <v>2.6059999999999999</v>
      </c>
      <c r="DJ17" s="9">
        <v>0.60399999999999998</v>
      </c>
      <c r="DK17" s="9">
        <v>8.343</v>
      </c>
      <c r="DL17" s="9">
        <v>5.49</v>
      </c>
      <c r="DM17" s="9">
        <v>2.8519999999999999</v>
      </c>
      <c r="DN17" s="9">
        <v>0.55500000000000005</v>
      </c>
      <c r="DO17" s="9">
        <v>0.55500000000000005</v>
      </c>
      <c r="DP17" s="9">
        <v>0</v>
      </c>
      <c r="DQ17" s="9">
        <v>0.91500000000000004</v>
      </c>
      <c r="DR17" s="9">
        <v>0.8</v>
      </c>
      <c r="DS17" s="9">
        <v>0.114</v>
      </c>
      <c r="DT17" s="9">
        <v>3.7789999999999999</v>
      </c>
      <c r="DU17" s="9">
        <v>2.0670000000000002</v>
      </c>
      <c r="DV17" s="9">
        <v>1.712</v>
      </c>
      <c r="DW17" s="9">
        <v>6.7779999999999996</v>
      </c>
      <c r="DX17" s="9">
        <v>2.5680000000000001</v>
      </c>
      <c r="DY17" s="9">
        <v>4.2110000000000003</v>
      </c>
      <c r="DZ17" s="9">
        <v>3.3809999999999998</v>
      </c>
      <c r="EA17" s="9">
        <v>1.9750000000000001</v>
      </c>
      <c r="EB17" s="9">
        <v>1.4059999999999999</v>
      </c>
      <c r="EC17" s="9">
        <v>2.7759999999999998</v>
      </c>
      <c r="ED17" s="9">
        <v>1.194</v>
      </c>
      <c r="EE17" s="9">
        <v>1.583</v>
      </c>
      <c r="EF17" s="9">
        <v>0.39800000000000002</v>
      </c>
      <c r="EG17" s="9">
        <v>9.1999999999999998E-2</v>
      </c>
      <c r="EH17" s="9">
        <v>0.30599999999999999</v>
      </c>
      <c r="EI17" s="9">
        <v>4.0019999999999998</v>
      </c>
      <c r="EJ17" s="9">
        <v>1.3740000000000001</v>
      </c>
      <c r="EK17" s="9">
        <v>2.6280000000000001</v>
      </c>
      <c r="EL17" s="9">
        <v>0</v>
      </c>
      <c r="EM17" s="9">
        <v>0</v>
      </c>
      <c r="EN17" s="9">
        <v>0</v>
      </c>
      <c r="EO17" s="9">
        <v>0.63700000000000001</v>
      </c>
      <c r="EP17" s="9">
        <v>0.1</v>
      </c>
      <c r="EQ17" s="9">
        <v>0.53700000000000003</v>
      </c>
      <c r="ER17" s="9">
        <v>13.194000000000001</v>
      </c>
      <c r="ES17" s="9">
        <v>7.5389999999999997</v>
      </c>
      <c r="ET17" s="9">
        <v>5.6550000000000002</v>
      </c>
      <c r="EU17" s="9">
        <v>3.5289999999999999</v>
      </c>
      <c r="EV17" s="9">
        <v>1.8240000000000001</v>
      </c>
      <c r="EW17" s="9">
        <v>1.7050000000000001</v>
      </c>
      <c r="EX17" s="9">
        <v>21.972999999999999</v>
      </c>
      <c r="EY17" s="9">
        <v>11.117000000000001</v>
      </c>
      <c r="EZ17" s="9">
        <v>10.856</v>
      </c>
      <c r="FA17" s="9">
        <v>0.87</v>
      </c>
      <c r="FB17" s="9">
        <v>0.58399999999999996</v>
      </c>
      <c r="FC17" s="9">
        <v>0.28599999999999998</v>
      </c>
      <c r="FD17" s="9">
        <v>21.344999999999999</v>
      </c>
      <c r="FE17" s="9">
        <v>11.093</v>
      </c>
      <c r="FF17" s="9">
        <v>10.250999999999999</v>
      </c>
      <c r="FG17" s="9">
        <v>9.6000000000000002E-2</v>
      </c>
      <c r="FH17" s="9">
        <v>0</v>
      </c>
      <c r="FI17" s="9">
        <v>9.6000000000000002E-2</v>
      </c>
      <c r="FJ17" s="9">
        <v>3.9140000000000001</v>
      </c>
      <c r="FK17" s="9">
        <v>2.1379999999999999</v>
      </c>
      <c r="FL17" s="9">
        <v>1.776</v>
      </c>
      <c r="FM17" s="9">
        <v>0</v>
      </c>
      <c r="FN17" s="9">
        <v>0</v>
      </c>
      <c r="FO17" s="9">
        <v>0</v>
      </c>
      <c r="FP17" s="9">
        <v>1.552</v>
      </c>
      <c r="FQ17" s="9">
        <v>0.73</v>
      </c>
      <c r="FR17" s="9">
        <v>0.82299999999999995</v>
      </c>
      <c r="FS17" s="9">
        <v>4.1890000000000001</v>
      </c>
      <c r="FT17" s="9">
        <v>1.802</v>
      </c>
      <c r="FU17" s="9">
        <v>2.387</v>
      </c>
      <c r="FV17" s="9">
        <v>16.169</v>
      </c>
      <c r="FW17" s="9">
        <v>9.2590000000000003</v>
      </c>
      <c r="FX17" s="9">
        <v>6.91</v>
      </c>
      <c r="FY17" s="9">
        <v>8.9429999999999996</v>
      </c>
      <c r="FZ17" s="9">
        <v>4.1260000000000003</v>
      </c>
      <c r="GA17" s="9">
        <v>4.8170000000000002</v>
      </c>
      <c r="GB17" s="9">
        <v>13.117000000000001</v>
      </c>
      <c r="GC17" s="9">
        <v>7.9180000000000001</v>
      </c>
      <c r="GD17" s="9">
        <v>5.1989999999999998</v>
      </c>
      <c r="GE17" s="9">
        <v>9.0350000000000001</v>
      </c>
      <c r="GF17" s="9">
        <v>3.8330000000000002</v>
      </c>
      <c r="GG17" s="9">
        <v>5.202</v>
      </c>
      <c r="GH17" s="9">
        <v>6.8719999999999999</v>
      </c>
      <c r="GI17" s="9">
        <v>3.7429999999999999</v>
      </c>
      <c r="GJ17" s="9">
        <v>3.129</v>
      </c>
      <c r="GK17" s="9">
        <v>5.6050000000000004</v>
      </c>
      <c r="GL17" s="9">
        <v>2.9750000000000001</v>
      </c>
      <c r="GM17" s="9">
        <v>2.63</v>
      </c>
      <c r="GN17" s="9">
        <v>10.29</v>
      </c>
      <c r="GO17" s="9">
        <v>5.734</v>
      </c>
      <c r="GP17" s="9">
        <v>4.556</v>
      </c>
      <c r="GQ17" s="9">
        <v>5.8280000000000003</v>
      </c>
      <c r="GR17" s="9">
        <v>2.6459999999999999</v>
      </c>
      <c r="GS17" s="9">
        <v>3.1819999999999999</v>
      </c>
      <c r="GT17" s="9">
        <v>0.51200000000000001</v>
      </c>
      <c r="GU17" s="9">
        <v>0.24399999999999999</v>
      </c>
      <c r="GV17" s="9">
        <v>0.26800000000000002</v>
      </c>
      <c r="GW17" s="9">
        <v>0.93300000000000005</v>
      </c>
      <c r="GX17" s="9">
        <v>0.33800000000000002</v>
      </c>
      <c r="GY17" s="9">
        <v>0.59499999999999997</v>
      </c>
      <c r="GZ17" s="9">
        <v>1.244</v>
      </c>
      <c r="HA17" s="9">
        <v>0.70499999999999996</v>
      </c>
      <c r="HB17" s="9">
        <v>0.53900000000000003</v>
      </c>
      <c r="HC17" s="9">
        <v>1.3029999999999999</v>
      </c>
      <c r="HD17" s="9">
        <v>0.252</v>
      </c>
      <c r="HE17" s="9">
        <v>1.0509999999999999</v>
      </c>
      <c r="HF17" s="9">
        <v>10.069000000000001</v>
      </c>
      <c r="HG17" s="9">
        <v>6.2130000000000001</v>
      </c>
      <c r="HH17" s="9">
        <v>3.8559999999999999</v>
      </c>
      <c r="HI17" s="9">
        <v>3.2309999999999999</v>
      </c>
      <c r="HJ17" s="9">
        <v>1.3620000000000001</v>
      </c>
      <c r="HK17" s="9">
        <v>1.869</v>
      </c>
      <c r="HL17" s="9">
        <v>4.5579999999999998</v>
      </c>
      <c r="HM17" s="9">
        <v>2.8069999999999999</v>
      </c>
      <c r="HN17" s="9">
        <v>1.7509999999999999</v>
      </c>
      <c r="HO17" s="9">
        <v>2.5649999999999999</v>
      </c>
      <c r="HP17" s="9">
        <v>0.79300000000000004</v>
      </c>
      <c r="HQ17" s="9">
        <v>1.7729999999999999</v>
      </c>
      <c r="HR17" s="9">
        <v>15.209</v>
      </c>
      <c r="HS17" s="9">
        <v>8.7780000000000005</v>
      </c>
      <c r="HT17" s="9">
        <v>6.431</v>
      </c>
      <c r="HU17" s="9">
        <v>10.56</v>
      </c>
      <c r="HV17" s="9">
        <v>4.9649999999999999</v>
      </c>
      <c r="HW17" s="9">
        <v>5.5940000000000003</v>
      </c>
      <c r="HX17" s="9">
        <v>11.074</v>
      </c>
      <c r="HY17" s="9">
        <v>6.5410000000000004</v>
      </c>
      <c r="HZ17" s="9">
        <v>4.5339999999999998</v>
      </c>
      <c r="IA17" s="9">
        <v>3.976</v>
      </c>
      <c r="IB17" s="9">
        <v>1.87</v>
      </c>
      <c r="IC17" s="9">
        <v>2.1059999999999999</v>
      </c>
      <c r="ID17" s="9">
        <v>3.782</v>
      </c>
      <c r="IE17" s="9">
        <v>2.298</v>
      </c>
      <c r="IF17" s="9">
        <v>1.4850000000000001</v>
      </c>
      <c r="IG17" s="9">
        <v>2.8940000000000001</v>
      </c>
      <c r="IH17" s="9">
        <v>1.625</v>
      </c>
      <c r="II17" s="9">
        <v>1.2689999999999999</v>
      </c>
      <c r="IJ17" s="9">
        <v>6.4000000000000001E-2</v>
      </c>
      <c r="IK17" s="9">
        <v>0</v>
      </c>
      <c r="IL17" s="9">
        <v>6.4000000000000001E-2</v>
      </c>
      <c r="IM17" s="9">
        <v>35.847999999999999</v>
      </c>
      <c r="IN17" s="9">
        <v>18.440999999999999</v>
      </c>
      <c r="IO17" s="9">
        <v>17.407</v>
      </c>
      <c r="IP17" s="9">
        <v>7.734</v>
      </c>
      <c r="IQ17" s="9">
        <v>3.5470000000000002</v>
      </c>
    </row>
    <row r="18" spans="1:251">
      <c r="A18" s="10">
        <v>44593</v>
      </c>
      <c r="B18" s="9">
        <v>1.6930000000000001</v>
      </c>
      <c r="C18" s="9">
        <v>1.9470000000000001</v>
      </c>
      <c r="D18" s="9">
        <v>1.552</v>
      </c>
      <c r="E18" s="9">
        <v>0.30399999999999999</v>
      </c>
      <c r="F18" s="9">
        <v>1.248</v>
      </c>
      <c r="G18" s="9">
        <v>6.0270000000000001</v>
      </c>
      <c r="H18" s="9">
        <v>1.286</v>
      </c>
      <c r="I18" s="9">
        <v>4.7409999999999997</v>
      </c>
      <c r="J18" s="9">
        <v>23.74</v>
      </c>
      <c r="K18" s="9">
        <v>11.821</v>
      </c>
      <c r="L18" s="9">
        <v>11.919</v>
      </c>
      <c r="M18" s="9">
        <v>105.977</v>
      </c>
      <c r="N18" s="9">
        <v>56.390999999999998</v>
      </c>
      <c r="O18" s="9">
        <v>49.585999999999999</v>
      </c>
      <c r="P18" s="9">
        <v>11.537000000000001</v>
      </c>
      <c r="Q18" s="9">
        <v>6.6970000000000001</v>
      </c>
      <c r="R18" s="9">
        <v>4.84</v>
      </c>
      <c r="S18" s="9">
        <v>54.262999999999998</v>
      </c>
      <c r="T18" s="9">
        <v>26.463999999999999</v>
      </c>
      <c r="U18" s="9">
        <v>27.798999999999999</v>
      </c>
      <c r="V18" s="9">
        <v>11.537000000000001</v>
      </c>
      <c r="W18" s="9">
        <v>6.6970000000000001</v>
      </c>
      <c r="X18" s="9">
        <v>4.84</v>
      </c>
      <c r="Y18" s="9">
        <v>53.216000000000001</v>
      </c>
      <c r="Z18" s="9">
        <v>25.617000000000001</v>
      </c>
      <c r="AA18" s="9">
        <v>27.599</v>
      </c>
      <c r="AB18" s="9">
        <v>4.109</v>
      </c>
      <c r="AC18" s="9">
        <v>2.39</v>
      </c>
      <c r="AD18" s="9">
        <v>1.7190000000000001</v>
      </c>
      <c r="AE18" s="9">
        <v>14.052</v>
      </c>
      <c r="AF18" s="9">
        <v>6.3109999999999999</v>
      </c>
      <c r="AG18" s="9">
        <v>7.7409999999999997</v>
      </c>
      <c r="AH18" s="9">
        <v>4.2539999999999996</v>
      </c>
      <c r="AI18" s="9">
        <v>2.4969999999999999</v>
      </c>
      <c r="AJ18" s="9">
        <v>1.7569999999999999</v>
      </c>
      <c r="AK18" s="9">
        <v>28.358000000000001</v>
      </c>
      <c r="AL18" s="9">
        <v>13.544</v>
      </c>
      <c r="AM18" s="9">
        <v>14.813000000000001</v>
      </c>
      <c r="AN18" s="9">
        <v>2.2559999999999998</v>
      </c>
      <c r="AO18" s="9">
        <v>1.3939999999999999</v>
      </c>
      <c r="AP18" s="9">
        <v>0.86299999999999999</v>
      </c>
      <c r="AQ18" s="9">
        <v>18.774000000000001</v>
      </c>
      <c r="AR18" s="9">
        <v>8.84</v>
      </c>
      <c r="AS18" s="9">
        <v>9.9339999999999993</v>
      </c>
      <c r="AT18" s="9">
        <v>1.998</v>
      </c>
      <c r="AU18" s="9">
        <v>1.1040000000000001</v>
      </c>
      <c r="AV18" s="9">
        <v>0.89400000000000002</v>
      </c>
      <c r="AW18" s="9">
        <v>9.5839999999999996</v>
      </c>
      <c r="AX18" s="9">
        <v>4.7039999999999997</v>
      </c>
      <c r="AY18" s="9">
        <v>4.88</v>
      </c>
      <c r="AZ18" s="9">
        <v>3.1739999999999999</v>
      </c>
      <c r="BA18" s="9">
        <v>1.81</v>
      </c>
      <c r="BB18" s="9">
        <v>1.365</v>
      </c>
      <c r="BC18" s="9">
        <v>10.805999999999999</v>
      </c>
      <c r="BD18" s="9">
        <v>5.7619999999999996</v>
      </c>
      <c r="BE18" s="9">
        <v>5.0449999999999999</v>
      </c>
      <c r="BF18" s="9">
        <v>1.2589999999999999</v>
      </c>
      <c r="BG18" s="9">
        <v>0.78700000000000003</v>
      </c>
      <c r="BH18" s="9">
        <v>0.47199999999999998</v>
      </c>
      <c r="BI18" s="9">
        <v>5.4480000000000004</v>
      </c>
      <c r="BJ18" s="9">
        <v>2.847</v>
      </c>
      <c r="BK18" s="9">
        <v>2.601</v>
      </c>
      <c r="BL18" s="9">
        <v>1.915</v>
      </c>
      <c r="BM18" s="9">
        <v>1.0229999999999999</v>
      </c>
      <c r="BN18" s="9">
        <v>0.89200000000000002</v>
      </c>
      <c r="BO18" s="9">
        <v>5.3579999999999997</v>
      </c>
      <c r="BP18" s="9">
        <v>2.915</v>
      </c>
      <c r="BQ18" s="9">
        <v>2.4430000000000001</v>
      </c>
      <c r="BR18" s="9">
        <v>0</v>
      </c>
      <c r="BS18" s="9">
        <v>0</v>
      </c>
      <c r="BT18" s="9">
        <v>0</v>
      </c>
      <c r="BU18" s="9">
        <v>1.0469999999999999</v>
      </c>
      <c r="BV18" s="9">
        <v>0.84699999999999998</v>
      </c>
      <c r="BW18" s="9">
        <v>0.2</v>
      </c>
      <c r="BX18" s="9">
        <v>8.7129999999999992</v>
      </c>
      <c r="BY18" s="9">
        <v>4.8339999999999996</v>
      </c>
      <c r="BZ18" s="9">
        <v>3.879</v>
      </c>
      <c r="CA18" s="9">
        <v>43.975000000000001</v>
      </c>
      <c r="CB18" s="9">
        <v>20.719000000000001</v>
      </c>
      <c r="CC18" s="9">
        <v>23.254999999999999</v>
      </c>
      <c r="CD18" s="9">
        <v>3.1419999999999999</v>
      </c>
      <c r="CE18" s="9">
        <v>0.90100000000000002</v>
      </c>
      <c r="CF18" s="9">
        <v>2.2410000000000001</v>
      </c>
      <c r="CG18" s="9">
        <v>30.282</v>
      </c>
      <c r="CH18" s="9">
        <v>14.725</v>
      </c>
      <c r="CI18" s="9">
        <v>15.557</v>
      </c>
      <c r="CJ18" s="9">
        <v>0.999</v>
      </c>
      <c r="CK18" s="9">
        <v>0.39400000000000002</v>
      </c>
      <c r="CL18" s="9">
        <v>0.60499999999999998</v>
      </c>
      <c r="CM18" s="9">
        <v>13.596</v>
      </c>
      <c r="CN18" s="9">
        <v>6.5259999999999998</v>
      </c>
      <c r="CO18" s="9">
        <v>7.07</v>
      </c>
      <c r="CP18" s="9">
        <v>2.1419999999999999</v>
      </c>
      <c r="CQ18" s="9">
        <v>0.50700000000000001</v>
      </c>
      <c r="CR18" s="9">
        <v>1.635</v>
      </c>
      <c r="CS18" s="9">
        <v>16.686</v>
      </c>
      <c r="CT18" s="9">
        <v>8.1989999999999998</v>
      </c>
      <c r="CU18" s="9">
        <v>8.4870000000000001</v>
      </c>
      <c r="CV18" s="9">
        <v>0.78200000000000003</v>
      </c>
      <c r="CW18" s="9">
        <v>0.63</v>
      </c>
      <c r="CX18" s="9">
        <v>0.152</v>
      </c>
      <c r="CY18" s="9">
        <v>2.339</v>
      </c>
      <c r="CZ18" s="9">
        <v>0.124</v>
      </c>
      <c r="DA18" s="9">
        <v>2.2149999999999999</v>
      </c>
      <c r="DB18" s="9">
        <v>2.2829999999999999</v>
      </c>
      <c r="DC18" s="9">
        <v>1.3220000000000001</v>
      </c>
      <c r="DD18" s="9">
        <v>0.96099999999999997</v>
      </c>
      <c r="DE18" s="9">
        <v>4.7229999999999999</v>
      </c>
      <c r="DF18" s="9">
        <v>1.8</v>
      </c>
      <c r="DG18" s="9">
        <v>2.9220000000000002</v>
      </c>
      <c r="DH18" s="9">
        <v>2.19</v>
      </c>
      <c r="DI18" s="9">
        <v>1.8149999999999999</v>
      </c>
      <c r="DJ18" s="9">
        <v>0.375</v>
      </c>
      <c r="DK18" s="9">
        <v>6.0410000000000004</v>
      </c>
      <c r="DL18" s="9">
        <v>3.8759999999999999</v>
      </c>
      <c r="DM18" s="9">
        <v>2.1640000000000001</v>
      </c>
      <c r="DN18" s="9">
        <v>0.316</v>
      </c>
      <c r="DO18" s="9">
        <v>0.16500000000000001</v>
      </c>
      <c r="DP18" s="9">
        <v>0.151</v>
      </c>
      <c r="DQ18" s="9">
        <v>0.59099999999999997</v>
      </c>
      <c r="DR18" s="9">
        <v>0.19400000000000001</v>
      </c>
      <c r="DS18" s="9">
        <v>0.39700000000000002</v>
      </c>
      <c r="DT18" s="9">
        <v>2.8239999999999998</v>
      </c>
      <c r="DU18" s="9">
        <v>1.863</v>
      </c>
      <c r="DV18" s="9">
        <v>0.96099999999999997</v>
      </c>
      <c r="DW18" s="9">
        <v>9.7059999999999995</v>
      </c>
      <c r="DX18" s="9">
        <v>5.4649999999999999</v>
      </c>
      <c r="DY18" s="9">
        <v>4.2409999999999997</v>
      </c>
      <c r="DZ18" s="9">
        <v>2.073</v>
      </c>
      <c r="EA18" s="9">
        <v>1.508</v>
      </c>
      <c r="EB18" s="9">
        <v>0.56499999999999995</v>
      </c>
      <c r="EC18" s="9">
        <v>5.0720000000000001</v>
      </c>
      <c r="ED18" s="9">
        <v>3.1080000000000001</v>
      </c>
      <c r="EE18" s="9">
        <v>1.964</v>
      </c>
      <c r="EF18" s="9">
        <v>0.752</v>
      </c>
      <c r="EG18" s="9">
        <v>0.35599999999999998</v>
      </c>
      <c r="EH18" s="9">
        <v>0.39600000000000002</v>
      </c>
      <c r="EI18" s="9">
        <v>4.6340000000000003</v>
      </c>
      <c r="EJ18" s="9">
        <v>2.3570000000000002</v>
      </c>
      <c r="EK18" s="9">
        <v>2.2770000000000001</v>
      </c>
      <c r="EL18" s="9">
        <v>0</v>
      </c>
      <c r="EM18" s="9">
        <v>0</v>
      </c>
      <c r="EN18" s="9">
        <v>0</v>
      </c>
      <c r="EO18" s="9">
        <v>0.58199999999999996</v>
      </c>
      <c r="EP18" s="9">
        <v>0.27900000000000003</v>
      </c>
      <c r="EQ18" s="9">
        <v>0.30299999999999999</v>
      </c>
      <c r="ER18" s="9">
        <v>7.181</v>
      </c>
      <c r="ES18" s="9">
        <v>4.7969999999999997</v>
      </c>
      <c r="ET18" s="9">
        <v>2.3839999999999999</v>
      </c>
      <c r="EU18" s="9">
        <v>2.5070000000000001</v>
      </c>
      <c r="EV18" s="9">
        <v>1.125</v>
      </c>
      <c r="EW18" s="9">
        <v>1.3819999999999999</v>
      </c>
      <c r="EX18" s="9">
        <v>26.556000000000001</v>
      </c>
      <c r="EY18" s="9">
        <v>11.823</v>
      </c>
      <c r="EZ18" s="9">
        <v>14.733000000000001</v>
      </c>
      <c r="FA18" s="9">
        <v>1.296</v>
      </c>
      <c r="FB18" s="9">
        <v>0.64600000000000002</v>
      </c>
      <c r="FC18" s="9">
        <v>0.65</v>
      </c>
      <c r="FD18" s="9">
        <v>22.552</v>
      </c>
      <c r="FE18" s="9">
        <v>12.077</v>
      </c>
      <c r="FF18" s="9">
        <v>10.475</v>
      </c>
      <c r="FG18" s="9">
        <v>0.40100000000000002</v>
      </c>
      <c r="FH18" s="9">
        <v>0.129</v>
      </c>
      <c r="FI18" s="9">
        <v>0.27200000000000002</v>
      </c>
      <c r="FJ18" s="9">
        <v>4.5220000000000002</v>
      </c>
      <c r="FK18" s="9">
        <v>2.2690000000000001</v>
      </c>
      <c r="FL18" s="9">
        <v>2.2519999999999998</v>
      </c>
      <c r="FM18" s="9">
        <v>0.152</v>
      </c>
      <c r="FN18" s="9">
        <v>0</v>
      </c>
      <c r="FO18" s="9">
        <v>0.152</v>
      </c>
      <c r="FP18" s="9">
        <v>0.63300000000000001</v>
      </c>
      <c r="FQ18" s="9">
        <v>0.29399999999999998</v>
      </c>
      <c r="FR18" s="9">
        <v>0.33900000000000002</v>
      </c>
      <c r="FS18" s="9">
        <v>1.7949999999999999</v>
      </c>
      <c r="FT18" s="9">
        <v>0.91700000000000004</v>
      </c>
      <c r="FU18" s="9">
        <v>0.879</v>
      </c>
      <c r="FV18" s="9">
        <v>10.118</v>
      </c>
      <c r="FW18" s="9">
        <v>5.9139999999999997</v>
      </c>
      <c r="FX18" s="9">
        <v>4.2039999999999997</v>
      </c>
      <c r="FY18" s="9">
        <v>6.7249999999999996</v>
      </c>
      <c r="FZ18" s="9">
        <v>3.0059999999999998</v>
      </c>
      <c r="GA18" s="9">
        <v>3.7189999999999999</v>
      </c>
      <c r="GB18" s="9">
        <v>7.6189999999999998</v>
      </c>
      <c r="GC18" s="9">
        <v>4.1429999999999998</v>
      </c>
      <c r="GD18" s="9">
        <v>3.476</v>
      </c>
      <c r="GE18" s="9">
        <v>4.8550000000000004</v>
      </c>
      <c r="GF18" s="9">
        <v>2.1320000000000001</v>
      </c>
      <c r="GG18" s="9">
        <v>2.7229999999999999</v>
      </c>
      <c r="GH18" s="9">
        <v>4.5759999999999996</v>
      </c>
      <c r="GI18" s="9">
        <v>2.2370000000000001</v>
      </c>
      <c r="GJ18" s="9">
        <v>2.34</v>
      </c>
      <c r="GK18" s="9">
        <v>5.1120000000000001</v>
      </c>
      <c r="GL18" s="9">
        <v>2.3439999999999999</v>
      </c>
      <c r="GM18" s="9">
        <v>2.7690000000000001</v>
      </c>
      <c r="GN18" s="9">
        <v>5.1230000000000002</v>
      </c>
      <c r="GO18" s="9">
        <v>2.702</v>
      </c>
      <c r="GP18" s="9">
        <v>2.4209999999999998</v>
      </c>
      <c r="GQ18" s="9">
        <v>3.851</v>
      </c>
      <c r="GR18" s="9">
        <v>2.9209999999999998</v>
      </c>
      <c r="GS18" s="9">
        <v>0.93</v>
      </c>
      <c r="GT18" s="9">
        <v>0.50600000000000001</v>
      </c>
      <c r="GU18" s="9">
        <v>0.50600000000000001</v>
      </c>
      <c r="GV18" s="9">
        <v>0</v>
      </c>
      <c r="GW18" s="9">
        <v>0.83099999999999996</v>
      </c>
      <c r="GX18" s="9">
        <v>0.52300000000000002</v>
      </c>
      <c r="GY18" s="9">
        <v>0.307</v>
      </c>
      <c r="GZ18" s="9">
        <v>1.093</v>
      </c>
      <c r="HA18" s="9">
        <v>0.40699999999999997</v>
      </c>
      <c r="HB18" s="9">
        <v>0.68600000000000005</v>
      </c>
      <c r="HC18" s="9">
        <v>0.89700000000000002</v>
      </c>
      <c r="HD18" s="9">
        <v>0.55100000000000005</v>
      </c>
      <c r="HE18" s="9">
        <v>0.34599999999999997</v>
      </c>
      <c r="HF18" s="9">
        <v>5.016</v>
      </c>
      <c r="HG18" s="9">
        <v>3.0190000000000001</v>
      </c>
      <c r="HH18" s="9">
        <v>1.9970000000000001</v>
      </c>
      <c r="HI18" s="9">
        <v>1.1479999999999999</v>
      </c>
      <c r="HJ18" s="9">
        <v>0.55800000000000005</v>
      </c>
      <c r="HK18" s="9">
        <v>0.59</v>
      </c>
      <c r="HL18" s="9">
        <v>2.3330000000000002</v>
      </c>
      <c r="HM18" s="9">
        <v>1.855</v>
      </c>
      <c r="HN18" s="9">
        <v>0.47799999999999998</v>
      </c>
      <c r="HO18" s="9">
        <v>1.9079999999999999</v>
      </c>
      <c r="HP18" s="9">
        <v>1.03</v>
      </c>
      <c r="HQ18" s="9">
        <v>0.877</v>
      </c>
      <c r="HR18" s="9">
        <v>8.7050000000000001</v>
      </c>
      <c r="HS18" s="9">
        <v>5.1130000000000004</v>
      </c>
      <c r="HT18" s="9">
        <v>3.5920000000000001</v>
      </c>
      <c r="HU18" s="9">
        <v>6.9740000000000002</v>
      </c>
      <c r="HV18" s="9">
        <v>3.3929999999999998</v>
      </c>
      <c r="HW18" s="9">
        <v>3.581</v>
      </c>
      <c r="HX18" s="9">
        <v>5.7409999999999997</v>
      </c>
      <c r="HY18" s="9">
        <v>3.66</v>
      </c>
      <c r="HZ18" s="9">
        <v>2.081</v>
      </c>
      <c r="IA18" s="9">
        <v>1.653</v>
      </c>
      <c r="IB18" s="9">
        <v>0.79900000000000004</v>
      </c>
      <c r="IC18" s="9">
        <v>0.85299999999999998</v>
      </c>
      <c r="ID18" s="9">
        <v>3.3090000000000002</v>
      </c>
      <c r="IE18" s="9">
        <v>2.2269999999999999</v>
      </c>
      <c r="IF18" s="9">
        <v>1.0820000000000001</v>
      </c>
      <c r="IG18" s="9">
        <v>1.5780000000000001</v>
      </c>
      <c r="IH18" s="9">
        <v>1.103</v>
      </c>
      <c r="II18" s="9">
        <v>0.47499999999999998</v>
      </c>
      <c r="IJ18" s="9">
        <v>0.28100000000000003</v>
      </c>
      <c r="IK18" s="9">
        <v>0</v>
      </c>
      <c r="IL18" s="9">
        <v>0.28100000000000003</v>
      </c>
      <c r="IM18" s="9">
        <v>45.905999999999999</v>
      </c>
      <c r="IN18" s="9">
        <v>22.21</v>
      </c>
      <c r="IO18" s="9">
        <v>23.696000000000002</v>
      </c>
      <c r="IP18" s="9">
        <v>5.8460000000000001</v>
      </c>
      <c r="IQ18" s="9">
        <v>3.31</v>
      </c>
    </row>
    <row r="19" spans="1:251">
      <c r="A19" s="10">
        <v>44958</v>
      </c>
      <c r="B19" s="9">
        <v>1.835</v>
      </c>
      <c r="C19" s="9">
        <v>0.44</v>
      </c>
      <c r="D19" s="9">
        <v>1.0249999999999999</v>
      </c>
      <c r="E19" s="9">
        <v>0</v>
      </c>
      <c r="F19" s="9">
        <v>1.0249999999999999</v>
      </c>
      <c r="G19" s="9">
        <v>7.0869999999999997</v>
      </c>
      <c r="H19" s="9">
        <v>4.4509999999999996</v>
      </c>
      <c r="I19" s="9">
        <v>2.6360000000000001</v>
      </c>
      <c r="J19" s="9">
        <v>32.838999999999999</v>
      </c>
      <c r="K19" s="9">
        <v>20.472000000000001</v>
      </c>
      <c r="L19" s="9">
        <v>12.367000000000001</v>
      </c>
      <c r="M19" s="9">
        <v>116.13800000000001</v>
      </c>
      <c r="N19" s="9">
        <v>63.655000000000001</v>
      </c>
      <c r="O19" s="9">
        <v>52.484000000000002</v>
      </c>
      <c r="P19" s="9">
        <v>11.656000000000001</v>
      </c>
      <c r="Q19" s="9">
        <v>6.08</v>
      </c>
      <c r="R19" s="9">
        <v>5.5759999999999996</v>
      </c>
      <c r="S19" s="9">
        <v>61.412999999999997</v>
      </c>
      <c r="T19" s="9">
        <v>29.922000000000001</v>
      </c>
      <c r="U19" s="9">
        <v>31.491</v>
      </c>
      <c r="V19" s="9">
        <v>11.656000000000001</v>
      </c>
      <c r="W19" s="9">
        <v>6.08</v>
      </c>
      <c r="X19" s="9">
        <v>5.5759999999999996</v>
      </c>
      <c r="Y19" s="9">
        <v>59.975000000000001</v>
      </c>
      <c r="Z19" s="9">
        <v>29.347999999999999</v>
      </c>
      <c r="AA19" s="9">
        <v>30.626999999999999</v>
      </c>
      <c r="AB19" s="9">
        <v>4.3040000000000003</v>
      </c>
      <c r="AC19" s="9">
        <v>2.8929999999999998</v>
      </c>
      <c r="AD19" s="9">
        <v>1.411</v>
      </c>
      <c r="AE19" s="9">
        <v>18.649000000000001</v>
      </c>
      <c r="AF19" s="9">
        <v>8.9600000000000009</v>
      </c>
      <c r="AG19" s="9">
        <v>9.6890000000000001</v>
      </c>
      <c r="AH19" s="9">
        <v>3.95</v>
      </c>
      <c r="AI19" s="9">
        <v>1.671</v>
      </c>
      <c r="AJ19" s="9">
        <v>2.2789999999999999</v>
      </c>
      <c r="AK19" s="9">
        <v>29.032</v>
      </c>
      <c r="AL19" s="9">
        <v>14.871</v>
      </c>
      <c r="AM19" s="9">
        <v>14.161</v>
      </c>
      <c r="AN19" s="9">
        <v>2.48</v>
      </c>
      <c r="AO19" s="9">
        <v>1.123</v>
      </c>
      <c r="AP19" s="9">
        <v>1.357</v>
      </c>
      <c r="AQ19" s="9">
        <v>17.433</v>
      </c>
      <c r="AR19" s="9">
        <v>9.1790000000000003</v>
      </c>
      <c r="AS19" s="9">
        <v>8.2539999999999996</v>
      </c>
      <c r="AT19" s="9">
        <v>1.47</v>
      </c>
      <c r="AU19" s="9">
        <v>0.54800000000000004</v>
      </c>
      <c r="AV19" s="9">
        <v>0.92200000000000004</v>
      </c>
      <c r="AW19" s="9">
        <v>11.599</v>
      </c>
      <c r="AX19" s="9">
        <v>5.6920000000000002</v>
      </c>
      <c r="AY19" s="9">
        <v>5.907</v>
      </c>
      <c r="AZ19" s="9">
        <v>3.4020000000000001</v>
      </c>
      <c r="BA19" s="9">
        <v>1.516</v>
      </c>
      <c r="BB19" s="9">
        <v>1.8859999999999999</v>
      </c>
      <c r="BC19" s="9">
        <v>12.295</v>
      </c>
      <c r="BD19" s="9">
        <v>5.5170000000000003</v>
      </c>
      <c r="BE19" s="9">
        <v>6.7770000000000001</v>
      </c>
      <c r="BF19" s="9">
        <v>1.776</v>
      </c>
      <c r="BG19" s="9">
        <v>1.044</v>
      </c>
      <c r="BH19" s="9">
        <v>0.73099999999999998</v>
      </c>
      <c r="BI19" s="9">
        <v>6.5410000000000004</v>
      </c>
      <c r="BJ19" s="9">
        <v>1.9259999999999999</v>
      </c>
      <c r="BK19" s="9">
        <v>4.6150000000000002</v>
      </c>
      <c r="BL19" s="9">
        <v>1.6259999999999999</v>
      </c>
      <c r="BM19" s="9">
        <v>0.47099999999999997</v>
      </c>
      <c r="BN19" s="9">
        <v>1.155</v>
      </c>
      <c r="BO19" s="9">
        <v>5.7530000000000001</v>
      </c>
      <c r="BP19" s="9">
        <v>3.5910000000000002</v>
      </c>
      <c r="BQ19" s="9">
        <v>2.1619999999999999</v>
      </c>
      <c r="BR19" s="9">
        <v>0</v>
      </c>
      <c r="BS19" s="9">
        <v>0</v>
      </c>
      <c r="BT19" s="9">
        <v>0</v>
      </c>
      <c r="BU19" s="9">
        <v>1.4370000000000001</v>
      </c>
      <c r="BV19" s="9">
        <v>0.57399999999999995</v>
      </c>
      <c r="BW19" s="9">
        <v>0.86299999999999999</v>
      </c>
      <c r="BX19" s="9">
        <v>9.1980000000000004</v>
      </c>
      <c r="BY19" s="9">
        <v>4.4480000000000004</v>
      </c>
      <c r="BZ19" s="9">
        <v>4.75</v>
      </c>
      <c r="CA19" s="9">
        <v>53.27</v>
      </c>
      <c r="CB19" s="9">
        <v>26.013000000000002</v>
      </c>
      <c r="CC19" s="9">
        <v>27.257000000000001</v>
      </c>
      <c r="CD19" s="9">
        <v>4.274</v>
      </c>
      <c r="CE19" s="9">
        <v>1.81</v>
      </c>
      <c r="CF19" s="9">
        <v>2.464</v>
      </c>
      <c r="CG19" s="9">
        <v>32.816000000000003</v>
      </c>
      <c r="CH19" s="9">
        <v>15.542</v>
      </c>
      <c r="CI19" s="9">
        <v>17.273</v>
      </c>
      <c r="CJ19" s="9">
        <v>1.863</v>
      </c>
      <c r="CK19" s="9">
        <v>0.621</v>
      </c>
      <c r="CL19" s="9">
        <v>1.242</v>
      </c>
      <c r="CM19" s="9">
        <v>14.108000000000001</v>
      </c>
      <c r="CN19" s="9">
        <v>6.984</v>
      </c>
      <c r="CO19" s="9">
        <v>7.1239999999999997</v>
      </c>
      <c r="CP19" s="9">
        <v>2.41</v>
      </c>
      <c r="CQ19" s="9">
        <v>1.1890000000000001</v>
      </c>
      <c r="CR19" s="9">
        <v>1.2210000000000001</v>
      </c>
      <c r="CS19" s="9">
        <v>18.707999999999998</v>
      </c>
      <c r="CT19" s="9">
        <v>8.5589999999999993</v>
      </c>
      <c r="CU19" s="9">
        <v>10.15</v>
      </c>
      <c r="CV19" s="9">
        <v>0.96599999999999997</v>
      </c>
      <c r="CW19" s="9">
        <v>0.26300000000000001</v>
      </c>
      <c r="CX19" s="9">
        <v>0.70399999999999996</v>
      </c>
      <c r="CY19" s="9">
        <v>2.5030000000000001</v>
      </c>
      <c r="CZ19" s="9">
        <v>0.69599999999999995</v>
      </c>
      <c r="DA19" s="9">
        <v>1.8069999999999999</v>
      </c>
      <c r="DB19" s="9">
        <v>1.708</v>
      </c>
      <c r="DC19" s="9">
        <v>0.88</v>
      </c>
      <c r="DD19" s="9">
        <v>0.82799999999999996</v>
      </c>
      <c r="DE19" s="9">
        <v>7.5860000000000003</v>
      </c>
      <c r="DF19" s="9">
        <v>3.008</v>
      </c>
      <c r="DG19" s="9">
        <v>4.5780000000000003</v>
      </c>
      <c r="DH19" s="9">
        <v>2.1259999999999999</v>
      </c>
      <c r="DI19" s="9">
        <v>1.3720000000000001</v>
      </c>
      <c r="DJ19" s="9">
        <v>0.754</v>
      </c>
      <c r="DK19" s="9">
        <v>8.5950000000000006</v>
      </c>
      <c r="DL19" s="9">
        <v>5.4269999999999996</v>
      </c>
      <c r="DM19" s="9">
        <v>3.169</v>
      </c>
      <c r="DN19" s="9">
        <v>0.123</v>
      </c>
      <c r="DO19" s="9">
        <v>0.123</v>
      </c>
      <c r="DP19" s="9">
        <v>0</v>
      </c>
      <c r="DQ19" s="9">
        <v>1.77</v>
      </c>
      <c r="DR19" s="9">
        <v>1.339</v>
      </c>
      <c r="DS19" s="9">
        <v>0.43099999999999999</v>
      </c>
      <c r="DT19" s="9">
        <v>2.4580000000000002</v>
      </c>
      <c r="DU19" s="9">
        <v>1.6319999999999999</v>
      </c>
      <c r="DV19" s="9">
        <v>0.82599999999999996</v>
      </c>
      <c r="DW19" s="9">
        <v>7.8579999999999997</v>
      </c>
      <c r="DX19" s="9">
        <v>3.625</v>
      </c>
      <c r="DY19" s="9">
        <v>4.2329999999999997</v>
      </c>
      <c r="DZ19" s="9">
        <v>1.4079999999999999</v>
      </c>
      <c r="EA19" s="9">
        <v>0.745</v>
      </c>
      <c r="EB19" s="9">
        <v>0.66300000000000003</v>
      </c>
      <c r="EC19" s="9">
        <v>3.629</v>
      </c>
      <c r="ED19" s="9">
        <v>2.2360000000000002</v>
      </c>
      <c r="EE19" s="9">
        <v>1.3939999999999999</v>
      </c>
      <c r="EF19" s="9">
        <v>1.05</v>
      </c>
      <c r="EG19" s="9">
        <v>0.88700000000000001</v>
      </c>
      <c r="EH19" s="9">
        <v>0.16300000000000001</v>
      </c>
      <c r="EI19" s="9">
        <v>4.2290000000000001</v>
      </c>
      <c r="EJ19" s="9">
        <v>1.389</v>
      </c>
      <c r="EK19" s="9">
        <v>2.84</v>
      </c>
      <c r="EL19" s="9">
        <v>0</v>
      </c>
      <c r="EM19" s="9">
        <v>0</v>
      </c>
      <c r="EN19" s="9">
        <v>0</v>
      </c>
      <c r="EO19" s="9">
        <v>0.28499999999999998</v>
      </c>
      <c r="EP19" s="9">
        <v>0.28499999999999998</v>
      </c>
      <c r="EQ19" s="9">
        <v>0</v>
      </c>
      <c r="ER19" s="9">
        <v>5.8170000000000002</v>
      </c>
      <c r="ES19" s="9">
        <v>2.59</v>
      </c>
      <c r="ET19" s="9">
        <v>3.2269999999999999</v>
      </c>
      <c r="EU19" s="9">
        <v>4.9980000000000002</v>
      </c>
      <c r="EV19" s="9">
        <v>3.2759999999999998</v>
      </c>
      <c r="EW19" s="9">
        <v>1.7210000000000001</v>
      </c>
      <c r="EX19" s="9">
        <v>27.724</v>
      </c>
      <c r="EY19" s="9">
        <v>13.151</v>
      </c>
      <c r="EZ19" s="9">
        <v>14.573</v>
      </c>
      <c r="FA19" s="9">
        <v>0.214</v>
      </c>
      <c r="FB19" s="9">
        <v>0.214</v>
      </c>
      <c r="FC19" s="9">
        <v>0</v>
      </c>
      <c r="FD19" s="9">
        <v>25.684000000000001</v>
      </c>
      <c r="FE19" s="9">
        <v>12.739000000000001</v>
      </c>
      <c r="FF19" s="9">
        <v>12.944000000000001</v>
      </c>
      <c r="FG19" s="9">
        <v>0.496</v>
      </c>
      <c r="FH19" s="9">
        <v>0</v>
      </c>
      <c r="FI19" s="9">
        <v>0.496</v>
      </c>
      <c r="FJ19" s="9">
        <v>6.3659999999999997</v>
      </c>
      <c r="FK19" s="9">
        <v>3.363</v>
      </c>
      <c r="FL19" s="9">
        <v>3.0030000000000001</v>
      </c>
      <c r="FM19" s="9">
        <v>0.13200000000000001</v>
      </c>
      <c r="FN19" s="9">
        <v>0</v>
      </c>
      <c r="FO19" s="9">
        <v>0.13200000000000001</v>
      </c>
      <c r="FP19" s="9">
        <v>1.639</v>
      </c>
      <c r="FQ19" s="9">
        <v>0.66900000000000004</v>
      </c>
      <c r="FR19" s="9">
        <v>0.97</v>
      </c>
      <c r="FS19" s="9">
        <v>2.383</v>
      </c>
      <c r="FT19" s="9">
        <v>0.91500000000000004</v>
      </c>
      <c r="FU19" s="9">
        <v>1.468</v>
      </c>
      <c r="FV19" s="9">
        <v>10.484999999999999</v>
      </c>
      <c r="FW19" s="9">
        <v>5.3230000000000004</v>
      </c>
      <c r="FX19" s="9">
        <v>5.1619999999999999</v>
      </c>
      <c r="FY19" s="9">
        <v>6.2690000000000001</v>
      </c>
      <c r="FZ19" s="9">
        <v>3.0680000000000001</v>
      </c>
      <c r="GA19" s="9">
        <v>3.2010000000000001</v>
      </c>
      <c r="GB19" s="9">
        <v>8.3650000000000002</v>
      </c>
      <c r="GC19" s="9">
        <v>3.8929999999999998</v>
      </c>
      <c r="GD19" s="9">
        <v>4.4720000000000004</v>
      </c>
      <c r="GE19" s="9">
        <v>5.9160000000000004</v>
      </c>
      <c r="GF19" s="9">
        <v>2.9670000000000001</v>
      </c>
      <c r="GG19" s="9">
        <v>2.9489999999999998</v>
      </c>
      <c r="GH19" s="9">
        <v>4.8499999999999996</v>
      </c>
      <c r="GI19" s="9">
        <v>2.4630000000000001</v>
      </c>
      <c r="GJ19" s="9">
        <v>2.387</v>
      </c>
      <c r="GK19" s="9">
        <v>3.9689999999999999</v>
      </c>
      <c r="GL19" s="9">
        <v>1.6950000000000001</v>
      </c>
      <c r="GM19" s="9">
        <v>2.274</v>
      </c>
      <c r="GN19" s="9">
        <v>6.9</v>
      </c>
      <c r="GO19" s="9">
        <v>3.726</v>
      </c>
      <c r="GP19" s="9">
        <v>3.1749999999999998</v>
      </c>
      <c r="GQ19" s="9">
        <v>4.016</v>
      </c>
      <c r="GR19" s="9">
        <v>2.0339999999999998</v>
      </c>
      <c r="GS19" s="9">
        <v>1.982</v>
      </c>
      <c r="GT19" s="9">
        <v>0.90200000000000002</v>
      </c>
      <c r="GU19" s="9">
        <v>0.90200000000000002</v>
      </c>
      <c r="GV19" s="9">
        <v>0</v>
      </c>
      <c r="GW19" s="9">
        <v>2.0089999999999999</v>
      </c>
      <c r="GX19" s="9">
        <v>0.80500000000000005</v>
      </c>
      <c r="GY19" s="9">
        <v>1.204</v>
      </c>
      <c r="GZ19" s="9">
        <v>1.004</v>
      </c>
      <c r="HA19" s="9">
        <v>0.443</v>
      </c>
      <c r="HB19" s="9">
        <v>0.56100000000000005</v>
      </c>
      <c r="HC19" s="9">
        <v>0.61099999999999999</v>
      </c>
      <c r="HD19" s="9">
        <v>0.48099999999999998</v>
      </c>
      <c r="HE19" s="9">
        <v>0.13</v>
      </c>
      <c r="HF19" s="9">
        <v>3.992</v>
      </c>
      <c r="HG19" s="9">
        <v>1.6259999999999999</v>
      </c>
      <c r="HH19" s="9">
        <v>2.3650000000000002</v>
      </c>
      <c r="HI19" s="9">
        <v>1.4450000000000001</v>
      </c>
      <c r="HJ19" s="9">
        <v>0.88800000000000001</v>
      </c>
      <c r="HK19" s="9">
        <v>0.55800000000000005</v>
      </c>
      <c r="HL19" s="9">
        <v>2.3580000000000001</v>
      </c>
      <c r="HM19" s="9">
        <v>1.2789999999999999</v>
      </c>
      <c r="HN19" s="9">
        <v>1.079</v>
      </c>
      <c r="HO19" s="9">
        <v>0.77200000000000002</v>
      </c>
      <c r="HP19" s="9">
        <v>0.49299999999999999</v>
      </c>
      <c r="HQ19" s="9">
        <v>0.27900000000000003</v>
      </c>
      <c r="HR19" s="9">
        <v>9.8620000000000001</v>
      </c>
      <c r="HS19" s="9">
        <v>4.8049999999999997</v>
      </c>
      <c r="HT19" s="9">
        <v>5.0570000000000004</v>
      </c>
      <c r="HU19" s="9">
        <v>7.82</v>
      </c>
      <c r="HV19" s="9">
        <v>3.6040000000000001</v>
      </c>
      <c r="HW19" s="9">
        <v>4.2160000000000002</v>
      </c>
      <c r="HX19" s="9">
        <v>4.3890000000000002</v>
      </c>
      <c r="HY19" s="9">
        <v>1.752</v>
      </c>
      <c r="HZ19" s="9">
        <v>2.637</v>
      </c>
      <c r="IA19" s="9">
        <v>1.351</v>
      </c>
      <c r="IB19" s="9">
        <v>0.84199999999999997</v>
      </c>
      <c r="IC19" s="9">
        <v>0.50800000000000001</v>
      </c>
      <c r="ID19" s="9">
        <v>2.7210000000000001</v>
      </c>
      <c r="IE19" s="9">
        <v>1.254</v>
      </c>
      <c r="IF19" s="9">
        <v>1.4670000000000001</v>
      </c>
      <c r="IG19" s="9">
        <v>2.044</v>
      </c>
      <c r="IH19" s="9">
        <v>1.06</v>
      </c>
      <c r="II19" s="9">
        <v>0.98399999999999999</v>
      </c>
      <c r="IJ19" s="9">
        <v>0.14000000000000001</v>
      </c>
      <c r="IK19" s="9">
        <v>0.14000000000000001</v>
      </c>
      <c r="IL19" s="9">
        <v>0</v>
      </c>
      <c r="IM19" s="9">
        <v>52.271000000000001</v>
      </c>
      <c r="IN19" s="9">
        <v>25.315999999999999</v>
      </c>
      <c r="IO19" s="9">
        <v>26.954999999999998</v>
      </c>
      <c r="IP19" s="9">
        <v>4.9020000000000001</v>
      </c>
      <c r="IQ19" s="9">
        <v>2.3450000000000002</v>
      </c>
    </row>
    <row r="20" spans="1:251">
      <c r="A20" s="10">
        <v>45323</v>
      </c>
      <c r="B20" s="9">
        <v>0.54</v>
      </c>
      <c r="C20" s="9">
        <v>1.1279999999999999</v>
      </c>
      <c r="D20" s="9">
        <v>1.8720000000000001</v>
      </c>
      <c r="E20" s="9">
        <v>1.0109999999999999</v>
      </c>
      <c r="F20" s="9">
        <v>0.86099999999999999</v>
      </c>
      <c r="G20" s="9">
        <v>4.9249999999999998</v>
      </c>
      <c r="H20" s="9">
        <v>3.02</v>
      </c>
      <c r="I20" s="9">
        <v>1.905</v>
      </c>
      <c r="J20" s="9">
        <v>31.161000000000001</v>
      </c>
      <c r="K20" s="9">
        <v>15.952</v>
      </c>
      <c r="L20" s="9">
        <v>15.209</v>
      </c>
      <c r="M20" s="9">
        <v>103.777</v>
      </c>
      <c r="N20" s="9">
        <v>49.826000000000001</v>
      </c>
      <c r="O20" s="9">
        <v>53.951999999999998</v>
      </c>
      <c r="P20" s="9">
        <v>12.256</v>
      </c>
      <c r="Q20" s="9">
        <v>6.6959999999999997</v>
      </c>
      <c r="R20" s="9">
        <v>5.5590000000000002</v>
      </c>
      <c r="S20" s="9">
        <v>49.427999999999997</v>
      </c>
      <c r="T20" s="9">
        <v>22.219000000000001</v>
      </c>
      <c r="U20" s="9">
        <v>27.209</v>
      </c>
      <c r="V20" s="9">
        <v>11.776</v>
      </c>
      <c r="W20" s="9">
        <v>6.39</v>
      </c>
      <c r="X20" s="9">
        <v>5.3860000000000001</v>
      </c>
      <c r="Y20" s="9">
        <v>48.808999999999997</v>
      </c>
      <c r="Z20" s="9">
        <v>22.033999999999999</v>
      </c>
      <c r="AA20" s="9">
        <v>26.774999999999999</v>
      </c>
      <c r="AB20" s="9">
        <v>4.7220000000000004</v>
      </c>
      <c r="AC20" s="9">
        <v>2.698</v>
      </c>
      <c r="AD20" s="9">
        <v>2.024</v>
      </c>
      <c r="AE20" s="9">
        <v>16.724</v>
      </c>
      <c r="AF20" s="9">
        <v>7.202</v>
      </c>
      <c r="AG20" s="9">
        <v>9.5220000000000002</v>
      </c>
      <c r="AH20" s="9">
        <v>4.5819999999999999</v>
      </c>
      <c r="AI20" s="9">
        <v>1.97</v>
      </c>
      <c r="AJ20" s="9">
        <v>2.6120000000000001</v>
      </c>
      <c r="AK20" s="9">
        <v>20.483000000000001</v>
      </c>
      <c r="AL20" s="9">
        <v>9.8409999999999993</v>
      </c>
      <c r="AM20" s="9">
        <v>10.643000000000001</v>
      </c>
      <c r="AN20" s="9">
        <v>3.0910000000000002</v>
      </c>
      <c r="AO20" s="9">
        <v>1.423</v>
      </c>
      <c r="AP20" s="9">
        <v>1.667</v>
      </c>
      <c r="AQ20" s="9">
        <v>12.864000000000001</v>
      </c>
      <c r="AR20" s="9">
        <v>6.5880000000000001</v>
      </c>
      <c r="AS20" s="9">
        <v>6.2759999999999998</v>
      </c>
      <c r="AT20" s="9">
        <v>1.492</v>
      </c>
      <c r="AU20" s="9">
        <v>0.54700000000000004</v>
      </c>
      <c r="AV20" s="9">
        <v>0.94499999999999995</v>
      </c>
      <c r="AW20" s="9">
        <v>7.6189999999999998</v>
      </c>
      <c r="AX20" s="9">
        <v>3.2519999999999998</v>
      </c>
      <c r="AY20" s="9">
        <v>4.367</v>
      </c>
      <c r="AZ20" s="9">
        <v>2.472</v>
      </c>
      <c r="BA20" s="9">
        <v>1.722</v>
      </c>
      <c r="BB20" s="9">
        <v>0.75</v>
      </c>
      <c r="BC20" s="9">
        <v>11.601000000000001</v>
      </c>
      <c r="BD20" s="9">
        <v>4.9909999999999997</v>
      </c>
      <c r="BE20" s="9">
        <v>6.6109999999999998</v>
      </c>
      <c r="BF20" s="9">
        <v>1.4319999999999999</v>
      </c>
      <c r="BG20" s="9">
        <v>0.90100000000000002</v>
      </c>
      <c r="BH20" s="9">
        <v>0.53100000000000003</v>
      </c>
      <c r="BI20" s="9">
        <v>5.375</v>
      </c>
      <c r="BJ20" s="9">
        <v>2.0470000000000002</v>
      </c>
      <c r="BK20" s="9">
        <v>3.3279999999999998</v>
      </c>
      <c r="BL20" s="9">
        <v>1.04</v>
      </c>
      <c r="BM20" s="9">
        <v>0.82099999999999995</v>
      </c>
      <c r="BN20" s="9">
        <v>0.219</v>
      </c>
      <c r="BO20" s="9">
        <v>6.2270000000000003</v>
      </c>
      <c r="BP20" s="9">
        <v>2.944</v>
      </c>
      <c r="BQ20" s="9">
        <v>3.2829999999999999</v>
      </c>
      <c r="BR20" s="9">
        <v>0.48</v>
      </c>
      <c r="BS20" s="9">
        <v>0.30599999999999999</v>
      </c>
      <c r="BT20" s="9">
        <v>0.17399999999999999</v>
      </c>
      <c r="BU20" s="9">
        <v>0.61899999999999999</v>
      </c>
      <c r="BV20" s="9">
        <v>0.185</v>
      </c>
      <c r="BW20" s="9">
        <v>0.435</v>
      </c>
      <c r="BX20" s="9">
        <v>8.9700000000000006</v>
      </c>
      <c r="BY20" s="9">
        <v>4.476</v>
      </c>
      <c r="BZ20" s="9">
        <v>4.4939999999999998</v>
      </c>
      <c r="CA20" s="9">
        <v>42.393999999999998</v>
      </c>
      <c r="CB20" s="9">
        <v>19.030999999999999</v>
      </c>
      <c r="CC20" s="9">
        <v>23.361999999999998</v>
      </c>
      <c r="CD20" s="9">
        <v>3.51</v>
      </c>
      <c r="CE20" s="9">
        <v>0.875</v>
      </c>
      <c r="CF20" s="9">
        <v>2.6360000000000001</v>
      </c>
      <c r="CG20" s="9">
        <v>24.468</v>
      </c>
      <c r="CH20" s="9">
        <v>11.276999999999999</v>
      </c>
      <c r="CI20" s="9">
        <v>13.191000000000001</v>
      </c>
      <c r="CJ20" s="9">
        <v>1.756</v>
      </c>
      <c r="CK20" s="9">
        <v>0.499</v>
      </c>
      <c r="CL20" s="9">
        <v>1.256</v>
      </c>
      <c r="CM20" s="9">
        <v>9.5299999999999994</v>
      </c>
      <c r="CN20" s="9">
        <v>4.71</v>
      </c>
      <c r="CO20" s="9">
        <v>4.82</v>
      </c>
      <c r="CP20" s="9">
        <v>1.754</v>
      </c>
      <c r="CQ20" s="9">
        <v>0.375</v>
      </c>
      <c r="CR20" s="9">
        <v>1.379</v>
      </c>
      <c r="CS20" s="9">
        <v>14.938000000000001</v>
      </c>
      <c r="CT20" s="9">
        <v>6.5670000000000002</v>
      </c>
      <c r="CU20" s="9">
        <v>8.3699999999999992</v>
      </c>
      <c r="CV20" s="9">
        <v>0.46</v>
      </c>
      <c r="CW20" s="9">
        <v>0.13800000000000001</v>
      </c>
      <c r="CX20" s="9">
        <v>0.32100000000000001</v>
      </c>
      <c r="CY20" s="9">
        <v>2.3940000000000001</v>
      </c>
      <c r="CZ20" s="9">
        <v>0.64200000000000002</v>
      </c>
      <c r="DA20" s="9">
        <v>1.752</v>
      </c>
      <c r="DB20" s="9">
        <v>1.752</v>
      </c>
      <c r="DC20" s="9">
        <v>0.874</v>
      </c>
      <c r="DD20" s="9">
        <v>0.879</v>
      </c>
      <c r="DE20" s="9">
        <v>5.4370000000000003</v>
      </c>
      <c r="DF20" s="9">
        <v>2.4369999999999998</v>
      </c>
      <c r="DG20" s="9">
        <v>3</v>
      </c>
      <c r="DH20" s="9">
        <v>2.2789999999999999</v>
      </c>
      <c r="DI20" s="9">
        <v>1.984</v>
      </c>
      <c r="DJ20" s="9">
        <v>0.29599999999999999</v>
      </c>
      <c r="DK20" s="9">
        <v>7.6260000000000003</v>
      </c>
      <c r="DL20" s="9">
        <v>3.9670000000000001</v>
      </c>
      <c r="DM20" s="9">
        <v>3.6589999999999998</v>
      </c>
      <c r="DN20" s="9">
        <v>0.96899999999999997</v>
      </c>
      <c r="DO20" s="9">
        <v>0.60599999999999998</v>
      </c>
      <c r="DP20" s="9">
        <v>0.36199999999999999</v>
      </c>
      <c r="DQ20" s="9">
        <v>2.4689999999999999</v>
      </c>
      <c r="DR20" s="9">
        <v>0.70799999999999996</v>
      </c>
      <c r="DS20" s="9">
        <v>1.7609999999999999</v>
      </c>
      <c r="DT20" s="9">
        <v>3.125</v>
      </c>
      <c r="DU20" s="9">
        <v>2.06</v>
      </c>
      <c r="DV20" s="9">
        <v>1.0649999999999999</v>
      </c>
      <c r="DW20" s="9">
        <v>6.7169999999999996</v>
      </c>
      <c r="DX20" s="9">
        <v>3.0379999999999998</v>
      </c>
      <c r="DY20" s="9">
        <v>3.6789999999999998</v>
      </c>
      <c r="DZ20" s="9">
        <v>2.8879999999999999</v>
      </c>
      <c r="EA20" s="9">
        <v>2.06</v>
      </c>
      <c r="EB20" s="9">
        <v>0.82799999999999996</v>
      </c>
      <c r="EC20" s="9">
        <v>3.0640000000000001</v>
      </c>
      <c r="ED20" s="9">
        <v>0.66400000000000003</v>
      </c>
      <c r="EE20" s="9">
        <v>2.4009999999999998</v>
      </c>
      <c r="EF20" s="9">
        <v>0.23699999999999999</v>
      </c>
      <c r="EG20" s="9">
        <v>0</v>
      </c>
      <c r="EH20" s="9">
        <v>0.23699999999999999</v>
      </c>
      <c r="EI20" s="9">
        <v>3.6520000000000001</v>
      </c>
      <c r="EJ20" s="9">
        <v>2.3740000000000001</v>
      </c>
      <c r="EK20" s="9">
        <v>1.2789999999999999</v>
      </c>
      <c r="EL20" s="9">
        <v>0.16</v>
      </c>
      <c r="EM20" s="9">
        <v>0.16</v>
      </c>
      <c r="EN20" s="9">
        <v>0</v>
      </c>
      <c r="EO20" s="9">
        <v>0.318</v>
      </c>
      <c r="EP20" s="9">
        <v>0.15</v>
      </c>
      <c r="EQ20" s="9">
        <v>0.16800000000000001</v>
      </c>
      <c r="ER20" s="9">
        <v>6.6630000000000003</v>
      </c>
      <c r="ES20" s="9">
        <v>4.3869999999999996</v>
      </c>
      <c r="ET20" s="9">
        <v>2.2759999999999998</v>
      </c>
      <c r="EU20" s="9">
        <v>4.1100000000000003</v>
      </c>
      <c r="EV20" s="9">
        <v>1.661</v>
      </c>
      <c r="EW20" s="9">
        <v>2.4489999999999998</v>
      </c>
      <c r="EX20" s="9">
        <v>20.803000000000001</v>
      </c>
      <c r="EY20" s="9">
        <v>9.2629999999999999</v>
      </c>
      <c r="EZ20" s="9">
        <v>11.54</v>
      </c>
      <c r="FA20" s="9">
        <v>0.89100000000000001</v>
      </c>
      <c r="FB20" s="9">
        <v>0.64800000000000002</v>
      </c>
      <c r="FC20" s="9">
        <v>0.24199999999999999</v>
      </c>
      <c r="FD20" s="9">
        <v>23.951000000000001</v>
      </c>
      <c r="FE20" s="9">
        <v>11.131</v>
      </c>
      <c r="FF20" s="9">
        <v>12.82</v>
      </c>
      <c r="FG20" s="9">
        <v>0.32200000000000001</v>
      </c>
      <c r="FH20" s="9">
        <v>0</v>
      </c>
      <c r="FI20" s="9">
        <v>0.32200000000000001</v>
      </c>
      <c r="FJ20" s="9">
        <v>3.7410000000000001</v>
      </c>
      <c r="FK20" s="9">
        <v>1.468</v>
      </c>
      <c r="FL20" s="9">
        <v>2.2730000000000001</v>
      </c>
      <c r="FM20" s="9">
        <v>0.27</v>
      </c>
      <c r="FN20" s="9">
        <v>0</v>
      </c>
      <c r="FO20" s="9">
        <v>0.27</v>
      </c>
      <c r="FP20" s="9">
        <v>0.93300000000000005</v>
      </c>
      <c r="FQ20" s="9">
        <v>0.35599999999999998</v>
      </c>
      <c r="FR20" s="9">
        <v>0.57699999999999996</v>
      </c>
      <c r="FS20" s="9">
        <v>2.6539999999999999</v>
      </c>
      <c r="FT20" s="9">
        <v>1.0189999999999999</v>
      </c>
      <c r="FU20" s="9">
        <v>1.6339999999999999</v>
      </c>
      <c r="FV20" s="9">
        <v>11.441000000000001</v>
      </c>
      <c r="FW20" s="9">
        <v>6.4379999999999997</v>
      </c>
      <c r="FX20" s="9">
        <v>5.0030000000000001</v>
      </c>
      <c r="FY20" s="9">
        <v>6.2249999999999996</v>
      </c>
      <c r="FZ20" s="9">
        <v>2.9409999999999998</v>
      </c>
      <c r="GA20" s="9">
        <v>3.2839999999999998</v>
      </c>
      <c r="GB20" s="9">
        <v>8.657</v>
      </c>
      <c r="GC20" s="9">
        <v>4.726</v>
      </c>
      <c r="GD20" s="9">
        <v>3.931</v>
      </c>
      <c r="GE20" s="9">
        <v>5.5229999999999997</v>
      </c>
      <c r="GF20" s="9">
        <v>2.4289999999999998</v>
      </c>
      <c r="GG20" s="9">
        <v>3.0939999999999999</v>
      </c>
      <c r="GH20" s="9">
        <v>4.5439999999999996</v>
      </c>
      <c r="GI20" s="9">
        <v>2.137</v>
      </c>
      <c r="GJ20" s="9">
        <v>2.4060000000000001</v>
      </c>
      <c r="GK20" s="9">
        <v>5.1070000000000002</v>
      </c>
      <c r="GL20" s="9">
        <v>2.097</v>
      </c>
      <c r="GM20" s="9">
        <v>3.01</v>
      </c>
      <c r="GN20" s="9">
        <v>5.3159999999999998</v>
      </c>
      <c r="GO20" s="9">
        <v>2.403</v>
      </c>
      <c r="GP20" s="9">
        <v>2.9119999999999999</v>
      </c>
      <c r="GQ20" s="9">
        <v>3.2669999999999999</v>
      </c>
      <c r="GR20" s="9">
        <v>1.4239999999999999</v>
      </c>
      <c r="GS20" s="9">
        <v>1.8440000000000001</v>
      </c>
      <c r="GT20" s="9">
        <v>0</v>
      </c>
      <c r="GU20" s="9">
        <v>0</v>
      </c>
      <c r="GV20" s="9">
        <v>0</v>
      </c>
      <c r="GW20" s="9">
        <v>0.64900000000000002</v>
      </c>
      <c r="GX20" s="9">
        <v>0.64900000000000002</v>
      </c>
      <c r="GY20" s="9">
        <v>0</v>
      </c>
      <c r="GZ20" s="9">
        <v>0.99099999999999999</v>
      </c>
      <c r="HA20" s="9">
        <v>0.58699999999999997</v>
      </c>
      <c r="HB20" s="9">
        <v>0.40400000000000003</v>
      </c>
      <c r="HC20" s="9">
        <v>0.48299999999999998</v>
      </c>
      <c r="HD20" s="9">
        <v>0.29299999999999998</v>
      </c>
      <c r="HE20" s="9">
        <v>0.191</v>
      </c>
      <c r="HF20" s="9">
        <v>4.9189999999999996</v>
      </c>
      <c r="HG20" s="9">
        <v>3.464</v>
      </c>
      <c r="HH20" s="9">
        <v>1.456</v>
      </c>
      <c r="HI20" s="9">
        <v>1.0940000000000001</v>
      </c>
      <c r="HJ20" s="9">
        <v>0.312</v>
      </c>
      <c r="HK20" s="9">
        <v>0.78200000000000003</v>
      </c>
      <c r="HL20" s="9">
        <v>2.2610000000000001</v>
      </c>
      <c r="HM20" s="9">
        <v>1.18</v>
      </c>
      <c r="HN20" s="9">
        <v>1.081</v>
      </c>
      <c r="HO20" s="9">
        <v>0.87</v>
      </c>
      <c r="HP20" s="9">
        <v>0.55700000000000005</v>
      </c>
      <c r="HQ20" s="9">
        <v>0.313</v>
      </c>
      <c r="HR20" s="9">
        <v>10.468</v>
      </c>
      <c r="HS20" s="9">
        <v>5.7160000000000002</v>
      </c>
      <c r="HT20" s="9">
        <v>4.7519999999999998</v>
      </c>
      <c r="HU20" s="9">
        <v>7.18</v>
      </c>
      <c r="HV20" s="9">
        <v>3.1379999999999999</v>
      </c>
      <c r="HW20" s="9">
        <v>4.0419999999999998</v>
      </c>
      <c r="HX20" s="9">
        <v>5.82</v>
      </c>
      <c r="HY20" s="9">
        <v>4.0449999999999999</v>
      </c>
      <c r="HZ20" s="9">
        <v>1.776</v>
      </c>
      <c r="IA20" s="9">
        <v>1.911</v>
      </c>
      <c r="IB20" s="9">
        <v>0.64500000000000002</v>
      </c>
      <c r="IC20" s="9">
        <v>1.2649999999999999</v>
      </c>
      <c r="ID20" s="9">
        <v>2.5590000000000002</v>
      </c>
      <c r="IE20" s="9">
        <v>1.052</v>
      </c>
      <c r="IF20" s="9">
        <v>1.5069999999999999</v>
      </c>
      <c r="IG20" s="9">
        <v>3.0830000000000002</v>
      </c>
      <c r="IH20" s="9">
        <v>1.726</v>
      </c>
      <c r="II20" s="9">
        <v>1.357</v>
      </c>
      <c r="IJ20" s="9">
        <v>0.29299999999999998</v>
      </c>
      <c r="IK20" s="9">
        <v>0.12</v>
      </c>
      <c r="IL20" s="9">
        <v>0.17399999999999999</v>
      </c>
      <c r="IM20" s="9">
        <v>40.405000000000001</v>
      </c>
      <c r="IN20" s="9">
        <v>18.436</v>
      </c>
      <c r="IO20" s="9">
        <v>21.969000000000001</v>
      </c>
      <c r="IP20" s="9">
        <v>6.2869999999999999</v>
      </c>
      <c r="IQ20" s="9">
        <v>3.1749999999999998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3970</v>
      </c>
      <c r="C1" s="3" t="s">
        <v>3971</v>
      </c>
      <c r="D1" s="3" t="s">
        <v>3972</v>
      </c>
      <c r="E1" s="3" t="s">
        <v>3973</v>
      </c>
      <c r="F1" s="3" t="s">
        <v>3974</v>
      </c>
      <c r="G1" s="3" t="s">
        <v>3975</v>
      </c>
      <c r="H1" s="3" t="s">
        <v>3976</v>
      </c>
      <c r="I1" s="3" t="s">
        <v>3977</v>
      </c>
      <c r="J1" s="3" t="s">
        <v>3978</v>
      </c>
      <c r="K1" s="3" t="s">
        <v>3979</v>
      </c>
      <c r="L1" s="3" t="s">
        <v>3980</v>
      </c>
      <c r="M1" s="3" t="s">
        <v>3981</v>
      </c>
      <c r="N1" s="3" t="s">
        <v>3982</v>
      </c>
      <c r="O1" s="3" t="s">
        <v>3983</v>
      </c>
      <c r="P1" s="3" t="s">
        <v>3984</v>
      </c>
      <c r="Q1" s="3" t="s">
        <v>3985</v>
      </c>
      <c r="R1" s="3" t="s">
        <v>3986</v>
      </c>
      <c r="S1" s="3" t="s">
        <v>3987</v>
      </c>
      <c r="T1" s="3" t="s">
        <v>3988</v>
      </c>
      <c r="U1" s="3" t="s">
        <v>3989</v>
      </c>
      <c r="V1" s="3" t="s">
        <v>3990</v>
      </c>
      <c r="W1" s="3" t="s">
        <v>3991</v>
      </c>
      <c r="X1" s="3" t="s">
        <v>3992</v>
      </c>
      <c r="Y1" s="3" t="s">
        <v>3993</v>
      </c>
      <c r="Z1" s="3" t="s">
        <v>3994</v>
      </c>
      <c r="AA1" s="3" t="s">
        <v>3995</v>
      </c>
      <c r="AB1" s="3" t="s">
        <v>3996</v>
      </c>
      <c r="AC1" s="3" t="s">
        <v>3997</v>
      </c>
      <c r="AD1" s="3" t="s">
        <v>3998</v>
      </c>
      <c r="AE1" s="3" t="s">
        <v>3999</v>
      </c>
      <c r="AF1" s="3" t="s">
        <v>4000</v>
      </c>
      <c r="AG1" s="3" t="s">
        <v>4001</v>
      </c>
      <c r="AH1" s="3" t="s">
        <v>4002</v>
      </c>
      <c r="AI1" s="3" t="s">
        <v>4003</v>
      </c>
      <c r="AJ1" s="3" t="s">
        <v>4004</v>
      </c>
      <c r="AK1" s="3" t="s">
        <v>4005</v>
      </c>
      <c r="AL1" s="3" t="s">
        <v>4006</v>
      </c>
      <c r="AM1" s="3" t="s">
        <v>4007</v>
      </c>
      <c r="AN1" s="3" t="s">
        <v>4008</v>
      </c>
      <c r="AO1" s="3" t="s">
        <v>4009</v>
      </c>
      <c r="AP1" s="3" t="s">
        <v>4010</v>
      </c>
      <c r="AQ1" s="3" t="s">
        <v>4011</v>
      </c>
      <c r="AR1" s="3" t="s">
        <v>4012</v>
      </c>
      <c r="AS1" s="3" t="s">
        <v>4013</v>
      </c>
      <c r="AT1" s="3" t="s">
        <v>4014</v>
      </c>
      <c r="AU1" s="3" t="s">
        <v>4015</v>
      </c>
      <c r="AV1" s="3" t="s">
        <v>4016</v>
      </c>
      <c r="AW1" s="3" t="s">
        <v>4017</v>
      </c>
      <c r="AX1" s="3" t="s">
        <v>4018</v>
      </c>
      <c r="AY1" s="3" t="s">
        <v>4019</v>
      </c>
      <c r="AZ1" s="3" t="s">
        <v>4020</v>
      </c>
      <c r="BA1" s="3" t="s">
        <v>4021</v>
      </c>
      <c r="BB1" s="3" t="s">
        <v>4022</v>
      </c>
      <c r="BC1" s="3" t="s">
        <v>4023</v>
      </c>
      <c r="BD1" s="3" t="s">
        <v>4024</v>
      </c>
      <c r="BE1" s="3" t="s">
        <v>4025</v>
      </c>
      <c r="BF1" s="3" t="s">
        <v>4026</v>
      </c>
      <c r="BG1" s="3" t="s">
        <v>4027</v>
      </c>
      <c r="BH1" s="3" t="s">
        <v>4028</v>
      </c>
      <c r="BI1" s="3" t="s">
        <v>4029</v>
      </c>
      <c r="BJ1" s="3" t="s">
        <v>4030</v>
      </c>
      <c r="BK1" s="3" t="s">
        <v>4031</v>
      </c>
      <c r="BL1" s="3" t="s">
        <v>4032</v>
      </c>
      <c r="BM1" s="3" t="s">
        <v>4033</v>
      </c>
      <c r="BN1" s="3" t="s">
        <v>4034</v>
      </c>
      <c r="BO1" s="3" t="s">
        <v>4035</v>
      </c>
      <c r="BP1" s="3" t="s">
        <v>4036</v>
      </c>
      <c r="BQ1" s="3" t="s">
        <v>4037</v>
      </c>
      <c r="BR1" s="3" t="s">
        <v>4038</v>
      </c>
      <c r="BS1" s="3" t="s">
        <v>4039</v>
      </c>
      <c r="BT1" s="3" t="s">
        <v>4040</v>
      </c>
      <c r="BU1" s="3" t="s">
        <v>4041</v>
      </c>
      <c r="BV1" s="3" t="s">
        <v>4042</v>
      </c>
      <c r="BW1" s="3" t="s">
        <v>4043</v>
      </c>
      <c r="BX1" s="3" t="s">
        <v>4044</v>
      </c>
      <c r="BY1" s="3" t="s">
        <v>4045</v>
      </c>
      <c r="BZ1" s="3" t="s">
        <v>4046</v>
      </c>
      <c r="CA1" s="3" t="s">
        <v>4047</v>
      </c>
      <c r="CB1" s="3" t="s">
        <v>4048</v>
      </c>
      <c r="CC1" s="3" t="s">
        <v>4049</v>
      </c>
      <c r="CD1" s="3" t="s">
        <v>4050</v>
      </c>
      <c r="CE1" s="3" t="s">
        <v>4051</v>
      </c>
      <c r="CF1" s="3" t="s">
        <v>4052</v>
      </c>
      <c r="CG1" s="3" t="s">
        <v>4053</v>
      </c>
      <c r="CH1" s="3" t="s">
        <v>4054</v>
      </c>
      <c r="CI1" s="3" t="s">
        <v>4055</v>
      </c>
      <c r="CJ1" s="3" t="s">
        <v>4056</v>
      </c>
      <c r="CK1" s="3" t="s">
        <v>4057</v>
      </c>
      <c r="CL1" s="3" t="s">
        <v>4058</v>
      </c>
      <c r="CM1" s="3" t="s">
        <v>4059</v>
      </c>
      <c r="CN1" s="3" t="s">
        <v>4060</v>
      </c>
      <c r="CO1" s="3" t="s">
        <v>4061</v>
      </c>
      <c r="CP1" s="3" t="s">
        <v>4062</v>
      </c>
      <c r="CQ1" s="3" t="s">
        <v>4063</v>
      </c>
      <c r="CR1" s="3" t="s">
        <v>4064</v>
      </c>
      <c r="CS1" s="3" t="s">
        <v>4065</v>
      </c>
      <c r="CT1" s="3" t="s">
        <v>4066</v>
      </c>
      <c r="CU1" s="3" t="s">
        <v>4067</v>
      </c>
      <c r="CV1" s="3" t="s">
        <v>4068</v>
      </c>
      <c r="CW1" s="3" t="s">
        <v>4069</v>
      </c>
      <c r="CX1" s="3" t="s">
        <v>4070</v>
      </c>
      <c r="CY1" s="3" t="s">
        <v>4071</v>
      </c>
      <c r="CZ1" s="3" t="s">
        <v>4072</v>
      </c>
      <c r="DA1" s="3" t="s">
        <v>4073</v>
      </c>
      <c r="DB1" s="3" t="s">
        <v>4074</v>
      </c>
      <c r="DC1" s="3" t="s">
        <v>4075</v>
      </c>
      <c r="DD1" s="3" t="s">
        <v>4076</v>
      </c>
      <c r="DE1" s="3" t="s">
        <v>4077</v>
      </c>
      <c r="DF1" s="3" t="s">
        <v>4078</v>
      </c>
      <c r="DG1" s="3" t="s">
        <v>4079</v>
      </c>
      <c r="DH1" s="3" t="s">
        <v>4080</v>
      </c>
      <c r="DI1" s="3" t="s">
        <v>4081</v>
      </c>
      <c r="DJ1" s="3" t="s">
        <v>4082</v>
      </c>
      <c r="DK1" s="3" t="s">
        <v>4083</v>
      </c>
      <c r="DL1" s="3" t="s">
        <v>4084</v>
      </c>
      <c r="DM1" s="3" t="s">
        <v>4085</v>
      </c>
      <c r="DN1" s="3" t="s">
        <v>4086</v>
      </c>
      <c r="DO1" s="3" t="s">
        <v>4087</v>
      </c>
      <c r="DP1" s="3" t="s">
        <v>4088</v>
      </c>
      <c r="DQ1" s="3" t="s">
        <v>4089</v>
      </c>
      <c r="DR1" s="3" t="s">
        <v>4090</v>
      </c>
      <c r="DS1" s="3" t="s">
        <v>4091</v>
      </c>
      <c r="DT1" s="3" t="s">
        <v>4092</v>
      </c>
      <c r="DU1" s="3" t="s">
        <v>4093</v>
      </c>
      <c r="DV1" s="3" t="s">
        <v>4094</v>
      </c>
      <c r="DW1" s="3" t="s">
        <v>4095</v>
      </c>
      <c r="DX1" s="3" t="s">
        <v>4096</v>
      </c>
      <c r="DY1" s="3" t="s">
        <v>4097</v>
      </c>
      <c r="DZ1" s="3" t="s">
        <v>4098</v>
      </c>
      <c r="EA1" s="3" t="s">
        <v>4099</v>
      </c>
      <c r="EB1" s="3" t="s">
        <v>4100</v>
      </c>
      <c r="EC1" s="3" t="s">
        <v>4101</v>
      </c>
      <c r="ED1" s="3" t="s">
        <v>4102</v>
      </c>
      <c r="EE1" s="3" t="s">
        <v>4103</v>
      </c>
      <c r="EF1" s="3" t="s">
        <v>4104</v>
      </c>
      <c r="EG1" s="3" t="s">
        <v>4105</v>
      </c>
      <c r="EH1" s="3" t="s">
        <v>4106</v>
      </c>
      <c r="EI1" s="3" t="s">
        <v>4107</v>
      </c>
      <c r="EJ1" s="3" t="s">
        <v>4108</v>
      </c>
      <c r="EK1" s="3" t="s">
        <v>4109</v>
      </c>
      <c r="EL1" s="3" t="s">
        <v>4110</v>
      </c>
      <c r="EM1" s="3" t="s">
        <v>4111</v>
      </c>
      <c r="EN1" s="3" t="s">
        <v>4112</v>
      </c>
      <c r="EO1" s="3" t="s">
        <v>4113</v>
      </c>
      <c r="EP1" s="3" t="s">
        <v>4114</v>
      </c>
      <c r="EQ1" s="3" t="s">
        <v>4115</v>
      </c>
      <c r="ER1" s="3" t="s">
        <v>4116</v>
      </c>
      <c r="ES1" s="3" t="s">
        <v>4117</v>
      </c>
      <c r="ET1" s="3" t="s">
        <v>4118</v>
      </c>
      <c r="EU1" s="3" t="s">
        <v>4119</v>
      </c>
      <c r="EV1" s="3" t="s">
        <v>4120</v>
      </c>
      <c r="EW1" s="3" t="s">
        <v>4121</v>
      </c>
      <c r="EX1" s="3" t="s">
        <v>4122</v>
      </c>
      <c r="EY1" s="3" t="s">
        <v>4123</v>
      </c>
      <c r="EZ1" s="3" t="s">
        <v>4124</v>
      </c>
      <c r="FA1" s="3" t="s">
        <v>4125</v>
      </c>
      <c r="FB1" s="3" t="s">
        <v>4126</v>
      </c>
      <c r="FC1" s="3" t="s">
        <v>4127</v>
      </c>
      <c r="FD1" s="3" t="s">
        <v>4128</v>
      </c>
      <c r="FE1" s="3" t="s">
        <v>4129</v>
      </c>
      <c r="FF1" s="3" t="s">
        <v>4130</v>
      </c>
      <c r="FG1" s="3" t="s">
        <v>4131</v>
      </c>
      <c r="FH1" s="3" t="s">
        <v>4132</v>
      </c>
      <c r="FI1" s="3" t="s">
        <v>4133</v>
      </c>
      <c r="FJ1" s="3" t="s">
        <v>4134</v>
      </c>
      <c r="FK1" s="3" t="s">
        <v>4135</v>
      </c>
      <c r="FL1" s="3" t="s">
        <v>4136</v>
      </c>
      <c r="FM1" s="3" t="s">
        <v>4137</v>
      </c>
      <c r="FN1" s="3" t="s">
        <v>4138</v>
      </c>
      <c r="FO1" s="3" t="s">
        <v>4139</v>
      </c>
      <c r="FP1" s="3" t="s">
        <v>4140</v>
      </c>
      <c r="FQ1" s="3" t="s">
        <v>4141</v>
      </c>
      <c r="FR1" s="3" t="s">
        <v>4142</v>
      </c>
      <c r="FS1" s="3" t="s">
        <v>4143</v>
      </c>
      <c r="FT1" s="3" t="s">
        <v>4144</v>
      </c>
      <c r="FU1" s="3" t="s">
        <v>4145</v>
      </c>
      <c r="FV1" s="3" t="s">
        <v>4146</v>
      </c>
      <c r="FW1" s="3" t="s">
        <v>4147</v>
      </c>
      <c r="FX1" s="3" t="s">
        <v>4148</v>
      </c>
      <c r="FY1" s="3" t="s">
        <v>4149</v>
      </c>
      <c r="FZ1" s="3" t="s">
        <v>4150</v>
      </c>
      <c r="GA1" s="3" t="s">
        <v>4151</v>
      </c>
      <c r="GB1" s="3" t="s">
        <v>4152</v>
      </c>
      <c r="GC1" s="3" t="s">
        <v>4153</v>
      </c>
      <c r="GD1" s="3" t="s">
        <v>4154</v>
      </c>
      <c r="GE1" s="3" t="s">
        <v>4155</v>
      </c>
      <c r="GF1" s="3" t="s">
        <v>4156</v>
      </c>
      <c r="GG1" s="3" t="s">
        <v>4157</v>
      </c>
      <c r="GH1" s="3" t="s">
        <v>4158</v>
      </c>
      <c r="GI1" s="3" t="s">
        <v>4159</v>
      </c>
      <c r="GJ1" s="3" t="s">
        <v>4160</v>
      </c>
      <c r="GK1" s="3" t="s">
        <v>4161</v>
      </c>
      <c r="GL1" s="3" t="s">
        <v>4162</v>
      </c>
      <c r="GM1" s="3" t="s">
        <v>4163</v>
      </c>
      <c r="GN1" s="3" t="s">
        <v>4164</v>
      </c>
      <c r="GO1" s="3" t="s">
        <v>4165</v>
      </c>
      <c r="GP1" s="3" t="s">
        <v>4166</v>
      </c>
      <c r="GQ1" s="3" t="s">
        <v>4167</v>
      </c>
      <c r="GR1" s="3" t="s">
        <v>4168</v>
      </c>
      <c r="GS1" s="3" t="s">
        <v>4169</v>
      </c>
      <c r="GT1" s="3" t="s">
        <v>4170</v>
      </c>
      <c r="GU1" s="3" t="s">
        <v>4171</v>
      </c>
      <c r="GV1" s="3" t="s">
        <v>4172</v>
      </c>
      <c r="GW1" s="3" t="s">
        <v>4173</v>
      </c>
      <c r="GX1" s="3" t="s">
        <v>4174</v>
      </c>
      <c r="GY1" s="3" t="s">
        <v>4175</v>
      </c>
      <c r="GZ1" s="3" t="s">
        <v>4176</v>
      </c>
      <c r="HA1" s="3" t="s">
        <v>4177</v>
      </c>
      <c r="HB1" s="3" t="s">
        <v>4178</v>
      </c>
      <c r="HC1" s="3" t="s">
        <v>4179</v>
      </c>
      <c r="HD1" s="3" t="s">
        <v>4180</v>
      </c>
      <c r="HE1" s="3" t="s">
        <v>4181</v>
      </c>
      <c r="HF1" s="3" t="s">
        <v>4182</v>
      </c>
      <c r="HG1" s="3" t="s">
        <v>4183</v>
      </c>
      <c r="HH1" s="3" t="s">
        <v>4184</v>
      </c>
      <c r="HI1" s="3" t="s">
        <v>4185</v>
      </c>
      <c r="HJ1" s="3" t="s">
        <v>4186</v>
      </c>
      <c r="HK1" s="3" t="s">
        <v>4187</v>
      </c>
      <c r="HL1" s="3" t="s">
        <v>4188</v>
      </c>
      <c r="HM1" s="3" t="s">
        <v>4189</v>
      </c>
      <c r="HN1" s="3" t="s">
        <v>4190</v>
      </c>
      <c r="HO1" s="3" t="s">
        <v>4191</v>
      </c>
      <c r="HP1" s="3" t="s">
        <v>4192</v>
      </c>
      <c r="HQ1" s="3" t="s">
        <v>4193</v>
      </c>
      <c r="HR1" s="3" t="s">
        <v>4194</v>
      </c>
      <c r="HS1" s="3" t="s">
        <v>4195</v>
      </c>
      <c r="HT1" s="3" t="s">
        <v>4196</v>
      </c>
      <c r="HU1" s="3" t="s">
        <v>4197</v>
      </c>
      <c r="HV1" s="3" t="s">
        <v>4198</v>
      </c>
      <c r="HW1" s="3" t="s">
        <v>4199</v>
      </c>
      <c r="HX1" s="3" t="s">
        <v>4200</v>
      </c>
      <c r="HY1" s="3" t="s">
        <v>4201</v>
      </c>
      <c r="HZ1" s="3" t="s">
        <v>4202</v>
      </c>
      <c r="IA1" s="3" t="s">
        <v>4203</v>
      </c>
      <c r="IB1" s="3" t="s">
        <v>4204</v>
      </c>
      <c r="IC1" s="3" t="s">
        <v>4205</v>
      </c>
      <c r="ID1" s="3" t="s">
        <v>4206</v>
      </c>
      <c r="IE1" s="3" t="s">
        <v>4207</v>
      </c>
      <c r="IF1" s="3" t="s">
        <v>4208</v>
      </c>
      <c r="IG1" s="3" t="s">
        <v>4209</v>
      </c>
      <c r="IH1" s="3" t="s">
        <v>4210</v>
      </c>
      <c r="II1" s="3" t="s">
        <v>4211</v>
      </c>
      <c r="IJ1" s="3" t="s">
        <v>4212</v>
      </c>
      <c r="IK1" s="3" t="s">
        <v>4213</v>
      </c>
      <c r="IL1" s="3" t="s">
        <v>4214</v>
      </c>
      <c r="IM1" s="3" t="s">
        <v>4215</v>
      </c>
      <c r="IN1" s="3" t="s">
        <v>4216</v>
      </c>
      <c r="IO1" s="3" t="s">
        <v>4217</v>
      </c>
      <c r="IP1" s="3" t="s">
        <v>4218</v>
      </c>
      <c r="IQ1" s="3" t="s">
        <v>4219</v>
      </c>
    </row>
    <row r="2" spans="1:251">
      <c r="A2" s="4" t="s">
        <v>244</v>
      </c>
      <c r="B2" s="7" t="s">
        <v>253</v>
      </c>
      <c r="C2" s="7" t="s">
        <v>253</v>
      </c>
      <c r="D2" s="7" t="s">
        <v>253</v>
      </c>
      <c r="E2" s="7" t="s">
        <v>253</v>
      </c>
      <c r="F2" s="7" t="s">
        <v>253</v>
      </c>
      <c r="G2" s="7" t="s">
        <v>253</v>
      </c>
      <c r="H2" s="7" t="s">
        <v>253</v>
      </c>
      <c r="I2" s="7" t="s">
        <v>253</v>
      </c>
      <c r="J2" s="7" t="s">
        <v>253</v>
      </c>
      <c r="K2" s="7" t="s">
        <v>253</v>
      </c>
      <c r="L2" s="7" t="s">
        <v>253</v>
      </c>
      <c r="M2" s="7" t="s">
        <v>253</v>
      </c>
      <c r="N2" s="7" t="s">
        <v>253</v>
      </c>
      <c r="O2" s="7" t="s">
        <v>253</v>
      </c>
      <c r="P2" s="7" t="s">
        <v>253</v>
      </c>
      <c r="Q2" s="7" t="s">
        <v>253</v>
      </c>
      <c r="R2" s="7" t="s">
        <v>253</v>
      </c>
      <c r="S2" s="7" t="s">
        <v>253</v>
      </c>
      <c r="T2" s="7" t="s">
        <v>253</v>
      </c>
      <c r="U2" s="7" t="s">
        <v>253</v>
      </c>
      <c r="V2" s="7" t="s">
        <v>253</v>
      </c>
      <c r="W2" s="7" t="s">
        <v>253</v>
      </c>
      <c r="X2" s="7" t="s">
        <v>253</v>
      </c>
      <c r="Y2" s="7" t="s">
        <v>253</v>
      </c>
      <c r="Z2" s="7" t="s">
        <v>253</v>
      </c>
      <c r="AA2" s="7" t="s">
        <v>253</v>
      </c>
      <c r="AB2" s="7" t="s">
        <v>253</v>
      </c>
      <c r="AC2" s="7" t="s">
        <v>253</v>
      </c>
      <c r="AD2" s="7" t="s">
        <v>253</v>
      </c>
      <c r="AE2" s="7" t="s">
        <v>253</v>
      </c>
      <c r="AF2" s="7" t="s">
        <v>253</v>
      </c>
      <c r="AG2" s="7" t="s">
        <v>253</v>
      </c>
      <c r="AH2" s="7" t="s">
        <v>253</v>
      </c>
      <c r="AI2" s="7" t="s">
        <v>253</v>
      </c>
      <c r="AJ2" s="7" t="s">
        <v>253</v>
      </c>
      <c r="AK2" s="7" t="s">
        <v>253</v>
      </c>
      <c r="AL2" s="7" t="s">
        <v>253</v>
      </c>
      <c r="AM2" s="7" t="s">
        <v>253</v>
      </c>
      <c r="AN2" s="7" t="s">
        <v>253</v>
      </c>
      <c r="AO2" s="7" t="s">
        <v>253</v>
      </c>
      <c r="AP2" s="7" t="s">
        <v>253</v>
      </c>
      <c r="AQ2" s="7" t="s">
        <v>253</v>
      </c>
      <c r="AR2" s="7" t="s">
        <v>253</v>
      </c>
      <c r="AS2" s="7" t="s">
        <v>253</v>
      </c>
      <c r="AT2" s="7" t="s">
        <v>253</v>
      </c>
      <c r="AU2" s="7" t="s">
        <v>253</v>
      </c>
      <c r="AV2" s="7" t="s">
        <v>253</v>
      </c>
      <c r="AW2" s="7" t="s">
        <v>253</v>
      </c>
      <c r="AX2" s="7" t="s">
        <v>253</v>
      </c>
      <c r="AY2" s="7" t="s">
        <v>253</v>
      </c>
      <c r="AZ2" s="7" t="s">
        <v>253</v>
      </c>
      <c r="BA2" s="7" t="s">
        <v>253</v>
      </c>
      <c r="BB2" s="7" t="s">
        <v>253</v>
      </c>
      <c r="BC2" s="7" t="s">
        <v>253</v>
      </c>
      <c r="BD2" s="7" t="s">
        <v>253</v>
      </c>
      <c r="BE2" s="7" t="s">
        <v>253</v>
      </c>
      <c r="BF2" s="7" t="s">
        <v>253</v>
      </c>
      <c r="BG2" s="7" t="s">
        <v>253</v>
      </c>
      <c r="BH2" s="7" t="s">
        <v>253</v>
      </c>
      <c r="BI2" s="7" t="s">
        <v>253</v>
      </c>
      <c r="BJ2" s="7" t="s">
        <v>253</v>
      </c>
      <c r="BK2" s="7" t="s">
        <v>253</v>
      </c>
      <c r="BL2" s="7" t="s">
        <v>253</v>
      </c>
      <c r="BM2" s="7" t="s">
        <v>253</v>
      </c>
      <c r="BN2" s="7" t="s">
        <v>253</v>
      </c>
      <c r="BO2" s="7" t="s">
        <v>253</v>
      </c>
      <c r="BP2" s="7" t="s">
        <v>253</v>
      </c>
      <c r="BQ2" s="7" t="s">
        <v>253</v>
      </c>
      <c r="BR2" s="7" t="s">
        <v>253</v>
      </c>
      <c r="BS2" s="7" t="s">
        <v>253</v>
      </c>
      <c r="BT2" s="7" t="s">
        <v>253</v>
      </c>
      <c r="BU2" s="7" t="s">
        <v>253</v>
      </c>
      <c r="BV2" s="7" t="s">
        <v>253</v>
      </c>
      <c r="BW2" s="7" t="s">
        <v>253</v>
      </c>
      <c r="BX2" s="7" t="s">
        <v>253</v>
      </c>
      <c r="BY2" s="7" t="s">
        <v>253</v>
      </c>
      <c r="BZ2" s="7" t="s">
        <v>253</v>
      </c>
      <c r="CA2" s="7" t="s">
        <v>253</v>
      </c>
      <c r="CB2" s="7" t="s">
        <v>253</v>
      </c>
      <c r="CC2" s="7" t="s">
        <v>253</v>
      </c>
      <c r="CD2" s="7" t="s">
        <v>253</v>
      </c>
      <c r="CE2" s="7" t="s">
        <v>253</v>
      </c>
      <c r="CF2" s="7" t="s">
        <v>253</v>
      </c>
      <c r="CG2" s="7" t="s">
        <v>253</v>
      </c>
      <c r="CH2" s="7" t="s">
        <v>253</v>
      </c>
      <c r="CI2" s="7" t="s">
        <v>253</v>
      </c>
      <c r="CJ2" s="7" t="s">
        <v>253</v>
      </c>
      <c r="CK2" s="7" t="s">
        <v>253</v>
      </c>
      <c r="CL2" s="7" t="s">
        <v>253</v>
      </c>
      <c r="CM2" s="7" t="s">
        <v>253</v>
      </c>
      <c r="CN2" s="7" t="s">
        <v>253</v>
      </c>
      <c r="CO2" s="7" t="s">
        <v>253</v>
      </c>
      <c r="CP2" s="7" t="s">
        <v>253</v>
      </c>
      <c r="CQ2" s="7" t="s">
        <v>253</v>
      </c>
      <c r="CR2" s="7" t="s">
        <v>253</v>
      </c>
      <c r="CS2" s="7" t="s">
        <v>253</v>
      </c>
      <c r="CT2" s="7" t="s">
        <v>253</v>
      </c>
      <c r="CU2" s="7" t="s">
        <v>253</v>
      </c>
      <c r="CV2" s="7" t="s">
        <v>253</v>
      </c>
      <c r="CW2" s="7" t="s">
        <v>253</v>
      </c>
      <c r="CX2" s="7" t="s">
        <v>253</v>
      </c>
      <c r="CY2" s="7" t="s">
        <v>253</v>
      </c>
      <c r="CZ2" s="7" t="s">
        <v>253</v>
      </c>
      <c r="DA2" s="7" t="s">
        <v>253</v>
      </c>
      <c r="DB2" s="7" t="s">
        <v>253</v>
      </c>
      <c r="DC2" s="7" t="s">
        <v>253</v>
      </c>
      <c r="DD2" s="7" t="s">
        <v>253</v>
      </c>
      <c r="DE2" s="7" t="s">
        <v>253</v>
      </c>
      <c r="DF2" s="7" t="s">
        <v>253</v>
      </c>
      <c r="DG2" s="7" t="s">
        <v>253</v>
      </c>
      <c r="DH2" s="7" t="s">
        <v>253</v>
      </c>
      <c r="DI2" s="7" t="s">
        <v>253</v>
      </c>
      <c r="DJ2" s="7" t="s">
        <v>253</v>
      </c>
      <c r="DK2" s="7" t="s">
        <v>253</v>
      </c>
      <c r="DL2" s="7" t="s">
        <v>253</v>
      </c>
      <c r="DM2" s="7" t="s">
        <v>253</v>
      </c>
      <c r="DN2" s="7" t="s">
        <v>253</v>
      </c>
      <c r="DO2" s="7" t="s">
        <v>253</v>
      </c>
      <c r="DP2" s="7" t="s">
        <v>253</v>
      </c>
      <c r="DQ2" s="7" t="s">
        <v>253</v>
      </c>
      <c r="DR2" s="7" t="s">
        <v>253</v>
      </c>
      <c r="DS2" s="7" t="s">
        <v>253</v>
      </c>
      <c r="DT2" s="7" t="s">
        <v>253</v>
      </c>
      <c r="DU2" s="7" t="s">
        <v>253</v>
      </c>
      <c r="DV2" s="7" t="s">
        <v>253</v>
      </c>
      <c r="DW2" s="7" t="s">
        <v>253</v>
      </c>
      <c r="DX2" s="7" t="s">
        <v>253</v>
      </c>
      <c r="DY2" s="7" t="s">
        <v>253</v>
      </c>
      <c r="DZ2" s="7" t="s">
        <v>253</v>
      </c>
      <c r="EA2" s="7" t="s">
        <v>253</v>
      </c>
      <c r="EB2" s="7" t="s">
        <v>253</v>
      </c>
      <c r="EC2" s="7" t="s">
        <v>253</v>
      </c>
      <c r="ED2" s="7" t="s">
        <v>253</v>
      </c>
      <c r="EE2" s="7" t="s">
        <v>253</v>
      </c>
      <c r="EF2" s="7" t="s">
        <v>253</v>
      </c>
      <c r="EG2" s="7" t="s">
        <v>253</v>
      </c>
      <c r="EH2" s="7" t="s">
        <v>253</v>
      </c>
      <c r="EI2" s="7" t="s">
        <v>253</v>
      </c>
      <c r="EJ2" s="7" t="s">
        <v>253</v>
      </c>
      <c r="EK2" s="7" t="s">
        <v>253</v>
      </c>
      <c r="EL2" s="7" t="s">
        <v>253</v>
      </c>
      <c r="EM2" s="7" t="s">
        <v>253</v>
      </c>
      <c r="EN2" s="7" t="s">
        <v>253</v>
      </c>
      <c r="EO2" s="7" t="s">
        <v>253</v>
      </c>
      <c r="EP2" s="7" t="s">
        <v>253</v>
      </c>
      <c r="EQ2" s="7" t="s">
        <v>253</v>
      </c>
      <c r="ER2" s="7" t="s">
        <v>253</v>
      </c>
      <c r="ES2" s="7" t="s">
        <v>253</v>
      </c>
      <c r="ET2" s="7" t="s">
        <v>253</v>
      </c>
      <c r="EU2" s="7" t="s">
        <v>253</v>
      </c>
      <c r="EV2" s="7" t="s">
        <v>253</v>
      </c>
      <c r="EW2" s="7" t="s">
        <v>253</v>
      </c>
      <c r="EX2" s="7" t="s">
        <v>253</v>
      </c>
      <c r="EY2" s="7" t="s">
        <v>253</v>
      </c>
      <c r="EZ2" s="7" t="s">
        <v>253</v>
      </c>
      <c r="FA2" s="7" t="s">
        <v>253</v>
      </c>
      <c r="FB2" s="7" t="s">
        <v>253</v>
      </c>
      <c r="FC2" s="7" t="s">
        <v>253</v>
      </c>
      <c r="FD2" s="7" t="s">
        <v>253</v>
      </c>
      <c r="FE2" s="7" t="s">
        <v>253</v>
      </c>
      <c r="FF2" s="7" t="s">
        <v>253</v>
      </c>
      <c r="FG2" s="7" t="s">
        <v>253</v>
      </c>
      <c r="FH2" s="7" t="s">
        <v>253</v>
      </c>
      <c r="FI2" s="7" t="s">
        <v>253</v>
      </c>
      <c r="FJ2" s="7" t="s">
        <v>253</v>
      </c>
      <c r="FK2" s="7" t="s">
        <v>253</v>
      </c>
      <c r="FL2" s="7" t="s">
        <v>253</v>
      </c>
      <c r="FM2" s="7" t="s">
        <v>253</v>
      </c>
      <c r="FN2" s="7" t="s">
        <v>253</v>
      </c>
      <c r="FO2" s="7" t="s">
        <v>253</v>
      </c>
      <c r="FP2" s="7" t="s">
        <v>253</v>
      </c>
      <c r="FQ2" s="7" t="s">
        <v>253</v>
      </c>
      <c r="FR2" s="7" t="s">
        <v>253</v>
      </c>
      <c r="FS2" s="7" t="s">
        <v>253</v>
      </c>
      <c r="FT2" s="7" t="s">
        <v>253</v>
      </c>
      <c r="FU2" s="7" t="s">
        <v>253</v>
      </c>
      <c r="FV2" s="7" t="s">
        <v>253</v>
      </c>
      <c r="FW2" s="7" t="s">
        <v>253</v>
      </c>
      <c r="FX2" s="7" t="s">
        <v>253</v>
      </c>
      <c r="FY2" s="7" t="s">
        <v>253</v>
      </c>
      <c r="FZ2" s="7" t="s">
        <v>253</v>
      </c>
      <c r="GA2" s="7" t="s">
        <v>253</v>
      </c>
      <c r="GB2" s="7" t="s">
        <v>253</v>
      </c>
      <c r="GC2" s="7" t="s">
        <v>253</v>
      </c>
      <c r="GD2" s="7" t="s">
        <v>253</v>
      </c>
      <c r="GE2" s="7" t="s">
        <v>253</v>
      </c>
      <c r="GF2" s="7" t="s">
        <v>253</v>
      </c>
      <c r="GG2" s="7" t="s">
        <v>253</v>
      </c>
      <c r="GH2" s="7" t="s">
        <v>253</v>
      </c>
      <c r="GI2" s="7" t="s">
        <v>253</v>
      </c>
      <c r="GJ2" s="7" t="s">
        <v>253</v>
      </c>
      <c r="GK2" s="7" t="s">
        <v>253</v>
      </c>
      <c r="GL2" s="7" t="s">
        <v>253</v>
      </c>
      <c r="GM2" s="7" t="s">
        <v>253</v>
      </c>
      <c r="GN2" s="7" t="s">
        <v>253</v>
      </c>
      <c r="GO2" s="7" t="s">
        <v>253</v>
      </c>
      <c r="GP2" s="7" t="s">
        <v>253</v>
      </c>
      <c r="GQ2" s="7" t="s">
        <v>253</v>
      </c>
      <c r="GR2" s="7" t="s">
        <v>253</v>
      </c>
      <c r="GS2" s="7" t="s">
        <v>253</v>
      </c>
      <c r="GT2" s="7" t="s">
        <v>253</v>
      </c>
      <c r="GU2" s="7" t="s">
        <v>253</v>
      </c>
      <c r="GV2" s="7" t="s">
        <v>253</v>
      </c>
      <c r="GW2" s="7" t="s">
        <v>253</v>
      </c>
      <c r="GX2" s="7" t="s">
        <v>253</v>
      </c>
      <c r="GY2" s="7" t="s">
        <v>253</v>
      </c>
      <c r="GZ2" s="7" t="s">
        <v>253</v>
      </c>
      <c r="HA2" s="7" t="s">
        <v>253</v>
      </c>
      <c r="HB2" s="7" t="s">
        <v>253</v>
      </c>
      <c r="HC2" s="7" t="s">
        <v>253</v>
      </c>
      <c r="HD2" s="7" t="s">
        <v>253</v>
      </c>
      <c r="HE2" s="7" t="s">
        <v>253</v>
      </c>
      <c r="HF2" s="7" t="s">
        <v>253</v>
      </c>
      <c r="HG2" s="7" t="s">
        <v>253</v>
      </c>
      <c r="HH2" s="7" t="s">
        <v>253</v>
      </c>
      <c r="HI2" s="7" t="s">
        <v>253</v>
      </c>
      <c r="HJ2" s="7" t="s">
        <v>253</v>
      </c>
      <c r="HK2" s="7" t="s">
        <v>253</v>
      </c>
      <c r="HL2" s="7" t="s">
        <v>253</v>
      </c>
      <c r="HM2" s="7" t="s">
        <v>253</v>
      </c>
      <c r="HN2" s="7" t="s">
        <v>253</v>
      </c>
      <c r="HO2" s="7" t="s">
        <v>253</v>
      </c>
      <c r="HP2" s="7" t="s">
        <v>253</v>
      </c>
      <c r="HQ2" s="7" t="s">
        <v>253</v>
      </c>
      <c r="HR2" s="7" t="s">
        <v>253</v>
      </c>
      <c r="HS2" s="7" t="s">
        <v>253</v>
      </c>
      <c r="HT2" s="7" t="s">
        <v>253</v>
      </c>
      <c r="HU2" s="7" t="s">
        <v>253</v>
      </c>
      <c r="HV2" s="7" t="s">
        <v>253</v>
      </c>
      <c r="HW2" s="7" t="s">
        <v>253</v>
      </c>
      <c r="HX2" s="7" t="s">
        <v>253</v>
      </c>
      <c r="HY2" s="7" t="s">
        <v>253</v>
      </c>
      <c r="HZ2" s="7" t="s">
        <v>253</v>
      </c>
      <c r="IA2" s="7" t="s">
        <v>253</v>
      </c>
      <c r="IB2" s="7" t="s">
        <v>253</v>
      </c>
      <c r="IC2" s="7" t="s">
        <v>253</v>
      </c>
      <c r="ID2" s="7" t="s">
        <v>253</v>
      </c>
      <c r="IE2" s="7" t="s">
        <v>253</v>
      </c>
      <c r="IF2" s="7" t="s">
        <v>253</v>
      </c>
      <c r="IG2" s="7" t="s">
        <v>253</v>
      </c>
      <c r="IH2" s="7" t="s">
        <v>253</v>
      </c>
      <c r="II2" s="7" t="s">
        <v>253</v>
      </c>
      <c r="IJ2" s="7" t="s">
        <v>253</v>
      </c>
      <c r="IK2" s="7" t="s">
        <v>253</v>
      </c>
      <c r="IL2" s="7" t="s">
        <v>253</v>
      </c>
      <c r="IM2" s="7" t="s">
        <v>253</v>
      </c>
      <c r="IN2" s="7" t="s">
        <v>253</v>
      </c>
      <c r="IO2" s="7" t="s">
        <v>253</v>
      </c>
      <c r="IP2" s="7" t="s">
        <v>253</v>
      </c>
      <c r="IQ2" s="7" t="s">
        <v>253</v>
      </c>
    </row>
    <row r="3" spans="1:251">
      <c r="A3" s="4" t="s">
        <v>245</v>
      </c>
      <c r="B3" s="8" t="s">
        <v>254</v>
      </c>
      <c r="C3" s="8" t="s">
        <v>254</v>
      </c>
      <c r="D3" s="8" t="s">
        <v>254</v>
      </c>
      <c r="E3" s="8" t="s">
        <v>254</v>
      </c>
      <c r="F3" s="8" t="s">
        <v>254</v>
      </c>
      <c r="G3" s="8" t="s">
        <v>254</v>
      </c>
      <c r="H3" s="8" t="s">
        <v>254</v>
      </c>
      <c r="I3" s="8" t="s">
        <v>254</v>
      </c>
      <c r="J3" s="8" t="s">
        <v>254</v>
      </c>
      <c r="K3" s="8" t="s">
        <v>254</v>
      </c>
      <c r="L3" s="8" t="s">
        <v>254</v>
      </c>
      <c r="M3" s="8" t="s">
        <v>254</v>
      </c>
      <c r="N3" s="8" t="s">
        <v>254</v>
      </c>
      <c r="O3" s="8" t="s">
        <v>254</v>
      </c>
      <c r="P3" s="8" t="s">
        <v>254</v>
      </c>
      <c r="Q3" s="8" t="s">
        <v>254</v>
      </c>
      <c r="R3" s="8" t="s">
        <v>254</v>
      </c>
      <c r="S3" s="8" t="s">
        <v>254</v>
      </c>
      <c r="T3" s="8" t="s">
        <v>254</v>
      </c>
      <c r="U3" s="8" t="s">
        <v>254</v>
      </c>
      <c r="V3" s="8" t="s">
        <v>254</v>
      </c>
      <c r="W3" s="8" t="s">
        <v>254</v>
      </c>
      <c r="X3" s="8" t="s">
        <v>254</v>
      </c>
      <c r="Y3" s="8" t="s">
        <v>254</v>
      </c>
      <c r="Z3" s="8" t="s">
        <v>254</v>
      </c>
      <c r="AA3" s="8" t="s">
        <v>254</v>
      </c>
      <c r="AB3" s="8" t="s">
        <v>254</v>
      </c>
      <c r="AC3" s="8" t="s">
        <v>254</v>
      </c>
      <c r="AD3" s="8" t="s">
        <v>254</v>
      </c>
      <c r="AE3" s="8" t="s">
        <v>254</v>
      </c>
      <c r="AF3" s="8" t="s">
        <v>254</v>
      </c>
      <c r="AG3" s="8" t="s">
        <v>254</v>
      </c>
      <c r="AH3" s="8" t="s">
        <v>254</v>
      </c>
      <c r="AI3" s="8" t="s">
        <v>254</v>
      </c>
      <c r="AJ3" s="8" t="s">
        <v>254</v>
      </c>
      <c r="AK3" s="8" t="s">
        <v>254</v>
      </c>
      <c r="AL3" s="8" t="s">
        <v>254</v>
      </c>
      <c r="AM3" s="8" t="s">
        <v>254</v>
      </c>
      <c r="AN3" s="8" t="s">
        <v>254</v>
      </c>
      <c r="AO3" s="8" t="s">
        <v>254</v>
      </c>
      <c r="AP3" s="8" t="s">
        <v>254</v>
      </c>
      <c r="AQ3" s="8" t="s">
        <v>254</v>
      </c>
      <c r="AR3" s="8" t="s">
        <v>254</v>
      </c>
      <c r="AS3" s="8" t="s">
        <v>254</v>
      </c>
      <c r="AT3" s="8" t="s">
        <v>254</v>
      </c>
      <c r="AU3" s="8" t="s">
        <v>254</v>
      </c>
      <c r="AV3" s="8" t="s">
        <v>254</v>
      </c>
      <c r="AW3" s="8" t="s">
        <v>254</v>
      </c>
      <c r="AX3" s="8" t="s">
        <v>254</v>
      </c>
      <c r="AY3" s="8" t="s">
        <v>254</v>
      </c>
      <c r="AZ3" s="8" t="s">
        <v>254</v>
      </c>
      <c r="BA3" s="8" t="s">
        <v>254</v>
      </c>
      <c r="BB3" s="8" t="s">
        <v>254</v>
      </c>
      <c r="BC3" s="8" t="s">
        <v>254</v>
      </c>
      <c r="BD3" s="8" t="s">
        <v>254</v>
      </c>
      <c r="BE3" s="8" t="s">
        <v>254</v>
      </c>
      <c r="BF3" s="8" t="s">
        <v>254</v>
      </c>
      <c r="BG3" s="8" t="s">
        <v>254</v>
      </c>
      <c r="BH3" s="8" t="s">
        <v>254</v>
      </c>
      <c r="BI3" s="8" t="s">
        <v>254</v>
      </c>
      <c r="BJ3" s="8" t="s">
        <v>254</v>
      </c>
      <c r="BK3" s="8" t="s">
        <v>254</v>
      </c>
      <c r="BL3" s="8" t="s">
        <v>254</v>
      </c>
      <c r="BM3" s="8" t="s">
        <v>254</v>
      </c>
      <c r="BN3" s="8" t="s">
        <v>254</v>
      </c>
      <c r="BO3" s="8" t="s">
        <v>254</v>
      </c>
      <c r="BP3" s="8" t="s">
        <v>254</v>
      </c>
      <c r="BQ3" s="8" t="s">
        <v>254</v>
      </c>
      <c r="BR3" s="8" t="s">
        <v>254</v>
      </c>
      <c r="BS3" s="8" t="s">
        <v>254</v>
      </c>
      <c r="BT3" s="8" t="s">
        <v>254</v>
      </c>
      <c r="BU3" s="8" t="s">
        <v>254</v>
      </c>
      <c r="BV3" s="8" t="s">
        <v>254</v>
      </c>
      <c r="BW3" s="8" t="s">
        <v>254</v>
      </c>
      <c r="BX3" s="8" t="s">
        <v>254</v>
      </c>
      <c r="BY3" s="8" t="s">
        <v>254</v>
      </c>
      <c r="BZ3" s="8" t="s">
        <v>254</v>
      </c>
      <c r="CA3" s="8" t="s">
        <v>254</v>
      </c>
      <c r="CB3" s="8" t="s">
        <v>254</v>
      </c>
      <c r="CC3" s="8" t="s">
        <v>254</v>
      </c>
      <c r="CD3" s="8" t="s">
        <v>254</v>
      </c>
      <c r="CE3" s="8" t="s">
        <v>254</v>
      </c>
      <c r="CF3" s="8" t="s">
        <v>254</v>
      </c>
      <c r="CG3" s="8" t="s">
        <v>254</v>
      </c>
      <c r="CH3" s="8" t="s">
        <v>254</v>
      </c>
      <c r="CI3" s="8" t="s">
        <v>254</v>
      </c>
      <c r="CJ3" s="8" t="s">
        <v>254</v>
      </c>
      <c r="CK3" s="8" t="s">
        <v>254</v>
      </c>
      <c r="CL3" s="8" t="s">
        <v>254</v>
      </c>
      <c r="CM3" s="8" t="s">
        <v>254</v>
      </c>
      <c r="CN3" s="8" t="s">
        <v>254</v>
      </c>
      <c r="CO3" s="8" t="s">
        <v>254</v>
      </c>
      <c r="CP3" s="8" t="s">
        <v>254</v>
      </c>
      <c r="CQ3" s="8" t="s">
        <v>254</v>
      </c>
      <c r="CR3" s="8" t="s">
        <v>254</v>
      </c>
      <c r="CS3" s="8" t="s">
        <v>254</v>
      </c>
      <c r="CT3" s="8" t="s">
        <v>254</v>
      </c>
      <c r="CU3" s="8" t="s">
        <v>254</v>
      </c>
      <c r="CV3" s="8" t="s">
        <v>254</v>
      </c>
      <c r="CW3" s="8" t="s">
        <v>254</v>
      </c>
      <c r="CX3" s="8" t="s">
        <v>254</v>
      </c>
      <c r="CY3" s="8" t="s">
        <v>254</v>
      </c>
      <c r="CZ3" s="8" t="s">
        <v>254</v>
      </c>
      <c r="DA3" s="8" t="s">
        <v>254</v>
      </c>
      <c r="DB3" s="8" t="s">
        <v>254</v>
      </c>
      <c r="DC3" s="8" t="s">
        <v>254</v>
      </c>
      <c r="DD3" s="8" t="s">
        <v>254</v>
      </c>
      <c r="DE3" s="8" t="s">
        <v>254</v>
      </c>
      <c r="DF3" s="8" t="s">
        <v>254</v>
      </c>
      <c r="DG3" s="8" t="s">
        <v>254</v>
      </c>
      <c r="DH3" s="8" t="s">
        <v>254</v>
      </c>
      <c r="DI3" s="8" t="s">
        <v>254</v>
      </c>
      <c r="DJ3" s="8" t="s">
        <v>254</v>
      </c>
      <c r="DK3" s="8" t="s">
        <v>254</v>
      </c>
      <c r="DL3" s="8" t="s">
        <v>254</v>
      </c>
      <c r="DM3" s="8" t="s">
        <v>254</v>
      </c>
      <c r="DN3" s="8" t="s">
        <v>254</v>
      </c>
      <c r="DO3" s="8" t="s">
        <v>254</v>
      </c>
      <c r="DP3" s="8" t="s">
        <v>254</v>
      </c>
      <c r="DQ3" s="8" t="s">
        <v>254</v>
      </c>
      <c r="DR3" s="8" t="s">
        <v>254</v>
      </c>
      <c r="DS3" s="8" t="s">
        <v>254</v>
      </c>
      <c r="DT3" s="8" t="s">
        <v>254</v>
      </c>
      <c r="DU3" s="8" t="s">
        <v>254</v>
      </c>
      <c r="DV3" s="8" t="s">
        <v>254</v>
      </c>
      <c r="DW3" s="8" t="s">
        <v>254</v>
      </c>
      <c r="DX3" s="8" t="s">
        <v>254</v>
      </c>
      <c r="DY3" s="8" t="s">
        <v>254</v>
      </c>
      <c r="DZ3" s="8" t="s">
        <v>254</v>
      </c>
      <c r="EA3" s="8" t="s">
        <v>254</v>
      </c>
      <c r="EB3" s="8" t="s">
        <v>254</v>
      </c>
      <c r="EC3" s="8" t="s">
        <v>254</v>
      </c>
      <c r="ED3" s="8" t="s">
        <v>254</v>
      </c>
      <c r="EE3" s="8" t="s">
        <v>254</v>
      </c>
      <c r="EF3" s="8" t="s">
        <v>254</v>
      </c>
      <c r="EG3" s="8" t="s">
        <v>254</v>
      </c>
      <c r="EH3" s="8" t="s">
        <v>254</v>
      </c>
      <c r="EI3" s="8" t="s">
        <v>254</v>
      </c>
      <c r="EJ3" s="8" t="s">
        <v>254</v>
      </c>
      <c r="EK3" s="8" t="s">
        <v>254</v>
      </c>
      <c r="EL3" s="8" t="s">
        <v>254</v>
      </c>
      <c r="EM3" s="8" t="s">
        <v>254</v>
      </c>
      <c r="EN3" s="8" t="s">
        <v>254</v>
      </c>
      <c r="EO3" s="8" t="s">
        <v>254</v>
      </c>
      <c r="EP3" s="8" t="s">
        <v>254</v>
      </c>
      <c r="EQ3" s="8" t="s">
        <v>254</v>
      </c>
      <c r="ER3" s="8" t="s">
        <v>254</v>
      </c>
      <c r="ES3" s="8" t="s">
        <v>254</v>
      </c>
      <c r="ET3" s="8" t="s">
        <v>254</v>
      </c>
      <c r="EU3" s="8" t="s">
        <v>254</v>
      </c>
      <c r="EV3" s="8" t="s">
        <v>254</v>
      </c>
      <c r="EW3" s="8" t="s">
        <v>254</v>
      </c>
      <c r="EX3" s="8" t="s">
        <v>254</v>
      </c>
      <c r="EY3" s="8" t="s">
        <v>254</v>
      </c>
      <c r="EZ3" s="8" t="s">
        <v>254</v>
      </c>
      <c r="FA3" s="8" t="s">
        <v>254</v>
      </c>
      <c r="FB3" s="8" t="s">
        <v>254</v>
      </c>
      <c r="FC3" s="8" t="s">
        <v>254</v>
      </c>
      <c r="FD3" s="8" t="s">
        <v>254</v>
      </c>
      <c r="FE3" s="8" t="s">
        <v>254</v>
      </c>
      <c r="FF3" s="8" t="s">
        <v>254</v>
      </c>
      <c r="FG3" s="8" t="s">
        <v>254</v>
      </c>
      <c r="FH3" s="8" t="s">
        <v>254</v>
      </c>
      <c r="FI3" s="8" t="s">
        <v>254</v>
      </c>
      <c r="FJ3" s="8" t="s">
        <v>254</v>
      </c>
      <c r="FK3" s="8" t="s">
        <v>254</v>
      </c>
      <c r="FL3" s="8" t="s">
        <v>254</v>
      </c>
      <c r="FM3" s="8" t="s">
        <v>254</v>
      </c>
      <c r="FN3" s="8" t="s">
        <v>254</v>
      </c>
      <c r="FO3" s="8" t="s">
        <v>254</v>
      </c>
      <c r="FP3" s="8" t="s">
        <v>254</v>
      </c>
      <c r="FQ3" s="8" t="s">
        <v>254</v>
      </c>
      <c r="FR3" s="8" t="s">
        <v>254</v>
      </c>
      <c r="FS3" s="8" t="s">
        <v>254</v>
      </c>
      <c r="FT3" s="8" t="s">
        <v>254</v>
      </c>
      <c r="FU3" s="8" t="s">
        <v>254</v>
      </c>
      <c r="FV3" s="8" t="s">
        <v>254</v>
      </c>
      <c r="FW3" s="8" t="s">
        <v>254</v>
      </c>
      <c r="FX3" s="8" t="s">
        <v>254</v>
      </c>
      <c r="FY3" s="8" t="s">
        <v>254</v>
      </c>
      <c r="FZ3" s="8" t="s">
        <v>254</v>
      </c>
      <c r="GA3" s="8" t="s">
        <v>254</v>
      </c>
      <c r="GB3" s="8" t="s">
        <v>254</v>
      </c>
      <c r="GC3" s="8" t="s">
        <v>254</v>
      </c>
      <c r="GD3" s="8" t="s">
        <v>254</v>
      </c>
      <c r="GE3" s="8" t="s">
        <v>254</v>
      </c>
      <c r="GF3" s="8" t="s">
        <v>254</v>
      </c>
      <c r="GG3" s="8" t="s">
        <v>254</v>
      </c>
      <c r="GH3" s="8" t="s">
        <v>254</v>
      </c>
      <c r="GI3" s="8" t="s">
        <v>254</v>
      </c>
      <c r="GJ3" s="8" t="s">
        <v>254</v>
      </c>
      <c r="GK3" s="8" t="s">
        <v>254</v>
      </c>
      <c r="GL3" s="8" t="s">
        <v>254</v>
      </c>
      <c r="GM3" s="8" t="s">
        <v>254</v>
      </c>
      <c r="GN3" s="8" t="s">
        <v>254</v>
      </c>
      <c r="GO3" s="8" t="s">
        <v>254</v>
      </c>
      <c r="GP3" s="8" t="s">
        <v>254</v>
      </c>
      <c r="GQ3" s="8" t="s">
        <v>254</v>
      </c>
      <c r="GR3" s="8" t="s">
        <v>254</v>
      </c>
      <c r="GS3" s="8" t="s">
        <v>254</v>
      </c>
      <c r="GT3" s="8" t="s">
        <v>254</v>
      </c>
      <c r="GU3" s="8" t="s">
        <v>254</v>
      </c>
      <c r="GV3" s="8" t="s">
        <v>254</v>
      </c>
      <c r="GW3" s="8" t="s">
        <v>254</v>
      </c>
      <c r="GX3" s="8" t="s">
        <v>254</v>
      </c>
      <c r="GY3" s="8" t="s">
        <v>254</v>
      </c>
      <c r="GZ3" s="8" t="s">
        <v>254</v>
      </c>
      <c r="HA3" s="8" t="s">
        <v>254</v>
      </c>
      <c r="HB3" s="8" t="s">
        <v>254</v>
      </c>
      <c r="HC3" s="8" t="s">
        <v>254</v>
      </c>
      <c r="HD3" s="8" t="s">
        <v>254</v>
      </c>
      <c r="HE3" s="8" t="s">
        <v>254</v>
      </c>
      <c r="HF3" s="8" t="s">
        <v>254</v>
      </c>
      <c r="HG3" s="8" t="s">
        <v>254</v>
      </c>
      <c r="HH3" s="8" t="s">
        <v>254</v>
      </c>
      <c r="HI3" s="8" t="s">
        <v>254</v>
      </c>
      <c r="HJ3" s="8" t="s">
        <v>254</v>
      </c>
      <c r="HK3" s="8" t="s">
        <v>254</v>
      </c>
      <c r="HL3" s="8" t="s">
        <v>254</v>
      </c>
      <c r="HM3" s="8" t="s">
        <v>254</v>
      </c>
      <c r="HN3" s="8" t="s">
        <v>254</v>
      </c>
      <c r="HO3" s="8" t="s">
        <v>254</v>
      </c>
      <c r="HP3" s="8" t="s">
        <v>254</v>
      </c>
      <c r="HQ3" s="8" t="s">
        <v>254</v>
      </c>
      <c r="HR3" s="8" t="s">
        <v>254</v>
      </c>
      <c r="HS3" s="8" t="s">
        <v>254</v>
      </c>
      <c r="HT3" s="8" t="s">
        <v>254</v>
      </c>
      <c r="HU3" s="8" t="s">
        <v>254</v>
      </c>
      <c r="HV3" s="8" t="s">
        <v>254</v>
      </c>
      <c r="HW3" s="8" t="s">
        <v>254</v>
      </c>
      <c r="HX3" s="8" t="s">
        <v>254</v>
      </c>
      <c r="HY3" s="8" t="s">
        <v>254</v>
      </c>
      <c r="HZ3" s="8" t="s">
        <v>254</v>
      </c>
      <c r="IA3" s="8" t="s">
        <v>254</v>
      </c>
      <c r="IB3" s="8" t="s">
        <v>254</v>
      </c>
      <c r="IC3" s="8" t="s">
        <v>254</v>
      </c>
      <c r="ID3" s="8" t="s">
        <v>254</v>
      </c>
      <c r="IE3" s="8" t="s">
        <v>254</v>
      </c>
      <c r="IF3" s="8" t="s">
        <v>254</v>
      </c>
      <c r="IG3" s="8" t="s">
        <v>254</v>
      </c>
      <c r="IH3" s="8" t="s">
        <v>254</v>
      </c>
      <c r="II3" s="8" t="s">
        <v>254</v>
      </c>
      <c r="IJ3" s="8" t="s">
        <v>254</v>
      </c>
      <c r="IK3" s="8" t="s">
        <v>254</v>
      </c>
      <c r="IL3" s="8" t="s">
        <v>254</v>
      </c>
      <c r="IM3" s="8" t="s">
        <v>254</v>
      </c>
      <c r="IN3" s="8" t="s">
        <v>254</v>
      </c>
      <c r="IO3" s="8" t="s">
        <v>254</v>
      </c>
      <c r="IP3" s="8" t="s">
        <v>254</v>
      </c>
      <c r="IQ3" s="8" t="s">
        <v>254</v>
      </c>
    </row>
    <row r="4" spans="1:251">
      <c r="A4" s="4" t="s">
        <v>246</v>
      </c>
      <c r="B4" s="8" t="s">
        <v>255</v>
      </c>
      <c r="C4" s="8" t="s">
        <v>255</v>
      </c>
      <c r="D4" s="8" t="s">
        <v>255</v>
      </c>
      <c r="E4" s="8" t="s">
        <v>255</v>
      </c>
      <c r="F4" s="8" t="s">
        <v>255</v>
      </c>
      <c r="G4" s="8" t="s">
        <v>255</v>
      </c>
      <c r="H4" s="8" t="s">
        <v>255</v>
      </c>
      <c r="I4" s="8" t="s">
        <v>255</v>
      </c>
      <c r="J4" s="8" t="s">
        <v>255</v>
      </c>
      <c r="K4" s="8" t="s">
        <v>255</v>
      </c>
      <c r="L4" s="8" t="s">
        <v>255</v>
      </c>
      <c r="M4" s="8" t="s">
        <v>255</v>
      </c>
      <c r="N4" s="8" t="s">
        <v>255</v>
      </c>
      <c r="O4" s="8" t="s">
        <v>255</v>
      </c>
      <c r="P4" s="8" t="s">
        <v>255</v>
      </c>
      <c r="Q4" s="8" t="s">
        <v>255</v>
      </c>
      <c r="R4" s="8" t="s">
        <v>255</v>
      </c>
      <c r="S4" s="8" t="s">
        <v>255</v>
      </c>
      <c r="T4" s="8" t="s">
        <v>255</v>
      </c>
      <c r="U4" s="8" t="s">
        <v>255</v>
      </c>
      <c r="V4" s="8" t="s">
        <v>255</v>
      </c>
      <c r="W4" s="8" t="s">
        <v>255</v>
      </c>
      <c r="X4" s="8" t="s">
        <v>255</v>
      </c>
      <c r="Y4" s="8" t="s">
        <v>255</v>
      </c>
      <c r="Z4" s="8" t="s">
        <v>255</v>
      </c>
      <c r="AA4" s="8" t="s">
        <v>255</v>
      </c>
      <c r="AB4" s="8" t="s">
        <v>255</v>
      </c>
      <c r="AC4" s="8" t="s">
        <v>255</v>
      </c>
      <c r="AD4" s="8" t="s">
        <v>255</v>
      </c>
      <c r="AE4" s="8" t="s">
        <v>255</v>
      </c>
      <c r="AF4" s="8" t="s">
        <v>255</v>
      </c>
      <c r="AG4" s="8" t="s">
        <v>255</v>
      </c>
      <c r="AH4" s="8" t="s">
        <v>255</v>
      </c>
      <c r="AI4" s="8" t="s">
        <v>255</v>
      </c>
      <c r="AJ4" s="8" t="s">
        <v>255</v>
      </c>
      <c r="AK4" s="8" t="s">
        <v>255</v>
      </c>
      <c r="AL4" s="8" t="s">
        <v>255</v>
      </c>
      <c r="AM4" s="8" t="s">
        <v>255</v>
      </c>
      <c r="AN4" s="8" t="s">
        <v>255</v>
      </c>
      <c r="AO4" s="8" t="s">
        <v>255</v>
      </c>
      <c r="AP4" s="8" t="s">
        <v>255</v>
      </c>
      <c r="AQ4" s="8" t="s">
        <v>255</v>
      </c>
      <c r="AR4" s="8" t="s">
        <v>255</v>
      </c>
      <c r="AS4" s="8" t="s">
        <v>255</v>
      </c>
      <c r="AT4" s="8" t="s">
        <v>255</v>
      </c>
      <c r="AU4" s="8" t="s">
        <v>255</v>
      </c>
      <c r="AV4" s="8" t="s">
        <v>255</v>
      </c>
      <c r="AW4" s="8" t="s">
        <v>255</v>
      </c>
      <c r="AX4" s="8" t="s">
        <v>255</v>
      </c>
      <c r="AY4" s="8" t="s">
        <v>255</v>
      </c>
      <c r="AZ4" s="8" t="s">
        <v>255</v>
      </c>
      <c r="BA4" s="8" t="s">
        <v>255</v>
      </c>
      <c r="BB4" s="8" t="s">
        <v>255</v>
      </c>
      <c r="BC4" s="8" t="s">
        <v>255</v>
      </c>
      <c r="BD4" s="8" t="s">
        <v>255</v>
      </c>
      <c r="BE4" s="8" t="s">
        <v>255</v>
      </c>
      <c r="BF4" s="8" t="s">
        <v>255</v>
      </c>
      <c r="BG4" s="8" t="s">
        <v>255</v>
      </c>
      <c r="BH4" s="8" t="s">
        <v>255</v>
      </c>
      <c r="BI4" s="8" t="s">
        <v>255</v>
      </c>
      <c r="BJ4" s="8" t="s">
        <v>255</v>
      </c>
      <c r="BK4" s="8" t="s">
        <v>255</v>
      </c>
      <c r="BL4" s="8" t="s">
        <v>255</v>
      </c>
      <c r="BM4" s="8" t="s">
        <v>255</v>
      </c>
      <c r="BN4" s="8" t="s">
        <v>255</v>
      </c>
      <c r="BO4" s="8" t="s">
        <v>255</v>
      </c>
      <c r="BP4" s="8" t="s">
        <v>255</v>
      </c>
      <c r="BQ4" s="8" t="s">
        <v>255</v>
      </c>
      <c r="BR4" s="8" t="s">
        <v>255</v>
      </c>
      <c r="BS4" s="8" t="s">
        <v>255</v>
      </c>
      <c r="BT4" s="8" t="s">
        <v>255</v>
      </c>
      <c r="BU4" s="8" t="s">
        <v>255</v>
      </c>
      <c r="BV4" s="8" t="s">
        <v>255</v>
      </c>
      <c r="BW4" s="8" t="s">
        <v>255</v>
      </c>
      <c r="BX4" s="8" t="s">
        <v>255</v>
      </c>
      <c r="BY4" s="8" t="s">
        <v>255</v>
      </c>
      <c r="BZ4" s="8" t="s">
        <v>255</v>
      </c>
      <c r="CA4" s="8" t="s">
        <v>255</v>
      </c>
      <c r="CB4" s="8" t="s">
        <v>255</v>
      </c>
      <c r="CC4" s="8" t="s">
        <v>255</v>
      </c>
      <c r="CD4" s="8" t="s">
        <v>255</v>
      </c>
      <c r="CE4" s="8" t="s">
        <v>255</v>
      </c>
      <c r="CF4" s="8" t="s">
        <v>255</v>
      </c>
      <c r="CG4" s="8" t="s">
        <v>255</v>
      </c>
      <c r="CH4" s="8" t="s">
        <v>255</v>
      </c>
      <c r="CI4" s="8" t="s">
        <v>255</v>
      </c>
      <c r="CJ4" s="8" t="s">
        <v>255</v>
      </c>
      <c r="CK4" s="8" t="s">
        <v>255</v>
      </c>
      <c r="CL4" s="8" t="s">
        <v>255</v>
      </c>
      <c r="CM4" s="8" t="s">
        <v>255</v>
      </c>
      <c r="CN4" s="8" t="s">
        <v>255</v>
      </c>
      <c r="CO4" s="8" t="s">
        <v>255</v>
      </c>
      <c r="CP4" s="8" t="s">
        <v>255</v>
      </c>
      <c r="CQ4" s="8" t="s">
        <v>255</v>
      </c>
      <c r="CR4" s="8" t="s">
        <v>255</v>
      </c>
      <c r="CS4" s="8" t="s">
        <v>255</v>
      </c>
      <c r="CT4" s="8" t="s">
        <v>255</v>
      </c>
      <c r="CU4" s="8" t="s">
        <v>255</v>
      </c>
      <c r="CV4" s="8" t="s">
        <v>255</v>
      </c>
      <c r="CW4" s="8" t="s">
        <v>255</v>
      </c>
      <c r="CX4" s="8" t="s">
        <v>255</v>
      </c>
      <c r="CY4" s="8" t="s">
        <v>255</v>
      </c>
      <c r="CZ4" s="8" t="s">
        <v>255</v>
      </c>
      <c r="DA4" s="8" t="s">
        <v>255</v>
      </c>
      <c r="DB4" s="8" t="s">
        <v>255</v>
      </c>
      <c r="DC4" s="8" t="s">
        <v>255</v>
      </c>
      <c r="DD4" s="8" t="s">
        <v>255</v>
      </c>
      <c r="DE4" s="8" t="s">
        <v>255</v>
      </c>
      <c r="DF4" s="8" t="s">
        <v>255</v>
      </c>
      <c r="DG4" s="8" t="s">
        <v>255</v>
      </c>
      <c r="DH4" s="8" t="s">
        <v>255</v>
      </c>
      <c r="DI4" s="8" t="s">
        <v>255</v>
      </c>
      <c r="DJ4" s="8" t="s">
        <v>255</v>
      </c>
      <c r="DK4" s="8" t="s">
        <v>255</v>
      </c>
      <c r="DL4" s="8" t="s">
        <v>255</v>
      </c>
      <c r="DM4" s="8" t="s">
        <v>255</v>
      </c>
      <c r="DN4" s="8" t="s">
        <v>255</v>
      </c>
      <c r="DO4" s="8" t="s">
        <v>255</v>
      </c>
      <c r="DP4" s="8" t="s">
        <v>255</v>
      </c>
      <c r="DQ4" s="8" t="s">
        <v>255</v>
      </c>
      <c r="DR4" s="8" t="s">
        <v>255</v>
      </c>
      <c r="DS4" s="8" t="s">
        <v>255</v>
      </c>
      <c r="DT4" s="8" t="s">
        <v>255</v>
      </c>
      <c r="DU4" s="8" t="s">
        <v>255</v>
      </c>
      <c r="DV4" s="8" t="s">
        <v>255</v>
      </c>
      <c r="DW4" s="8" t="s">
        <v>255</v>
      </c>
      <c r="DX4" s="8" t="s">
        <v>255</v>
      </c>
      <c r="DY4" s="8" t="s">
        <v>255</v>
      </c>
      <c r="DZ4" s="8" t="s">
        <v>255</v>
      </c>
      <c r="EA4" s="8" t="s">
        <v>255</v>
      </c>
      <c r="EB4" s="8" t="s">
        <v>255</v>
      </c>
      <c r="EC4" s="8" t="s">
        <v>255</v>
      </c>
      <c r="ED4" s="8" t="s">
        <v>255</v>
      </c>
      <c r="EE4" s="8" t="s">
        <v>255</v>
      </c>
      <c r="EF4" s="8" t="s">
        <v>255</v>
      </c>
      <c r="EG4" s="8" t="s">
        <v>255</v>
      </c>
      <c r="EH4" s="8" t="s">
        <v>255</v>
      </c>
      <c r="EI4" s="8" t="s">
        <v>255</v>
      </c>
      <c r="EJ4" s="8" t="s">
        <v>255</v>
      </c>
      <c r="EK4" s="8" t="s">
        <v>255</v>
      </c>
      <c r="EL4" s="8" t="s">
        <v>255</v>
      </c>
      <c r="EM4" s="8" t="s">
        <v>255</v>
      </c>
      <c r="EN4" s="8" t="s">
        <v>255</v>
      </c>
      <c r="EO4" s="8" t="s">
        <v>255</v>
      </c>
      <c r="EP4" s="8" t="s">
        <v>255</v>
      </c>
      <c r="EQ4" s="8" t="s">
        <v>255</v>
      </c>
      <c r="ER4" s="8" t="s">
        <v>255</v>
      </c>
      <c r="ES4" s="8" t="s">
        <v>255</v>
      </c>
      <c r="ET4" s="8" t="s">
        <v>255</v>
      </c>
      <c r="EU4" s="8" t="s">
        <v>255</v>
      </c>
      <c r="EV4" s="8" t="s">
        <v>255</v>
      </c>
      <c r="EW4" s="8" t="s">
        <v>255</v>
      </c>
      <c r="EX4" s="8" t="s">
        <v>255</v>
      </c>
      <c r="EY4" s="8" t="s">
        <v>255</v>
      </c>
      <c r="EZ4" s="8" t="s">
        <v>255</v>
      </c>
      <c r="FA4" s="8" t="s">
        <v>255</v>
      </c>
      <c r="FB4" s="8" t="s">
        <v>255</v>
      </c>
      <c r="FC4" s="8" t="s">
        <v>255</v>
      </c>
      <c r="FD4" s="8" t="s">
        <v>255</v>
      </c>
      <c r="FE4" s="8" t="s">
        <v>255</v>
      </c>
      <c r="FF4" s="8" t="s">
        <v>255</v>
      </c>
      <c r="FG4" s="8" t="s">
        <v>255</v>
      </c>
      <c r="FH4" s="8" t="s">
        <v>255</v>
      </c>
      <c r="FI4" s="8" t="s">
        <v>255</v>
      </c>
      <c r="FJ4" s="8" t="s">
        <v>255</v>
      </c>
      <c r="FK4" s="8" t="s">
        <v>255</v>
      </c>
      <c r="FL4" s="8" t="s">
        <v>255</v>
      </c>
      <c r="FM4" s="8" t="s">
        <v>255</v>
      </c>
      <c r="FN4" s="8" t="s">
        <v>255</v>
      </c>
      <c r="FO4" s="8" t="s">
        <v>255</v>
      </c>
      <c r="FP4" s="8" t="s">
        <v>255</v>
      </c>
      <c r="FQ4" s="8" t="s">
        <v>255</v>
      </c>
      <c r="FR4" s="8" t="s">
        <v>255</v>
      </c>
      <c r="FS4" s="8" t="s">
        <v>255</v>
      </c>
      <c r="FT4" s="8" t="s">
        <v>255</v>
      </c>
      <c r="FU4" s="8" t="s">
        <v>255</v>
      </c>
      <c r="FV4" s="8" t="s">
        <v>255</v>
      </c>
      <c r="FW4" s="8" t="s">
        <v>255</v>
      </c>
      <c r="FX4" s="8" t="s">
        <v>255</v>
      </c>
      <c r="FY4" s="8" t="s">
        <v>255</v>
      </c>
      <c r="FZ4" s="8" t="s">
        <v>255</v>
      </c>
      <c r="GA4" s="8" t="s">
        <v>255</v>
      </c>
      <c r="GB4" s="8" t="s">
        <v>255</v>
      </c>
      <c r="GC4" s="8" t="s">
        <v>255</v>
      </c>
      <c r="GD4" s="8" t="s">
        <v>255</v>
      </c>
      <c r="GE4" s="8" t="s">
        <v>255</v>
      </c>
      <c r="GF4" s="8" t="s">
        <v>255</v>
      </c>
      <c r="GG4" s="8" t="s">
        <v>255</v>
      </c>
      <c r="GH4" s="8" t="s">
        <v>255</v>
      </c>
      <c r="GI4" s="8" t="s">
        <v>255</v>
      </c>
      <c r="GJ4" s="8" t="s">
        <v>255</v>
      </c>
      <c r="GK4" s="8" t="s">
        <v>255</v>
      </c>
      <c r="GL4" s="8" t="s">
        <v>255</v>
      </c>
      <c r="GM4" s="8" t="s">
        <v>255</v>
      </c>
      <c r="GN4" s="8" t="s">
        <v>255</v>
      </c>
      <c r="GO4" s="8" t="s">
        <v>255</v>
      </c>
      <c r="GP4" s="8" t="s">
        <v>255</v>
      </c>
      <c r="GQ4" s="8" t="s">
        <v>255</v>
      </c>
      <c r="GR4" s="8" t="s">
        <v>255</v>
      </c>
      <c r="GS4" s="8" t="s">
        <v>255</v>
      </c>
      <c r="GT4" s="8" t="s">
        <v>255</v>
      </c>
      <c r="GU4" s="8" t="s">
        <v>255</v>
      </c>
      <c r="GV4" s="8" t="s">
        <v>255</v>
      </c>
      <c r="GW4" s="8" t="s">
        <v>255</v>
      </c>
      <c r="GX4" s="8" t="s">
        <v>255</v>
      </c>
      <c r="GY4" s="8" t="s">
        <v>255</v>
      </c>
      <c r="GZ4" s="8" t="s">
        <v>255</v>
      </c>
      <c r="HA4" s="8" t="s">
        <v>255</v>
      </c>
      <c r="HB4" s="8" t="s">
        <v>255</v>
      </c>
      <c r="HC4" s="8" t="s">
        <v>255</v>
      </c>
      <c r="HD4" s="8" t="s">
        <v>255</v>
      </c>
      <c r="HE4" s="8" t="s">
        <v>255</v>
      </c>
      <c r="HF4" s="8" t="s">
        <v>255</v>
      </c>
      <c r="HG4" s="8" t="s">
        <v>255</v>
      </c>
      <c r="HH4" s="8" t="s">
        <v>255</v>
      </c>
      <c r="HI4" s="8" t="s">
        <v>255</v>
      </c>
      <c r="HJ4" s="8" t="s">
        <v>255</v>
      </c>
      <c r="HK4" s="8" t="s">
        <v>255</v>
      </c>
      <c r="HL4" s="8" t="s">
        <v>255</v>
      </c>
      <c r="HM4" s="8" t="s">
        <v>255</v>
      </c>
      <c r="HN4" s="8" t="s">
        <v>255</v>
      </c>
      <c r="HO4" s="8" t="s">
        <v>255</v>
      </c>
      <c r="HP4" s="8" t="s">
        <v>255</v>
      </c>
      <c r="HQ4" s="8" t="s">
        <v>255</v>
      </c>
      <c r="HR4" s="8" t="s">
        <v>255</v>
      </c>
      <c r="HS4" s="8" t="s">
        <v>255</v>
      </c>
      <c r="HT4" s="8" t="s">
        <v>255</v>
      </c>
      <c r="HU4" s="8" t="s">
        <v>255</v>
      </c>
      <c r="HV4" s="8" t="s">
        <v>255</v>
      </c>
      <c r="HW4" s="8" t="s">
        <v>255</v>
      </c>
      <c r="HX4" s="8" t="s">
        <v>255</v>
      </c>
      <c r="HY4" s="8" t="s">
        <v>255</v>
      </c>
      <c r="HZ4" s="8" t="s">
        <v>255</v>
      </c>
      <c r="IA4" s="8" t="s">
        <v>255</v>
      </c>
      <c r="IB4" s="8" t="s">
        <v>255</v>
      </c>
      <c r="IC4" s="8" t="s">
        <v>255</v>
      </c>
      <c r="ID4" s="8" t="s">
        <v>255</v>
      </c>
      <c r="IE4" s="8" t="s">
        <v>255</v>
      </c>
      <c r="IF4" s="8" t="s">
        <v>255</v>
      </c>
      <c r="IG4" s="8" t="s">
        <v>255</v>
      </c>
      <c r="IH4" s="8" t="s">
        <v>255</v>
      </c>
      <c r="II4" s="8" t="s">
        <v>255</v>
      </c>
      <c r="IJ4" s="8" t="s">
        <v>255</v>
      </c>
      <c r="IK4" s="8" t="s">
        <v>255</v>
      </c>
      <c r="IL4" s="8" t="s">
        <v>255</v>
      </c>
      <c r="IM4" s="8" t="s">
        <v>255</v>
      </c>
      <c r="IN4" s="8" t="s">
        <v>255</v>
      </c>
      <c r="IO4" s="8" t="s">
        <v>255</v>
      </c>
      <c r="IP4" s="8" t="s">
        <v>255</v>
      </c>
      <c r="IQ4" s="8" t="s">
        <v>255</v>
      </c>
    </row>
    <row r="5" spans="1:251">
      <c r="A5" s="4" t="s">
        <v>247</v>
      </c>
      <c r="B5" s="8" t="s">
        <v>5259</v>
      </c>
      <c r="C5" s="8" t="s">
        <v>5259</v>
      </c>
      <c r="D5" s="8" t="s">
        <v>5259</v>
      </c>
      <c r="E5" s="8" t="s">
        <v>5259</v>
      </c>
      <c r="F5" s="8" t="s">
        <v>5259</v>
      </c>
      <c r="G5" s="8" t="s">
        <v>5259</v>
      </c>
      <c r="H5" s="8" t="s">
        <v>5259</v>
      </c>
      <c r="I5" s="8" t="s">
        <v>5259</v>
      </c>
      <c r="J5" s="8" t="s">
        <v>5259</v>
      </c>
      <c r="K5" s="8" t="s">
        <v>5259</v>
      </c>
      <c r="L5" s="8" t="s">
        <v>5259</v>
      </c>
      <c r="M5" s="8" t="s">
        <v>5259</v>
      </c>
      <c r="N5" s="8" t="s">
        <v>5259</v>
      </c>
      <c r="O5" s="8" t="s">
        <v>5259</v>
      </c>
      <c r="P5" s="8" t="s">
        <v>5259</v>
      </c>
      <c r="Q5" s="8" t="s">
        <v>5259</v>
      </c>
      <c r="R5" s="8" t="s">
        <v>5259</v>
      </c>
      <c r="S5" s="8" t="s">
        <v>5259</v>
      </c>
      <c r="T5" s="8" t="s">
        <v>5259</v>
      </c>
      <c r="U5" s="8" t="s">
        <v>5259</v>
      </c>
      <c r="V5" s="8" t="s">
        <v>5259</v>
      </c>
      <c r="W5" s="8" t="s">
        <v>5259</v>
      </c>
      <c r="X5" s="8" t="s">
        <v>5259</v>
      </c>
      <c r="Y5" s="8" t="s">
        <v>5259</v>
      </c>
      <c r="Z5" s="8" t="s">
        <v>5259</v>
      </c>
      <c r="AA5" s="8" t="s">
        <v>5259</v>
      </c>
      <c r="AB5" s="8" t="s">
        <v>5259</v>
      </c>
      <c r="AC5" s="8" t="s">
        <v>5259</v>
      </c>
      <c r="AD5" s="8" t="s">
        <v>5259</v>
      </c>
      <c r="AE5" s="8" t="s">
        <v>5259</v>
      </c>
      <c r="AF5" s="8" t="s">
        <v>5259</v>
      </c>
      <c r="AG5" s="8" t="s">
        <v>5259</v>
      </c>
      <c r="AH5" s="8" t="s">
        <v>5259</v>
      </c>
      <c r="AI5" s="8" t="s">
        <v>5259</v>
      </c>
      <c r="AJ5" s="8" t="s">
        <v>5259</v>
      </c>
      <c r="AK5" s="8" t="s">
        <v>5259</v>
      </c>
      <c r="AL5" s="8" t="s">
        <v>5259</v>
      </c>
      <c r="AM5" s="8" t="s">
        <v>5259</v>
      </c>
      <c r="AN5" s="8" t="s">
        <v>5259</v>
      </c>
      <c r="AO5" s="8" t="s">
        <v>5259</v>
      </c>
      <c r="AP5" s="8" t="s">
        <v>5259</v>
      </c>
      <c r="AQ5" s="8" t="s">
        <v>5259</v>
      </c>
      <c r="AR5" s="8" t="s">
        <v>5259</v>
      </c>
      <c r="AS5" s="8" t="s">
        <v>5259</v>
      </c>
      <c r="AT5" s="8" t="s">
        <v>5259</v>
      </c>
      <c r="AU5" s="8" t="s">
        <v>5259</v>
      </c>
      <c r="AV5" s="8" t="s">
        <v>5259</v>
      </c>
      <c r="AW5" s="8" t="s">
        <v>5259</v>
      </c>
      <c r="AX5" s="8" t="s">
        <v>5259</v>
      </c>
      <c r="AY5" s="8" t="s">
        <v>5259</v>
      </c>
      <c r="AZ5" s="8" t="s">
        <v>5259</v>
      </c>
      <c r="BA5" s="8" t="s">
        <v>5259</v>
      </c>
      <c r="BB5" s="8" t="s">
        <v>5259</v>
      </c>
      <c r="BC5" s="8" t="s">
        <v>5259</v>
      </c>
      <c r="BD5" s="8" t="s">
        <v>5259</v>
      </c>
      <c r="BE5" s="8" t="s">
        <v>5259</v>
      </c>
      <c r="BF5" s="8" t="s">
        <v>5259</v>
      </c>
      <c r="BG5" s="8" t="s">
        <v>5259</v>
      </c>
      <c r="BH5" s="8" t="s">
        <v>5259</v>
      </c>
      <c r="BI5" s="8" t="s">
        <v>5259</v>
      </c>
      <c r="BJ5" s="8" t="s">
        <v>5259</v>
      </c>
      <c r="BK5" s="8" t="s">
        <v>5259</v>
      </c>
      <c r="BL5" s="8" t="s">
        <v>5259</v>
      </c>
      <c r="BM5" s="8" t="s">
        <v>5259</v>
      </c>
      <c r="BN5" s="8" t="s">
        <v>5259</v>
      </c>
      <c r="BO5" s="8" t="s">
        <v>5259</v>
      </c>
      <c r="BP5" s="8" t="s">
        <v>5259</v>
      </c>
      <c r="BQ5" s="8" t="s">
        <v>5259</v>
      </c>
      <c r="BR5" s="8" t="s">
        <v>5259</v>
      </c>
      <c r="BS5" s="8" t="s">
        <v>5259</v>
      </c>
      <c r="BT5" s="8" t="s">
        <v>5259</v>
      </c>
      <c r="BU5" s="8" t="s">
        <v>5259</v>
      </c>
      <c r="BV5" s="8" t="s">
        <v>5259</v>
      </c>
      <c r="BW5" s="8" t="s">
        <v>5259</v>
      </c>
      <c r="BX5" s="8" t="s">
        <v>5259</v>
      </c>
      <c r="BY5" s="8" t="s">
        <v>5259</v>
      </c>
      <c r="BZ5" s="8" t="s">
        <v>5259</v>
      </c>
      <c r="CA5" s="8" t="s">
        <v>5259</v>
      </c>
      <c r="CB5" s="8" t="s">
        <v>5259</v>
      </c>
      <c r="CC5" s="8" t="s">
        <v>5259</v>
      </c>
      <c r="CD5" s="8" t="s">
        <v>5259</v>
      </c>
      <c r="CE5" s="8" t="s">
        <v>5259</v>
      </c>
      <c r="CF5" s="8" t="s">
        <v>5259</v>
      </c>
      <c r="CG5" s="8" t="s">
        <v>5259</v>
      </c>
      <c r="CH5" s="8" t="s">
        <v>5259</v>
      </c>
      <c r="CI5" s="8" t="s">
        <v>5259</v>
      </c>
      <c r="CJ5" s="8" t="s">
        <v>5259</v>
      </c>
      <c r="CK5" s="8" t="s">
        <v>5259</v>
      </c>
      <c r="CL5" s="8" t="s">
        <v>5259</v>
      </c>
      <c r="CM5" s="8" t="s">
        <v>5259</v>
      </c>
      <c r="CN5" s="8" t="s">
        <v>5259</v>
      </c>
      <c r="CO5" s="8" t="s">
        <v>5259</v>
      </c>
      <c r="CP5" s="8" t="s">
        <v>5259</v>
      </c>
      <c r="CQ5" s="8" t="s">
        <v>5259</v>
      </c>
      <c r="CR5" s="8" t="s">
        <v>5259</v>
      </c>
      <c r="CS5" s="8" t="s">
        <v>5259</v>
      </c>
      <c r="CT5" s="8" t="s">
        <v>5259</v>
      </c>
      <c r="CU5" s="8" t="s">
        <v>5259</v>
      </c>
      <c r="CV5" s="8" t="s">
        <v>5259</v>
      </c>
      <c r="CW5" s="8" t="s">
        <v>5259</v>
      </c>
      <c r="CX5" s="8" t="s">
        <v>5259</v>
      </c>
      <c r="CY5" s="8" t="s">
        <v>5259</v>
      </c>
      <c r="CZ5" s="8" t="s">
        <v>5259</v>
      </c>
      <c r="DA5" s="8" t="s">
        <v>5259</v>
      </c>
      <c r="DB5" s="8" t="s">
        <v>5259</v>
      </c>
      <c r="DC5" s="8" t="s">
        <v>5259</v>
      </c>
      <c r="DD5" s="8" t="s">
        <v>5259</v>
      </c>
      <c r="DE5" s="8" t="s">
        <v>5259</v>
      </c>
      <c r="DF5" s="8" t="s">
        <v>5259</v>
      </c>
      <c r="DG5" s="8" t="s">
        <v>5259</v>
      </c>
      <c r="DH5" s="8" t="s">
        <v>5259</v>
      </c>
      <c r="DI5" s="8" t="s">
        <v>5259</v>
      </c>
      <c r="DJ5" s="8" t="s">
        <v>5259</v>
      </c>
      <c r="DK5" s="8" t="s">
        <v>5259</v>
      </c>
      <c r="DL5" s="8" t="s">
        <v>5259</v>
      </c>
      <c r="DM5" s="8" t="s">
        <v>5259</v>
      </c>
      <c r="DN5" s="8" t="s">
        <v>5259</v>
      </c>
      <c r="DO5" s="8" t="s">
        <v>5259</v>
      </c>
      <c r="DP5" s="8" t="s">
        <v>5259</v>
      </c>
      <c r="DQ5" s="8" t="s">
        <v>5259</v>
      </c>
      <c r="DR5" s="8" t="s">
        <v>5259</v>
      </c>
      <c r="DS5" s="8" t="s">
        <v>5259</v>
      </c>
      <c r="DT5" s="8" t="s">
        <v>5259</v>
      </c>
      <c r="DU5" s="8" t="s">
        <v>5259</v>
      </c>
      <c r="DV5" s="8" t="s">
        <v>5259</v>
      </c>
      <c r="DW5" s="8" t="s">
        <v>5259</v>
      </c>
      <c r="DX5" s="8" t="s">
        <v>5259</v>
      </c>
      <c r="DY5" s="8" t="s">
        <v>5259</v>
      </c>
      <c r="DZ5" s="8" t="s">
        <v>5259</v>
      </c>
      <c r="EA5" s="8" t="s">
        <v>5259</v>
      </c>
      <c r="EB5" s="8" t="s">
        <v>5259</v>
      </c>
      <c r="EC5" s="8" t="s">
        <v>5259</v>
      </c>
      <c r="ED5" s="8" t="s">
        <v>5259</v>
      </c>
      <c r="EE5" s="8" t="s">
        <v>5259</v>
      </c>
      <c r="EF5" s="8" t="s">
        <v>5259</v>
      </c>
      <c r="EG5" s="8" t="s">
        <v>5259</v>
      </c>
      <c r="EH5" s="8" t="s">
        <v>5259</v>
      </c>
      <c r="EI5" s="8" t="s">
        <v>5259</v>
      </c>
      <c r="EJ5" s="8" t="s">
        <v>5259</v>
      </c>
      <c r="EK5" s="8" t="s">
        <v>5259</v>
      </c>
      <c r="EL5" s="8" t="s">
        <v>5259</v>
      </c>
      <c r="EM5" s="8" t="s">
        <v>5259</v>
      </c>
      <c r="EN5" s="8" t="s">
        <v>5259</v>
      </c>
      <c r="EO5" s="8" t="s">
        <v>5259</v>
      </c>
      <c r="EP5" s="8" t="s">
        <v>5259</v>
      </c>
      <c r="EQ5" s="8" t="s">
        <v>5259</v>
      </c>
      <c r="ER5" s="8" t="s">
        <v>5259</v>
      </c>
      <c r="ES5" s="8" t="s">
        <v>5259</v>
      </c>
      <c r="ET5" s="8" t="s">
        <v>5259</v>
      </c>
      <c r="EU5" s="8" t="s">
        <v>5259</v>
      </c>
      <c r="EV5" s="8" t="s">
        <v>5259</v>
      </c>
      <c r="EW5" s="8" t="s">
        <v>5259</v>
      </c>
      <c r="EX5" s="8" t="s">
        <v>5259</v>
      </c>
      <c r="EY5" s="8" t="s">
        <v>5259</v>
      </c>
      <c r="EZ5" s="8" t="s">
        <v>5259</v>
      </c>
      <c r="FA5" s="8" t="s">
        <v>5259</v>
      </c>
      <c r="FB5" s="8" t="s">
        <v>5259</v>
      </c>
      <c r="FC5" s="8" t="s">
        <v>5259</v>
      </c>
      <c r="FD5" s="8" t="s">
        <v>5259</v>
      </c>
      <c r="FE5" s="8" t="s">
        <v>5259</v>
      </c>
      <c r="FF5" s="8" t="s">
        <v>5259</v>
      </c>
      <c r="FG5" s="8" t="s">
        <v>5259</v>
      </c>
      <c r="FH5" s="8" t="s">
        <v>5259</v>
      </c>
      <c r="FI5" s="8" t="s">
        <v>5259</v>
      </c>
      <c r="FJ5" s="8" t="s">
        <v>5259</v>
      </c>
      <c r="FK5" s="8" t="s">
        <v>5259</v>
      </c>
      <c r="FL5" s="8" t="s">
        <v>5259</v>
      </c>
      <c r="FM5" s="8" t="s">
        <v>5259</v>
      </c>
      <c r="FN5" s="8" t="s">
        <v>5259</v>
      </c>
      <c r="FO5" s="8" t="s">
        <v>5259</v>
      </c>
      <c r="FP5" s="8" t="s">
        <v>5259</v>
      </c>
      <c r="FQ5" s="8" t="s">
        <v>5259</v>
      </c>
      <c r="FR5" s="8" t="s">
        <v>5259</v>
      </c>
      <c r="FS5" s="8" t="s">
        <v>5259</v>
      </c>
      <c r="FT5" s="8" t="s">
        <v>5259</v>
      </c>
      <c r="FU5" s="8" t="s">
        <v>5259</v>
      </c>
      <c r="FV5" s="8" t="s">
        <v>5259</v>
      </c>
      <c r="FW5" s="8" t="s">
        <v>5259</v>
      </c>
      <c r="FX5" s="8" t="s">
        <v>5259</v>
      </c>
      <c r="FY5" s="8" t="s">
        <v>5259</v>
      </c>
      <c r="FZ5" s="8" t="s">
        <v>5259</v>
      </c>
      <c r="GA5" s="8" t="s">
        <v>5259</v>
      </c>
      <c r="GB5" s="8" t="s">
        <v>5259</v>
      </c>
      <c r="GC5" s="8" t="s">
        <v>5259</v>
      </c>
      <c r="GD5" s="8" t="s">
        <v>5259</v>
      </c>
      <c r="GE5" s="8" t="s">
        <v>5259</v>
      </c>
      <c r="GF5" s="8" t="s">
        <v>5259</v>
      </c>
      <c r="GG5" s="8" t="s">
        <v>5259</v>
      </c>
      <c r="GH5" s="8" t="s">
        <v>5259</v>
      </c>
      <c r="GI5" s="8" t="s">
        <v>5259</v>
      </c>
      <c r="GJ5" s="8" t="s">
        <v>5259</v>
      </c>
      <c r="GK5" s="8" t="s">
        <v>5259</v>
      </c>
      <c r="GL5" s="8" t="s">
        <v>5259</v>
      </c>
      <c r="GM5" s="8" t="s">
        <v>5259</v>
      </c>
      <c r="GN5" s="8" t="s">
        <v>5259</v>
      </c>
      <c r="GO5" s="8" t="s">
        <v>5259</v>
      </c>
      <c r="GP5" s="8" t="s">
        <v>5259</v>
      </c>
      <c r="GQ5" s="8" t="s">
        <v>5259</v>
      </c>
      <c r="GR5" s="8" t="s">
        <v>5259</v>
      </c>
      <c r="GS5" s="8" t="s">
        <v>5259</v>
      </c>
      <c r="GT5" s="8" t="s">
        <v>5259</v>
      </c>
      <c r="GU5" s="8" t="s">
        <v>5259</v>
      </c>
      <c r="GV5" s="8" t="s">
        <v>5259</v>
      </c>
      <c r="GW5" s="8" t="s">
        <v>5259</v>
      </c>
      <c r="GX5" s="8" t="s">
        <v>5259</v>
      </c>
      <c r="GY5" s="8" t="s">
        <v>5259</v>
      </c>
      <c r="GZ5" s="8" t="s">
        <v>5259</v>
      </c>
      <c r="HA5" s="8" t="s">
        <v>5259</v>
      </c>
      <c r="HB5" s="8" t="s">
        <v>5259</v>
      </c>
      <c r="HC5" s="8" t="s">
        <v>5259</v>
      </c>
      <c r="HD5" s="8" t="s">
        <v>5259</v>
      </c>
      <c r="HE5" s="8" t="s">
        <v>5259</v>
      </c>
      <c r="HF5" s="8" t="s">
        <v>5259</v>
      </c>
      <c r="HG5" s="8" t="s">
        <v>5259</v>
      </c>
      <c r="HH5" s="8" t="s">
        <v>5259</v>
      </c>
      <c r="HI5" s="8" t="s">
        <v>5259</v>
      </c>
      <c r="HJ5" s="8" t="s">
        <v>5259</v>
      </c>
      <c r="HK5" s="8" t="s">
        <v>5259</v>
      </c>
      <c r="HL5" s="8" t="s">
        <v>5259</v>
      </c>
      <c r="HM5" s="8" t="s">
        <v>5259</v>
      </c>
      <c r="HN5" s="8" t="s">
        <v>5259</v>
      </c>
      <c r="HO5" s="8" t="s">
        <v>5259</v>
      </c>
      <c r="HP5" s="8" t="s">
        <v>5259</v>
      </c>
      <c r="HQ5" s="8" t="s">
        <v>5259</v>
      </c>
      <c r="HR5" s="8" t="s">
        <v>5259</v>
      </c>
      <c r="HS5" s="8" t="s">
        <v>5259</v>
      </c>
      <c r="HT5" s="8" t="s">
        <v>5259</v>
      </c>
      <c r="HU5" s="8" t="s">
        <v>5259</v>
      </c>
      <c r="HV5" s="8" t="s">
        <v>5259</v>
      </c>
      <c r="HW5" s="8" t="s">
        <v>5259</v>
      </c>
      <c r="HX5" s="8" t="s">
        <v>5259</v>
      </c>
      <c r="HY5" s="8" t="s">
        <v>5259</v>
      </c>
      <c r="HZ5" s="8" t="s">
        <v>5259</v>
      </c>
      <c r="IA5" s="8" t="s">
        <v>5259</v>
      </c>
      <c r="IB5" s="8" t="s">
        <v>5259</v>
      </c>
      <c r="IC5" s="8" t="s">
        <v>5259</v>
      </c>
      <c r="ID5" s="8" t="s">
        <v>5259</v>
      </c>
      <c r="IE5" s="8" t="s">
        <v>5259</v>
      </c>
      <c r="IF5" s="8" t="s">
        <v>5259</v>
      </c>
      <c r="IG5" s="8" t="s">
        <v>5259</v>
      </c>
      <c r="IH5" s="8" t="s">
        <v>5259</v>
      </c>
      <c r="II5" s="8" t="s">
        <v>5259</v>
      </c>
      <c r="IJ5" s="8" t="s">
        <v>5259</v>
      </c>
      <c r="IK5" s="8" t="s">
        <v>5259</v>
      </c>
      <c r="IL5" s="8" t="s">
        <v>5259</v>
      </c>
      <c r="IM5" s="8" t="s">
        <v>5259</v>
      </c>
      <c r="IN5" s="8" t="s">
        <v>5259</v>
      </c>
      <c r="IO5" s="8" t="s">
        <v>5259</v>
      </c>
      <c r="IP5" s="8" t="s">
        <v>5259</v>
      </c>
      <c r="IQ5" s="8" t="s">
        <v>5259</v>
      </c>
    </row>
    <row r="6" spans="1:251">
      <c r="A6" s="4" t="s">
        <v>248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249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250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251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252</v>
      </c>
      <c r="B10" s="8" t="s">
        <v>4220</v>
      </c>
      <c r="C10" s="8" t="s">
        <v>4221</v>
      </c>
      <c r="D10" s="8" t="s">
        <v>4222</v>
      </c>
      <c r="E10" s="8" t="s">
        <v>4223</v>
      </c>
      <c r="F10" s="8" t="s">
        <v>4224</v>
      </c>
      <c r="G10" s="8" t="s">
        <v>4225</v>
      </c>
      <c r="H10" s="8" t="s">
        <v>4226</v>
      </c>
      <c r="I10" s="8" t="s">
        <v>4227</v>
      </c>
      <c r="J10" s="8" t="s">
        <v>4228</v>
      </c>
      <c r="K10" s="8" t="s">
        <v>4229</v>
      </c>
      <c r="L10" s="8" t="s">
        <v>4230</v>
      </c>
      <c r="M10" s="8" t="s">
        <v>4231</v>
      </c>
      <c r="N10" s="8" t="s">
        <v>4232</v>
      </c>
      <c r="O10" s="8" t="s">
        <v>4233</v>
      </c>
      <c r="P10" s="8" t="s">
        <v>4234</v>
      </c>
      <c r="Q10" s="8" t="s">
        <v>4235</v>
      </c>
      <c r="R10" s="8" t="s">
        <v>4236</v>
      </c>
      <c r="S10" s="8" t="s">
        <v>4237</v>
      </c>
      <c r="T10" s="8" t="s">
        <v>4238</v>
      </c>
      <c r="U10" s="8" t="s">
        <v>4239</v>
      </c>
      <c r="V10" s="8" t="s">
        <v>4240</v>
      </c>
      <c r="W10" s="8" t="s">
        <v>4241</v>
      </c>
      <c r="X10" s="8" t="s">
        <v>4242</v>
      </c>
      <c r="Y10" s="8" t="s">
        <v>4243</v>
      </c>
      <c r="Z10" s="8" t="s">
        <v>4244</v>
      </c>
      <c r="AA10" s="8" t="s">
        <v>4245</v>
      </c>
      <c r="AB10" s="8" t="s">
        <v>4246</v>
      </c>
      <c r="AC10" s="8" t="s">
        <v>4247</v>
      </c>
      <c r="AD10" s="8" t="s">
        <v>4248</v>
      </c>
      <c r="AE10" s="8" t="s">
        <v>4249</v>
      </c>
      <c r="AF10" s="8" t="s">
        <v>4250</v>
      </c>
      <c r="AG10" s="8" t="s">
        <v>4251</v>
      </c>
      <c r="AH10" s="8" t="s">
        <v>4252</v>
      </c>
      <c r="AI10" s="8" t="s">
        <v>4253</v>
      </c>
      <c r="AJ10" s="8" t="s">
        <v>4254</v>
      </c>
      <c r="AK10" s="8" t="s">
        <v>4255</v>
      </c>
      <c r="AL10" s="8" t="s">
        <v>4256</v>
      </c>
      <c r="AM10" s="8" t="s">
        <v>4257</v>
      </c>
      <c r="AN10" s="8" t="s">
        <v>4258</v>
      </c>
      <c r="AO10" s="8" t="s">
        <v>4259</v>
      </c>
      <c r="AP10" s="8" t="s">
        <v>4260</v>
      </c>
      <c r="AQ10" s="8" t="s">
        <v>4261</v>
      </c>
      <c r="AR10" s="8" t="s">
        <v>4262</v>
      </c>
      <c r="AS10" s="8" t="s">
        <v>4263</v>
      </c>
      <c r="AT10" s="8" t="s">
        <v>4264</v>
      </c>
      <c r="AU10" s="8" t="s">
        <v>4265</v>
      </c>
      <c r="AV10" s="8" t="s">
        <v>4266</v>
      </c>
      <c r="AW10" s="8" t="s">
        <v>4267</v>
      </c>
      <c r="AX10" s="8" t="s">
        <v>4268</v>
      </c>
      <c r="AY10" s="8" t="s">
        <v>4269</v>
      </c>
      <c r="AZ10" s="8" t="s">
        <v>4270</v>
      </c>
      <c r="BA10" s="8" t="s">
        <v>4271</v>
      </c>
      <c r="BB10" s="8" t="s">
        <v>4272</v>
      </c>
      <c r="BC10" s="8" t="s">
        <v>4273</v>
      </c>
      <c r="BD10" s="8" t="s">
        <v>4274</v>
      </c>
      <c r="BE10" s="8" t="s">
        <v>4275</v>
      </c>
      <c r="BF10" s="8" t="s">
        <v>4276</v>
      </c>
      <c r="BG10" s="8" t="s">
        <v>4277</v>
      </c>
      <c r="BH10" s="8" t="s">
        <v>4278</v>
      </c>
      <c r="BI10" s="8" t="s">
        <v>4279</v>
      </c>
      <c r="BJ10" s="8" t="s">
        <v>4280</v>
      </c>
      <c r="BK10" s="8" t="s">
        <v>4281</v>
      </c>
      <c r="BL10" s="8" t="s">
        <v>4282</v>
      </c>
      <c r="BM10" s="8" t="s">
        <v>4283</v>
      </c>
      <c r="BN10" s="8" t="s">
        <v>4284</v>
      </c>
      <c r="BO10" s="8" t="s">
        <v>4285</v>
      </c>
      <c r="BP10" s="8" t="s">
        <v>4286</v>
      </c>
      <c r="BQ10" s="8" t="s">
        <v>4287</v>
      </c>
      <c r="BR10" s="8" t="s">
        <v>4288</v>
      </c>
      <c r="BS10" s="8" t="s">
        <v>4289</v>
      </c>
      <c r="BT10" s="8" t="s">
        <v>4290</v>
      </c>
      <c r="BU10" s="8" t="s">
        <v>4291</v>
      </c>
      <c r="BV10" s="8" t="s">
        <v>4292</v>
      </c>
      <c r="BW10" s="8" t="s">
        <v>4293</v>
      </c>
      <c r="BX10" s="8" t="s">
        <v>4294</v>
      </c>
      <c r="BY10" s="8" t="s">
        <v>4295</v>
      </c>
      <c r="BZ10" s="8" t="s">
        <v>4296</v>
      </c>
      <c r="CA10" s="8" t="s">
        <v>4297</v>
      </c>
      <c r="CB10" s="8" t="s">
        <v>4298</v>
      </c>
      <c r="CC10" s="8" t="s">
        <v>4299</v>
      </c>
      <c r="CD10" s="8" t="s">
        <v>4300</v>
      </c>
      <c r="CE10" s="8" t="s">
        <v>4301</v>
      </c>
      <c r="CF10" s="8" t="s">
        <v>4302</v>
      </c>
      <c r="CG10" s="8" t="s">
        <v>4303</v>
      </c>
      <c r="CH10" s="8" t="s">
        <v>4304</v>
      </c>
      <c r="CI10" s="8" t="s">
        <v>4305</v>
      </c>
      <c r="CJ10" s="8" t="s">
        <v>4306</v>
      </c>
      <c r="CK10" s="8" t="s">
        <v>4307</v>
      </c>
      <c r="CL10" s="8" t="s">
        <v>4308</v>
      </c>
      <c r="CM10" s="8" t="s">
        <v>4309</v>
      </c>
      <c r="CN10" s="8" t="s">
        <v>4310</v>
      </c>
      <c r="CO10" s="8" t="s">
        <v>4311</v>
      </c>
      <c r="CP10" s="8" t="s">
        <v>4312</v>
      </c>
      <c r="CQ10" s="8" t="s">
        <v>4313</v>
      </c>
      <c r="CR10" s="8" t="s">
        <v>4314</v>
      </c>
      <c r="CS10" s="8" t="s">
        <v>4315</v>
      </c>
      <c r="CT10" s="8" t="s">
        <v>4316</v>
      </c>
      <c r="CU10" s="8" t="s">
        <v>4317</v>
      </c>
      <c r="CV10" s="8" t="s">
        <v>4318</v>
      </c>
      <c r="CW10" s="8" t="s">
        <v>4319</v>
      </c>
      <c r="CX10" s="8" t="s">
        <v>4320</v>
      </c>
      <c r="CY10" s="8" t="s">
        <v>4321</v>
      </c>
      <c r="CZ10" s="8" t="s">
        <v>4322</v>
      </c>
      <c r="DA10" s="8" t="s">
        <v>4323</v>
      </c>
      <c r="DB10" s="8" t="s">
        <v>4324</v>
      </c>
      <c r="DC10" s="8" t="s">
        <v>4325</v>
      </c>
      <c r="DD10" s="8" t="s">
        <v>4326</v>
      </c>
      <c r="DE10" s="8" t="s">
        <v>4327</v>
      </c>
      <c r="DF10" s="8" t="s">
        <v>4328</v>
      </c>
      <c r="DG10" s="8" t="s">
        <v>4329</v>
      </c>
      <c r="DH10" s="8" t="s">
        <v>4330</v>
      </c>
      <c r="DI10" s="8" t="s">
        <v>4331</v>
      </c>
      <c r="DJ10" s="8" t="s">
        <v>4332</v>
      </c>
      <c r="DK10" s="8" t="s">
        <v>4333</v>
      </c>
      <c r="DL10" s="8" t="s">
        <v>4334</v>
      </c>
      <c r="DM10" s="8" t="s">
        <v>4335</v>
      </c>
      <c r="DN10" s="8" t="s">
        <v>4336</v>
      </c>
      <c r="DO10" s="8" t="s">
        <v>4337</v>
      </c>
      <c r="DP10" s="8" t="s">
        <v>4338</v>
      </c>
      <c r="DQ10" s="8" t="s">
        <v>4339</v>
      </c>
      <c r="DR10" s="8" t="s">
        <v>4340</v>
      </c>
      <c r="DS10" s="8" t="s">
        <v>4341</v>
      </c>
      <c r="DT10" s="8" t="s">
        <v>4342</v>
      </c>
      <c r="DU10" s="8" t="s">
        <v>4343</v>
      </c>
      <c r="DV10" s="8" t="s">
        <v>4344</v>
      </c>
      <c r="DW10" s="8" t="s">
        <v>4345</v>
      </c>
      <c r="DX10" s="8" t="s">
        <v>4346</v>
      </c>
      <c r="DY10" s="8" t="s">
        <v>4347</v>
      </c>
      <c r="DZ10" s="8" t="s">
        <v>4348</v>
      </c>
      <c r="EA10" s="8" t="s">
        <v>4349</v>
      </c>
      <c r="EB10" s="8" t="s">
        <v>4350</v>
      </c>
      <c r="EC10" s="8" t="s">
        <v>4351</v>
      </c>
      <c r="ED10" s="8" t="s">
        <v>4352</v>
      </c>
      <c r="EE10" s="8" t="s">
        <v>4353</v>
      </c>
      <c r="EF10" s="8" t="s">
        <v>4354</v>
      </c>
      <c r="EG10" s="8" t="s">
        <v>4355</v>
      </c>
      <c r="EH10" s="8" t="s">
        <v>4356</v>
      </c>
      <c r="EI10" s="8" t="s">
        <v>4357</v>
      </c>
      <c r="EJ10" s="8" t="s">
        <v>4358</v>
      </c>
      <c r="EK10" s="8" t="s">
        <v>4359</v>
      </c>
      <c r="EL10" s="8" t="s">
        <v>4360</v>
      </c>
      <c r="EM10" s="8" t="s">
        <v>4361</v>
      </c>
      <c r="EN10" s="8" t="s">
        <v>4362</v>
      </c>
      <c r="EO10" s="8" t="s">
        <v>4363</v>
      </c>
      <c r="EP10" s="8" t="s">
        <v>4364</v>
      </c>
      <c r="EQ10" s="8" t="s">
        <v>4365</v>
      </c>
      <c r="ER10" s="8" t="s">
        <v>4366</v>
      </c>
      <c r="ES10" s="8" t="s">
        <v>4367</v>
      </c>
      <c r="ET10" s="8" t="s">
        <v>4368</v>
      </c>
      <c r="EU10" s="8" t="s">
        <v>4369</v>
      </c>
      <c r="EV10" s="8" t="s">
        <v>4370</v>
      </c>
      <c r="EW10" s="8" t="s">
        <v>4371</v>
      </c>
      <c r="EX10" s="8" t="s">
        <v>4372</v>
      </c>
      <c r="EY10" s="8" t="s">
        <v>4373</v>
      </c>
      <c r="EZ10" s="8" t="s">
        <v>4374</v>
      </c>
      <c r="FA10" s="8" t="s">
        <v>4375</v>
      </c>
      <c r="FB10" s="8" t="s">
        <v>4376</v>
      </c>
      <c r="FC10" s="8" t="s">
        <v>4377</v>
      </c>
      <c r="FD10" s="8" t="s">
        <v>4378</v>
      </c>
      <c r="FE10" s="8" t="s">
        <v>4379</v>
      </c>
      <c r="FF10" s="8" t="s">
        <v>4380</v>
      </c>
      <c r="FG10" s="8" t="s">
        <v>4381</v>
      </c>
      <c r="FH10" s="8" t="s">
        <v>4382</v>
      </c>
      <c r="FI10" s="8" t="s">
        <v>4383</v>
      </c>
      <c r="FJ10" s="8" t="s">
        <v>4384</v>
      </c>
      <c r="FK10" s="8" t="s">
        <v>4385</v>
      </c>
      <c r="FL10" s="8" t="s">
        <v>4386</v>
      </c>
      <c r="FM10" s="8" t="s">
        <v>4387</v>
      </c>
      <c r="FN10" s="8" t="s">
        <v>4388</v>
      </c>
      <c r="FO10" s="8" t="s">
        <v>4389</v>
      </c>
      <c r="FP10" s="8" t="s">
        <v>4390</v>
      </c>
      <c r="FQ10" s="8" t="s">
        <v>4391</v>
      </c>
      <c r="FR10" s="8" t="s">
        <v>4392</v>
      </c>
      <c r="FS10" s="8" t="s">
        <v>4393</v>
      </c>
      <c r="FT10" s="8" t="s">
        <v>4394</v>
      </c>
      <c r="FU10" s="8" t="s">
        <v>4395</v>
      </c>
      <c r="FV10" s="8" t="s">
        <v>4396</v>
      </c>
      <c r="FW10" s="8" t="s">
        <v>4397</v>
      </c>
      <c r="FX10" s="8" t="s">
        <v>4398</v>
      </c>
      <c r="FY10" s="8" t="s">
        <v>4399</v>
      </c>
      <c r="FZ10" s="8" t="s">
        <v>4400</v>
      </c>
      <c r="GA10" s="8" t="s">
        <v>4401</v>
      </c>
      <c r="GB10" s="8" t="s">
        <v>4402</v>
      </c>
      <c r="GC10" s="8" t="s">
        <v>4403</v>
      </c>
      <c r="GD10" s="8" t="s">
        <v>4404</v>
      </c>
      <c r="GE10" s="8" t="s">
        <v>4405</v>
      </c>
      <c r="GF10" s="8" t="s">
        <v>4406</v>
      </c>
      <c r="GG10" s="8" t="s">
        <v>4407</v>
      </c>
      <c r="GH10" s="8" t="s">
        <v>4408</v>
      </c>
      <c r="GI10" s="8" t="s">
        <v>4409</v>
      </c>
      <c r="GJ10" s="8" t="s">
        <v>4410</v>
      </c>
      <c r="GK10" s="8" t="s">
        <v>4411</v>
      </c>
      <c r="GL10" s="8" t="s">
        <v>4412</v>
      </c>
      <c r="GM10" s="8" t="s">
        <v>4413</v>
      </c>
      <c r="GN10" s="8" t="s">
        <v>4414</v>
      </c>
      <c r="GO10" s="8" t="s">
        <v>4415</v>
      </c>
      <c r="GP10" s="8" t="s">
        <v>4416</v>
      </c>
      <c r="GQ10" s="8" t="s">
        <v>4417</v>
      </c>
      <c r="GR10" s="8" t="s">
        <v>4418</v>
      </c>
      <c r="GS10" s="8" t="s">
        <v>4419</v>
      </c>
      <c r="GT10" s="8" t="s">
        <v>4420</v>
      </c>
      <c r="GU10" s="8" t="s">
        <v>4421</v>
      </c>
      <c r="GV10" s="8" t="s">
        <v>4422</v>
      </c>
      <c r="GW10" s="8" t="s">
        <v>4423</v>
      </c>
      <c r="GX10" s="8" t="s">
        <v>4424</v>
      </c>
      <c r="GY10" s="8" t="s">
        <v>4425</v>
      </c>
      <c r="GZ10" s="8" t="s">
        <v>4426</v>
      </c>
      <c r="HA10" s="8" t="s">
        <v>4427</v>
      </c>
      <c r="HB10" s="8" t="s">
        <v>4428</v>
      </c>
      <c r="HC10" s="8" t="s">
        <v>4429</v>
      </c>
      <c r="HD10" s="8" t="s">
        <v>4430</v>
      </c>
      <c r="HE10" s="8" t="s">
        <v>4431</v>
      </c>
      <c r="HF10" s="8" t="s">
        <v>4432</v>
      </c>
      <c r="HG10" s="8" t="s">
        <v>4433</v>
      </c>
      <c r="HH10" s="8" t="s">
        <v>4434</v>
      </c>
      <c r="HI10" s="8" t="s">
        <v>4435</v>
      </c>
      <c r="HJ10" s="8" t="s">
        <v>4436</v>
      </c>
      <c r="HK10" s="8" t="s">
        <v>4437</v>
      </c>
      <c r="HL10" s="8" t="s">
        <v>4438</v>
      </c>
      <c r="HM10" s="8" t="s">
        <v>4439</v>
      </c>
      <c r="HN10" s="8" t="s">
        <v>4440</v>
      </c>
      <c r="HO10" s="8" t="s">
        <v>4441</v>
      </c>
      <c r="HP10" s="8" t="s">
        <v>4442</v>
      </c>
      <c r="HQ10" s="8" t="s">
        <v>4443</v>
      </c>
      <c r="HR10" s="8" t="s">
        <v>4444</v>
      </c>
      <c r="HS10" s="8" t="s">
        <v>4445</v>
      </c>
      <c r="HT10" s="8" t="s">
        <v>4446</v>
      </c>
      <c r="HU10" s="8" t="s">
        <v>4447</v>
      </c>
      <c r="HV10" s="8" t="s">
        <v>4448</v>
      </c>
      <c r="HW10" s="8" t="s">
        <v>4449</v>
      </c>
      <c r="HX10" s="8" t="s">
        <v>4450</v>
      </c>
      <c r="HY10" s="8" t="s">
        <v>4451</v>
      </c>
      <c r="HZ10" s="8" t="s">
        <v>4452</v>
      </c>
      <c r="IA10" s="8" t="s">
        <v>4453</v>
      </c>
      <c r="IB10" s="8" t="s">
        <v>4454</v>
      </c>
      <c r="IC10" s="8" t="s">
        <v>4455</v>
      </c>
      <c r="ID10" s="8" t="s">
        <v>4456</v>
      </c>
      <c r="IE10" s="8" t="s">
        <v>4457</v>
      </c>
      <c r="IF10" s="8" t="s">
        <v>4458</v>
      </c>
      <c r="IG10" s="8" t="s">
        <v>4459</v>
      </c>
      <c r="IH10" s="8" t="s">
        <v>4460</v>
      </c>
      <c r="II10" s="8" t="s">
        <v>4461</v>
      </c>
      <c r="IJ10" s="8" t="s">
        <v>4462</v>
      </c>
      <c r="IK10" s="8" t="s">
        <v>4463</v>
      </c>
      <c r="IL10" s="8" t="s">
        <v>4464</v>
      </c>
      <c r="IM10" s="8" t="s">
        <v>4465</v>
      </c>
      <c r="IN10" s="8" t="s">
        <v>4466</v>
      </c>
      <c r="IO10" s="8" t="s">
        <v>4467</v>
      </c>
      <c r="IP10" s="8" t="s">
        <v>4468</v>
      </c>
      <c r="IQ10" s="8" t="s">
        <v>4469</v>
      </c>
    </row>
    <row r="11" spans="1:251">
      <c r="A11" s="10">
        <v>42036</v>
      </c>
      <c r="B11" s="9">
        <v>4.1029999999999998</v>
      </c>
      <c r="C11" s="9">
        <v>19.965</v>
      </c>
      <c r="D11" s="9">
        <v>10.238</v>
      </c>
      <c r="E11" s="9">
        <v>9.7260000000000009</v>
      </c>
      <c r="F11" s="9">
        <v>0.42899999999999999</v>
      </c>
      <c r="G11" s="9">
        <v>0.13700000000000001</v>
      </c>
      <c r="H11" s="9">
        <v>0.29199999999999998</v>
      </c>
      <c r="I11" s="9">
        <v>0.78600000000000003</v>
      </c>
      <c r="J11" s="9">
        <v>0.158</v>
      </c>
      <c r="K11" s="9">
        <v>0.628</v>
      </c>
      <c r="L11" s="9">
        <v>0.24399999999999999</v>
      </c>
      <c r="M11" s="9">
        <v>0</v>
      </c>
      <c r="N11" s="9">
        <v>0.24399999999999999</v>
      </c>
      <c r="O11" s="9">
        <v>0.66500000000000004</v>
      </c>
      <c r="P11" s="9">
        <v>0.32600000000000001</v>
      </c>
      <c r="Q11" s="9">
        <v>0.33900000000000002</v>
      </c>
      <c r="R11" s="9">
        <v>1.0429999999999999</v>
      </c>
      <c r="S11" s="9">
        <v>0.25700000000000001</v>
      </c>
      <c r="T11" s="9">
        <v>0.78600000000000003</v>
      </c>
      <c r="U11" s="9">
        <v>5.0730000000000004</v>
      </c>
      <c r="V11" s="9">
        <v>2.278</v>
      </c>
      <c r="W11" s="9">
        <v>2.7949999999999999</v>
      </c>
      <c r="X11" s="9">
        <v>0.74299999999999999</v>
      </c>
      <c r="Y11" s="9">
        <v>0.24399999999999999</v>
      </c>
      <c r="Z11" s="9">
        <v>0.499</v>
      </c>
      <c r="AA11" s="9">
        <v>2.573</v>
      </c>
      <c r="AB11" s="9">
        <v>1.347</v>
      </c>
      <c r="AC11" s="9">
        <v>1.226</v>
      </c>
      <c r="AD11" s="9">
        <v>3.7250000000000001</v>
      </c>
      <c r="AE11" s="9">
        <v>2.2570000000000001</v>
      </c>
      <c r="AF11" s="9">
        <v>1.4670000000000001</v>
      </c>
      <c r="AG11" s="9">
        <v>8.5150000000000006</v>
      </c>
      <c r="AH11" s="9">
        <v>5.0359999999999996</v>
      </c>
      <c r="AI11" s="9">
        <v>3.4790000000000001</v>
      </c>
      <c r="AJ11" s="9">
        <v>1.833</v>
      </c>
      <c r="AK11" s="9">
        <v>1.0940000000000001</v>
      </c>
      <c r="AL11" s="9">
        <v>0.73899999999999999</v>
      </c>
      <c r="AM11" s="9">
        <v>2.234</v>
      </c>
      <c r="AN11" s="9">
        <v>0.97399999999999998</v>
      </c>
      <c r="AO11" s="9">
        <v>1.26</v>
      </c>
      <c r="AP11" s="9">
        <v>0.17899999999999999</v>
      </c>
      <c r="AQ11" s="9">
        <v>0.10299999999999999</v>
      </c>
      <c r="AR11" s="9">
        <v>7.5999999999999998E-2</v>
      </c>
      <c r="AS11" s="9">
        <v>0</v>
      </c>
      <c r="AT11" s="9">
        <v>0</v>
      </c>
      <c r="AU11" s="9">
        <v>0</v>
      </c>
      <c r="AV11" s="9">
        <v>0.14499999999999999</v>
      </c>
      <c r="AW11" s="9">
        <v>0.14499999999999999</v>
      </c>
      <c r="AX11" s="9">
        <v>0</v>
      </c>
      <c r="AY11" s="9">
        <v>0.11899999999999999</v>
      </c>
      <c r="AZ11" s="9">
        <v>0.11899999999999999</v>
      </c>
      <c r="BA11" s="9">
        <v>0</v>
      </c>
      <c r="BB11" s="9">
        <v>8.8219999999999992</v>
      </c>
      <c r="BC11" s="9">
        <v>5.7930000000000001</v>
      </c>
      <c r="BD11" s="9">
        <v>3.0289999999999999</v>
      </c>
      <c r="BE11" s="9">
        <v>14.974</v>
      </c>
      <c r="BF11" s="9">
        <v>7.3559999999999999</v>
      </c>
      <c r="BG11" s="9">
        <v>7.6189999999999998</v>
      </c>
      <c r="BH11" s="9">
        <v>4.3230000000000004</v>
      </c>
      <c r="BI11" s="9">
        <v>2.4670000000000001</v>
      </c>
      <c r="BJ11" s="9">
        <v>1.855</v>
      </c>
      <c r="BK11" s="9">
        <v>30.725000000000001</v>
      </c>
      <c r="BL11" s="9">
        <v>16.565999999999999</v>
      </c>
      <c r="BM11" s="9">
        <v>14.159000000000001</v>
      </c>
      <c r="BN11" s="9">
        <v>4.3230000000000004</v>
      </c>
      <c r="BO11" s="9">
        <v>2.4670000000000001</v>
      </c>
      <c r="BP11" s="9">
        <v>1.855</v>
      </c>
      <c r="BQ11" s="9">
        <v>30.303999999999998</v>
      </c>
      <c r="BR11" s="9">
        <v>16.329000000000001</v>
      </c>
      <c r="BS11" s="9">
        <v>13.975</v>
      </c>
      <c r="BT11" s="9">
        <v>1.65</v>
      </c>
      <c r="BU11" s="9">
        <v>0.629</v>
      </c>
      <c r="BV11" s="9">
        <v>1.0209999999999999</v>
      </c>
      <c r="BW11" s="9">
        <v>8.0670000000000002</v>
      </c>
      <c r="BX11" s="9">
        <v>3.6669999999999998</v>
      </c>
      <c r="BY11" s="9">
        <v>4.4009999999999998</v>
      </c>
      <c r="BZ11" s="9">
        <v>1.9119999999999999</v>
      </c>
      <c r="CA11" s="9">
        <v>1.36</v>
      </c>
      <c r="CB11" s="9">
        <v>0.55200000000000005</v>
      </c>
      <c r="CC11" s="9">
        <v>16.085000000000001</v>
      </c>
      <c r="CD11" s="9">
        <v>8.6519999999999992</v>
      </c>
      <c r="CE11" s="9">
        <v>7.4329999999999998</v>
      </c>
      <c r="CF11" s="9">
        <v>1.258</v>
      </c>
      <c r="CG11" s="9">
        <v>1.0549999999999999</v>
      </c>
      <c r="CH11" s="9">
        <v>0.20399999999999999</v>
      </c>
      <c r="CI11" s="9">
        <v>9.9309999999999992</v>
      </c>
      <c r="CJ11" s="9">
        <v>5.0999999999999996</v>
      </c>
      <c r="CK11" s="9">
        <v>4.8310000000000004</v>
      </c>
      <c r="CL11" s="9">
        <v>0.65400000000000003</v>
      </c>
      <c r="CM11" s="9">
        <v>0.30499999999999999</v>
      </c>
      <c r="CN11" s="9">
        <v>0.34799999999999998</v>
      </c>
      <c r="CO11" s="9">
        <v>6.1529999999999996</v>
      </c>
      <c r="CP11" s="9">
        <v>3.552</v>
      </c>
      <c r="CQ11" s="9">
        <v>2.6019999999999999</v>
      </c>
      <c r="CR11" s="9">
        <v>0.76100000000000001</v>
      </c>
      <c r="CS11" s="9">
        <v>0.47799999999999998</v>
      </c>
      <c r="CT11" s="9">
        <v>0.28299999999999997</v>
      </c>
      <c r="CU11" s="9">
        <v>6.1520000000000001</v>
      </c>
      <c r="CV11" s="9">
        <v>4.0110000000000001</v>
      </c>
      <c r="CW11" s="9">
        <v>2.141</v>
      </c>
      <c r="CX11" s="9">
        <v>0.38300000000000001</v>
      </c>
      <c r="CY11" s="9">
        <v>0.16300000000000001</v>
      </c>
      <c r="CZ11" s="9">
        <v>0.22</v>
      </c>
      <c r="DA11" s="9">
        <v>4.0629999999999997</v>
      </c>
      <c r="DB11" s="9">
        <v>2.5910000000000002</v>
      </c>
      <c r="DC11" s="9">
        <v>1.472</v>
      </c>
      <c r="DD11" s="9">
        <v>0.378</v>
      </c>
      <c r="DE11" s="9">
        <v>0.315</v>
      </c>
      <c r="DF11" s="9">
        <v>6.3E-2</v>
      </c>
      <c r="DG11" s="9">
        <v>2.089</v>
      </c>
      <c r="DH11" s="9">
        <v>1.42</v>
      </c>
      <c r="DI11" s="9">
        <v>0.66900000000000004</v>
      </c>
      <c r="DJ11" s="9">
        <v>0</v>
      </c>
      <c r="DK11" s="9">
        <v>0</v>
      </c>
      <c r="DL11" s="9">
        <v>0</v>
      </c>
      <c r="DM11" s="9">
        <v>0.42099999999999999</v>
      </c>
      <c r="DN11" s="9">
        <v>0.23699999999999999</v>
      </c>
      <c r="DO11" s="9">
        <v>0.184</v>
      </c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>
        <v>0</v>
      </c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>
        <v>0</v>
      </c>
      <c r="GA11" s="9"/>
      <c r="GB11" s="9"/>
      <c r="GC11" s="9"/>
      <c r="GD11" s="9">
        <v>0</v>
      </c>
      <c r="GE11" s="9">
        <v>0</v>
      </c>
      <c r="GF11" s="9">
        <v>0</v>
      </c>
      <c r="GG11" s="9"/>
      <c r="GH11" s="9"/>
      <c r="GI11" s="9"/>
      <c r="GJ11" s="9">
        <v>1.5640000000000001</v>
      </c>
      <c r="GK11" s="9">
        <v>0.77600000000000002</v>
      </c>
      <c r="GL11" s="9">
        <v>0.78800000000000003</v>
      </c>
      <c r="GM11" s="9">
        <v>1.998</v>
      </c>
      <c r="GN11" s="9">
        <v>1.21</v>
      </c>
      <c r="GO11" s="9">
        <v>0.78800000000000003</v>
      </c>
      <c r="GP11" s="9">
        <v>16.677</v>
      </c>
      <c r="GQ11" s="9">
        <v>8.8209999999999997</v>
      </c>
      <c r="GR11" s="9">
        <v>7.8559999999999999</v>
      </c>
      <c r="GS11" s="9">
        <v>0.63600000000000001</v>
      </c>
      <c r="GT11" s="9">
        <v>0.35599999999999998</v>
      </c>
      <c r="GU11" s="9">
        <v>0.28000000000000003</v>
      </c>
      <c r="GV11" s="9">
        <v>12.367000000000001</v>
      </c>
      <c r="GW11" s="9">
        <v>6.6449999999999996</v>
      </c>
      <c r="GX11" s="9">
        <v>5.7220000000000004</v>
      </c>
      <c r="GY11" s="9">
        <v>0</v>
      </c>
      <c r="GZ11" s="9">
        <v>0</v>
      </c>
      <c r="HA11" s="9">
        <v>0</v>
      </c>
      <c r="HB11" s="9">
        <v>1.177</v>
      </c>
      <c r="HC11" s="9">
        <v>0.70299999999999996</v>
      </c>
      <c r="HD11" s="9">
        <v>0.47399999999999998</v>
      </c>
      <c r="HE11" s="9">
        <v>0.124</v>
      </c>
      <c r="HF11" s="9">
        <v>0.124</v>
      </c>
      <c r="HG11" s="9">
        <v>0</v>
      </c>
      <c r="HH11" s="9">
        <v>0.504</v>
      </c>
      <c r="HI11" s="9">
        <v>0.39700000000000002</v>
      </c>
      <c r="HJ11" s="9">
        <v>0.107</v>
      </c>
      <c r="HK11" s="9">
        <v>0.47899999999999998</v>
      </c>
      <c r="HL11" s="9">
        <v>0.20200000000000001</v>
      </c>
      <c r="HM11" s="9">
        <v>0.27700000000000002</v>
      </c>
      <c r="HN11" s="9">
        <v>4.1820000000000004</v>
      </c>
      <c r="HO11" s="9">
        <v>2.4670000000000001</v>
      </c>
      <c r="HP11" s="9">
        <v>1.714</v>
      </c>
      <c r="HQ11" s="9">
        <v>2.9390000000000001</v>
      </c>
      <c r="HR11" s="9">
        <v>1.268</v>
      </c>
      <c r="HS11" s="9">
        <v>1.671</v>
      </c>
      <c r="HT11" s="9">
        <v>3.363</v>
      </c>
      <c r="HU11" s="9">
        <v>1.923</v>
      </c>
      <c r="HV11" s="9">
        <v>1.44</v>
      </c>
      <c r="HW11" s="9">
        <v>1.978</v>
      </c>
      <c r="HX11" s="9">
        <v>0.90100000000000002</v>
      </c>
      <c r="HY11" s="9">
        <v>1.0760000000000001</v>
      </c>
      <c r="HZ11" s="9">
        <v>1.9990000000000001</v>
      </c>
      <c r="IA11" s="9">
        <v>1.1859999999999999</v>
      </c>
      <c r="IB11" s="9">
        <v>0.81299999999999994</v>
      </c>
      <c r="IC11" s="9">
        <v>2.4159999999999999</v>
      </c>
      <c r="ID11" s="9">
        <v>0.95899999999999996</v>
      </c>
      <c r="IE11" s="9">
        <v>1.458</v>
      </c>
      <c r="IF11" s="9">
        <v>2.79</v>
      </c>
      <c r="IG11" s="9">
        <v>1.75</v>
      </c>
      <c r="IH11" s="9">
        <v>1.04</v>
      </c>
      <c r="II11" s="9">
        <v>1.5309999999999999</v>
      </c>
      <c r="IJ11" s="9">
        <v>0.77500000000000002</v>
      </c>
      <c r="IK11" s="9">
        <v>0.75600000000000001</v>
      </c>
      <c r="IL11" s="9">
        <v>0.11</v>
      </c>
      <c r="IM11" s="9">
        <v>0.11</v>
      </c>
      <c r="IN11" s="9">
        <v>0</v>
      </c>
      <c r="IO11" s="9">
        <v>0.29199999999999998</v>
      </c>
      <c r="IP11" s="9">
        <v>0</v>
      </c>
      <c r="IQ11" s="9">
        <v>0.29199999999999998</v>
      </c>
    </row>
    <row r="12" spans="1:251">
      <c r="A12" s="10">
        <v>42401</v>
      </c>
      <c r="B12" s="9">
        <v>4.22</v>
      </c>
      <c r="C12" s="9">
        <v>21.489000000000001</v>
      </c>
      <c r="D12" s="9">
        <v>9.9610000000000003</v>
      </c>
      <c r="E12" s="9">
        <v>11.529</v>
      </c>
      <c r="F12" s="9">
        <v>0.193</v>
      </c>
      <c r="G12" s="9">
        <v>0</v>
      </c>
      <c r="H12" s="9">
        <v>0.193</v>
      </c>
      <c r="I12" s="9">
        <v>2.351</v>
      </c>
      <c r="J12" s="9">
        <v>1.2010000000000001</v>
      </c>
      <c r="K12" s="9">
        <v>1.1499999999999999</v>
      </c>
      <c r="L12" s="9">
        <v>0.35099999999999998</v>
      </c>
      <c r="M12" s="9">
        <v>0.157</v>
      </c>
      <c r="N12" s="9">
        <v>0.19400000000000001</v>
      </c>
      <c r="O12" s="9">
        <v>1.4259999999999999</v>
      </c>
      <c r="P12" s="9">
        <v>0.77500000000000002</v>
      </c>
      <c r="Q12" s="9">
        <v>0.65100000000000002</v>
      </c>
      <c r="R12" s="9">
        <v>1.1479999999999999</v>
      </c>
      <c r="S12" s="9">
        <v>0.69099999999999995</v>
      </c>
      <c r="T12" s="9">
        <v>0.45700000000000002</v>
      </c>
      <c r="U12" s="9">
        <v>3.649</v>
      </c>
      <c r="V12" s="9">
        <v>1.3180000000000001</v>
      </c>
      <c r="W12" s="9">
        <v>2.331</v>
      </c>
      <c r="X12" s="9">
        <v>1.0009999999999999</v>
      </c>
      <c r="Y12" s="9">
        <v>0.222</v>
      </c>
      <c r="Z12" s="9">
        <v>0.77900000000000003</v>
      </c>
      <c r="AA12" s="9">
        <v>2.306</v>
      </c>
      <c r="AB12" s="9">
        <v>0.84399999999999997</v>
      </c>
      <c r="AC12" s="9">
        <v>1.462</v>
      </c>
      <c r="AD12" s="9">
        <v>2.6230000000000002</v>
      </c>
      <c r="AE12" s="9">
        <v>1.0649999999999999</v>
      </c>
      <c r="AF12" s="9">
        <v>1.5580000000000001</v>
      </c>
      <c r="AG12" s="9">
        <v>7.2539999999999996</v>
      </c>
      <c r="AH12" s="9">
        <v>3.883</v>
      </c>
      <c r="AI12" s="9">
        <v>3.371</v>
      </c>
      <c r="AJ12" s="9">
        <v>2.1</v>
      </c>
      <c r="AK12" s="9">
        <v>1.3779999999999999</v>
      </c>
      <c r="AL12" s="9">
        <v>0.72199999999999998</v>
      </c>
      <c r="AM12" s="9">
        <v>3.194</v>
      </c>
      <c r="AN12" s="9">
        <v>1.331</v>
      </c>
      <c r="AO12" s="9">
        <v>1.863</v>
      </c>
      <c r="AP12" s="9">
        <v>0.316</v>
      </c>
      <c r="AQ12" s="9">
        <v>0</v>
      </c>
      <c r="AR12" s="9">
        <v>0.316</v>
      </c>
      <c r="AS12" s="9">
        <v>0.45600000000000002</v>
      </c>
      <c r="AT12" s="9">
        <v>0.26100000000000001</v>
      </c>
      <c r="AU12" s="9">
        <v>0.19400000000000001</v>
      </c>
      <c r="AV12" s="9">
        <v>0.23300000000000001</v>
      </c>
      <c r="AW12" s="9">
        <v>0.23300000000000001</v>
      </c>
      <c r="AX12" s="9">
        <v>0</v>
      </c>
      <c r="AY12" s="9">
        <v>0.85399999999999998</v>
      </c>
      <c r="AZ12" s="9">
        <v>0.34699999999999998</v>
      </c>
      <c r="BA12" s="9">
        <v>0.50700000000000001</v>
      </c>
      <c r="BB12" s="9">
        <v>8.8079999999999998</v>
      </c>
      <c r="BC12" s="9">
        <v>5.4720000000000004</v>
      </c>
      <c r="BD12" s="9">
        <v>3.3359999999999999</v>
      </c>
      <c r="BE12" s="9">
        <v>16.024000000000001</v>
      </c>
      <c r="BF12" s="9">
        <v>7.8449999999999998</v>
      </c>
      <c r="BG12" s="9">
        <v>8.18</v>
      </c>
      <c r="BH12" s="9">
        <v>5.226</v>
      </c>
      <c r="BI12" s="9">
        <v>2.9830000000000001</v>
      </c>
      <c r="BJ12" s="9">
        <v>2.2440000000000002</v>
      </c>
      <c r="BK12" s="9">
        <v>21.97</v>
      </c>
      <c r="BL12" s="9">
        <v>10.47</v>
      </c>
      <c r="BM12" s="9">
        <v>11.5</v>
      </c>
      <c r="BN12" s="9">
        <v>5.0069999999999997</v>
      </c>
      <c r="BO12" s="9">
        <v>2.831</v>
      </c>
      <c r="BP12" s="9">
        <v>2.1760000000000002</v>
      </c>
      <c r="BQ12" s="9">
        <v>21.872</v>
      </c>
      <c r="BR12" s="9">
        <v>10.372999999999999</v>
      </c>
      <c r="BS12" s="9">
        <v>11.5</v>
      </c>
      <c r="BT12" s="9">
        <v>1.427</v>
      </c>
      <c r="BU12" s="9">
        <v>1.1180000000000001</v>
      </c>
      <c r="BV12" s="9">
        <v>0.309</v>
      </c>
      <c r="BW12" s="9">
        <v>6.7530000000000001</v>
      </c>
      <c r="BX12" s="9">
        <v>3.3460000000000001</v>
      </c>
      <c r="BY12" s="9">
        <v>3.4060000000000001</v>
      </c>
      <c r="BZ12" s="9">
        <v>2.4169999999999998</v>
      </c>
      <c r="CA12" s="9">
        <v>0.96</v>
      </c>
      <c r="CB12" s="9">
        <v>1.4570000000000001</v>
      </c>
      <c r="CC12" s="9">
        <v>11.09</v>
      </c>
      <c r="CD12" s="9">
        <v>5.3140000000000001</v>
      </c>
      <c r="CE12" s="9">
        <v>5.7750000000000004</v>
      </c>
      <c r="CF12" s="9">
        <v>1.494</v>
      </c>
      <c r="CG12" s="9">
        <v>0.46200000000000002</v>
      </c>
      <c r="CH12" s="9">
        <v>1.0329999999999999</v>
      </c>
      <c r="CI12" s="9">
        <v>6.0620000000000003</v>
      </c>
      <c r="CJ12" s="9">
        <v>2.516</v>
      </c>
      <c r="CK12" s="9">
        <v>3.5449999999999999</v>
      </c>
      <c r="CL12" s="9">
        <v>0.92300000000000004</v>
      </c>
      <c r="CM12" s="9">
        <v>0.499</v>
      </c>
      <c r="CN12" s="9">
        <v>0.42399999999999999</v>
      </c>
      <c r="CO12" s="9">
        <v>5.0279999999999996</v>
      </c>
      <c r="CP12" s="9">
        <v>2.798</v>
      </c>
      <c r="CQ12" s="9">
        <v>2.23</v>
      </c>
      <c r="CR12" s="9">
        <v>1.1639999999999999</v>
      </c>
      <c r="CS12" s="9">
        <v>0.753</v>
      </c>
      <c r="CT12" s="9">
        <v>0.41</v>
      </c>
      <c r="CU12" s="9">
        <v>4.03</v>
      </c>
      <c r="CV12" s="9">
        <v>1.712</v>
      </c>
      <c r="CW12" s="9">
        <v>2.3180000000000001</v>
      </c>
      <c r="CX12" s="9">
        <v>0.53800000000000003</v>
      </c>
      <c r="CY12" s="9">
        <v>0.30099999999999999</v>
      </c>
      <c r="CZ12" s="9">
        <v>0.23699999999999999</v>
      </c>
      <c r="DA12" s="9">
        <v>2.3570000000000002</v>
      </c>
      <c r="DB12" s="9">
        <v>1.1439999999999999</v>
      </c>
      <c r="DC12" s="9">
        <v>1.2130000000000001</v>
      </c>
      <c r="DD12" s="9">
        <v>0.626</v>
      </c>
      <c r="DE12" s="9">
        <v>0.45300000000000001</v>
      </c>
      <c r="DF12" s="9">
        <v>0.17299999999999999</v>
      </c>
      <c r="DG12" s="9">
        <v>1.673</v>
      </c>
      <c r="DH12" s="9">
        <v>0.56799999999999995</v>
      </c>
      <c r="DI12" s="9">
        <v>1.105</v>
      </c>
      <c r="DJ12" s="9">
        <v>0.219</v>
      </c>
      <c r="DK12" s="9">
        <v>0.151</v>
      </c>
      <c r="DL12" s="9">
        <v>6.8000000000000005E-2</v>
      </c>
      <c r="DM12" s="9">
        <v>9.8000000000000004E-2</v>
      </c>
      <c r="DN12" s="9">
        <v>9.8000000000000004E-2</v>
      </c>
      <c r="DO12" s="9">
        <v>0</v>
      </c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>
        <v>0</v>
      </c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>
        <v>2.6379999999999999</v>
      </c>
      <c r="GK12" s="9">
        <v>1.1220000000000001</v>
      </c>
      <c r="GL12" s="9">
        <v>1.516</v>
      </c>
      <c r="GM12" s="9">
        <v>2.3170000000000002</v>
      </c>
      <c r="GN12" s="9">
        <v>1.6870000000000001</v>
      </c>
      <c r="GO12" s="9">
        <v>0.629</v>
      </c>
      <c r="GP12" s="9">
        <v>13.212999999999999</v>
      </c>
      <c r="GQ12" s="9">
        <v>6.3019999999999996</v>
      </c>
      <c r="GR12" s="9">
        <v>6.9119999999999999</v>
      </c>
      <c r="GS12" s="9">
        <v>0.20100000000000001</v>
      </c>
      <c r="GT12" s="9">
        <v>0.10299999999999999</v>
      </c>
      <c r="GU12" s="9">
        <v>9.8000000000000004E-2</v>
      </c>
      <c r="GV12" s="9">
        <v>7.6269999999999998</v>
      </c>
      <c r="GW12" s="9">
        <v>3.2949999999999999</v>
      </c>
      <c r="GX12" s="9">
        <v>4.3319999999999999</v>
      </c>
      <c r="GY12" s="9">
        <v>7.0999999999999994E-2</v>
      </c>
      <c r="GZ12" s="9">
        <v>7.0999999999999994E-2</v>
      </c>
      <c r="HA12" s="9">
        <v>0</v>
      </c>
      <c r="HB12" s="9">
        <v>0.91100000000000003</v>
      </c>
      <c r="HC12" s="9">
        <v>0.79</v>
      </c>
      <c r="HD12" s="9">
        <v>0.121</v>
      </c>
      <c r="HE12" s="9">
        <v>0</v>
      </c>
      <c r="HF12" s="9">
        <v>0</v>
      </c>
      <c r="HG12" s="9">
        <v>0</v>
      </c>
      <c r="HH12" s="9">
        <v>0.218</v>
      </c>
      <c r="HI12" s="9">
        <v>8.3000000000000004E-2</v>
      </c>
      <c r="HJ12" s="9">
        <v>0.13500000000000001</v>
      </c>
      <c r="HK12" s="9">
        <v>1.1479999999999999</v>
      </c>
      <c r="HL12" s="9">
        <v>0.44500000000000001</v>
      </c>
      <c r="HM12" s="9">
        <v>0.70299999999999996</v>
      </c>
      <c r="HN12" s="9">
        <v>4.4219999999999997</v>
      </c>
      <c r="HO12" s="9">
        <v>2.3809999999999998</v>
      </c>
      <c r="HP12" s="9">
        <v>2.0409999999999999</v>
      </c>
      <c r="HQ12" s="9">
        <v>2.13</v>
      </c>
      <c r="HR12" s="9">
        <v>0.8</v>
      </c>
      <c r="HS12" s="9">
        <v>1.33</v>
      </c>
      <c r="HT12" s="9">
        <v>2.859</v>
      </c>
      <c r="HU12" s="9">
        <v>1.2430000000000001</v>
      </c>
      <c r="HV12" s="9">
        <v>1.6160000000000001</v>
      </c>
      <c r="HW12" s="9">
        <v>1.7230000000000001</v>
      </c>
      <c r="HX12" s="9">
        <v>0.45100000000000001</v>
      </c>
      <c r="HY12" s="9">
        <v>1.272</v>
      </c>
      <c r="HZ12" s="9">
        <v>2.2450000000000001</v>
      </c>
      <c r="IA12" s="9">
        <v>1.355</v>
      </c>
      <c r="IB12" s="9">
        <v>0.88900000000000001</v>
      </c>
      <c r="IC12" s="9">
        <v>1.038</v>
      </c>
      <c r="ID12" s="9">
        <v>0.221</v>
      </c>
      <c r="IE12" s="9">
        <v>0.81699999999999995</v>
      </c>
      <c r="IF12" s="9">
        <v>3.1829999999999998</v>
      </c>
      <c r="IG12" s="9">
        <v>2.077</v>
      </c>
      <c r="IH12" s="9">
        <v>1.1060000000000001</v>
      </c>
      <c r="II12" s="9">
        <v>1.8680000000000001</v>
      </c>
      <c r="IJ12" s="9">
        <v>0.40200000000000002</v>
      </c>
      <c r="IK12" s="9">
        <v>1.466</v>
      </c>
      <c r="IL12" s="9">
        <v>0.189</v>
      </c>
      <c r="IM12" s="9">
        <v>0.14899999999999999</v>
      </c>
      <c r="IN12" s="9">
        <v>0.04</v>
      </c>
      <c r="IO12" s="9">
        <v>0.29099999999999998</v>
      </c>
      <c r="IP12" s="9">
        <v>0.18099999999999999</v>
      </c>
      <c r="IQ12" s="9">
        <v>0.11</v>
      </c>
    </row>
    <row r="13" spans="1:251">
      <c r="A13" s="10">
        <v>42767</v>
      </c>
      <c r="B13" s="9">
        <v>3.6920000000000002</v>
      </c>
      <c r="C13" s="9">
        <v>24.167999999999999</v>
      </c>
      <c r="D13" s="9">
        <v>12.428000000000001</v>
      </c>
      <c r="E13" s="9">
        <v>11.74</v>
      </c>
      <c r="F13" s="9">
        <v>0.115</v>
      </c>
      <c r="G13" s="9">
        <v>0</v>
      </c>
      <c r="H13" s="9">
        <v>0.115</v>
      </c>
      <c r="I13" s="9">
        <v>1.4159999999999999</v>
      </c>
      <c r="J13" s="9">
        <v>0.622</v>
      </c>
      <c r="K13" s="9">
        <v>0.79400000000000004</v>
      </c>
      <c r="L13" s="9">
        <v>0.14499999999999999</v>
      </c>
      <c r="M13" s="9">
        <v>0.14499999999999999</v>
      </c>
      <c r="N13" s="9">
        <v>0</v>
      </c>
      <c r="O13" s="9">
        <v>0.45700000000000002</v>
      </c>
      <c r="P13" s="9">
        <v>0.26600000000000001</v>
      </c>
      <c r="Q13" s="9">
        <v>0.191</v>
      </c>
      <c r="R13" s="9">
        <v>1.103</v>
      </c>
      <c r="S13" s="9">
        <v>0.3</v>
      </c>
      <c r="T13" s="9">
        <v>0.80300000000000005</v>
      </c>
      <c r="U13" s="9">
        <v>5.0720000000000001</v>
      </c>
      <c r="V13" s="9">
        <v>1.736</v>
      </c>
      <c r="W13" s="9">
        <v>3.335</v>
      </c>
      <c r="X13" s="9">
        <v>0.55800000000000005</v>
      </c>
      <c r="Y13" s="9">
        <v>0.1</v>
      </c>
      <c r="Z13" s="9">
        <v>0.45900000000000002</v>
      </c>
      <c r="AA13" s="9">
        <v>2.61</v>
      </c>
      <c r="AB13" s="9">
        <v>1.02</v>
      </c>
      <c r="AC13" s="9">
        <v>1.59</v>
      </c>
      <c r="AD13" s="9">
        <v>2.54</v>
      </c>
      <c r="AE13" s="9">
        <v>0.80500000000000005</v>
      </c>
      <c r="AF13" s="9">
        <v>1.7350000000000001</v>
      </c>
      <c r="AG13" s="9">
        <v>11.4</v>
      </c>
      <c r="AH13" s="9">
        <v>7.415</v>
      </c>
      <c r="AI13" s="9">
        <v>3.9849999999999999</v>
      </c>
      <c r="AJ13" s="9">
        <v>1.46</v>
      </c>
      <c r="AK13" s="9">
        <v>0.88</v>
      </c>
      <c r="AL13" s="9">
        <v>0.57999999999999996</v>
      </c>
      <c r="AM13" s="9">
        <v>1.5940000000000001</v>
      </c>
      <c r="AN13" s="9">
        <v>0.89300000000000002</v>
      </c>
      <c r="AO13" s="9">
        <v>0.70099999999999996</v>
      </c>
      <c r="AP13" s="9">
        <v>0</v>
      </c>
      <c r="AQ13" s="9">
        <v>0</v>
      </c>
      <c r="AR13" s="9">
        <v>0</v>
      </c>
      <c r="AS13" s="9">
        <v>0.254</v>
      </c>
      <c r="AT13" s="9">
        <v>0.254</v>
      </c>
      <c r="AU13" s="9">
        <v>0</v>
      </c>
      <c r="AV13" s="9">
        <v>0.13400000000000001</v>
      </c>
      <c r="AW13" s="9">
        <v>0.13400000000000001</v>
      </c>
      <c r="AX13" s="9">
        <v>0</v>
      </c>
      <c r="AY13" s="9">
        <v>1.3660000000000001</v>
      </c>
      <c r="AZ13" s="9">
        <v>0.222</v>
      </c>
      <c r="BA13" s="9">
        <v>1.1439999999999999</v>
      </c>
      <c r="BB13" s="9">
        <v>8.9849999999999994</v>
      </c>
      <c r="BC13" s="9">
        <v>5.4859999999999998</v>
      </c>
      <c r="BD13" s="9">
        <v>3.4990000000000001</v>
      </c>
      <c r="BE13" s="9">
        <v>15.536</v>
      </c>
      <c r="BF13" s="9">
        <v>8.3819999999999997</v>
      </c>
      <c r="BG13" s="9">
        <v>7.1539999999999999</v>
      </c>
      <c r="BH13" s="9">
        <v>3.3180000000000001</v>
      </c>
      <c r="BI13" s="9">
        <v>1.5720000000000001</v>
      </c>
      <c r="BJ13" s="9">
        <v>1.746</v>
      </c>
      <c r="BK13" s="9">
        <v>22.417999999999999</v>
      </c>
      <c r="BL13" s="9">
        <v>11.311999999999999</v>
      </c>
      <c r="BM13" s="9">
        <v>11.106</v>
      </c>
      <c r="BN13" s="9">
        <v>3.2789999999999999</v>
      </c>
      <c r="BO13" s="9">
        <v>1.5720000000000001</v>
      </c>
      <c r="BP13" s="9">
        <v>1.7070000000000001</v>
      </c>
      <c r="BQ13" s="9">
        <v>22.312000000000001</v>
      </c>
      <c r="BR13" s="9">
        <v>11.206</v>
      </c>
      <c r="BS13" s="9">
        <v>11.106</v>
      </c>
      <c r="BT13" s="9">
        <v>0.88200000000000001</v>
      </c>
      <c r="BU13" s="9">
        <v>0.48699999999999999</v>
      </c>
      <c r="BV13" s="9">
        <v>0.39500000000000002</v>
      </c>
      <c r="BW13" s="9">
        <v>5.9359999999999999</v>
      </c>
      <c r="BX13" s="9">
        <v>2.7290000000000001</v>
      </c>
      <c r="BY13" s="9">
        <v>3.2069999999999999</v>
      </c>
      <c r="BZ13" s="9">
        <v>1.48</v>
      </c>
      <c r="CA13" s="9">
        <v>0.71099999999999997</v>
      </c>
      <c r="CB13" s="9">
        <v>0.76900000000000002</v>
      </c>
      <c r="CC13" s="9">
        <v>12.254</v>
      </c>
      <c r="CD13" s="9">
        <v>6.2670000000000003</v>
      </c>
      <c r="CE13" s="9">
        <v>5.9870000000000001</v>
      </c>
      <c r="CF13" s="9">
        <v>0.93</v>
      </c>
      <c r="CG13" s="9">
        <v>0.55000000000000004</v>
      </c>
      <c r="CH13" s="9">
        <v>0.38</v>
      </c>
      <c r="CI13" s="9">
        <v>8.5259999999999998</v>
      </c>
      <c r="CJ13" s="9">
        <v>4.1420000000000003</v>
      </c>
      <c r="CK13" s="9">
        <v>4.3840000000000003</v>
      </c>
      <c r="CL13" s="9">
        <v>0.55000000000000004</v>
      </c>
      <c r="CM13" s="9">
        <v>0.161</v>
      </c>
      <c r="CN13" s="9">
        <v>0.38900000000000001</v>
      </c>
      <c r="CO13" s="9">
        <v>3.7280000000000002</v>
      </c>
      <c r="CP13" s="9">
        <v>2.125</v>
      </c>
      <c r="CQ13" s="9">
        <v>1.603</v>
      </c>
      <c r="CR13" s="9">
        <v>0.91700000000000004</v>
      </c>
      <c r="CS13" s="9">
        <v>0.374</v>
      </c>
      <c r="CT13" s="9">
        <v>0.54300000000000004</v>
      </c>
      <c r="CU13" s="9">
        <v>4.1219999999999999</v>
      </c>
      <c r="CV13" s="9">
        <v>2.2090000000000001</v>
      </c>
      <c r="CW13" s="9">
        <v>1.9119999999999999</v>
      </c>
      <c r="CX13" s="9">
        <v>0.69499999999999995</v>
      </c>
      <c r="CY13" s="9">
        <v>0.26200000000000001</v>
      </c>
      <c r="CZ13" s="9">
        <v>0.433</v>
      </c>
      <c r="DA13" s="9">
        <v>2.202</v>
      </c>
      <c r="DB13" s="9">
        <v>1.1679999999999999</v>
      </c>
      <c r="DC13" s="9">
        <v>1.0349999999999999</v>
      </c>
      <c r="DD13" s="9">
        <v>0.222</v>
      </c>
      <c r="DE13" s="9">
        <v>0.112</v>
      </c>
      <c r="DF13" s="9">
        <v>0.11</v>
      </c>
      <c r="DG13" s="9">
        <v>1.919</v>
      </c>
      <c r="DH13" s="9">
        <v>1.0409999999999999</v>
      </c>
      <c r="DI13" s="9">
        <v>0.878</v>
      </c>
      <c r="DJ13" s="9">
        <v>3.9E-2</v>
      </c>
      <c r="DK13" s="9">
        <v>0</v>
      </c>
      <c r="DL13" s="9">
        <v>3.9E-2</v>
      </c>
      <c r="DM13" s="9">
        <v>0.106</v>
      </c>
      <c r="DN13" s="9">
        <v>0.106</v>
      </c>
      <c r="DO13" s="9">
        <v>0</v>
      </c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>
        <v>0</v>
      </c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>
        <v>0</v>
      </c>
      <c r="FG13" s="9">
        <v>0</v>
      </c>
      <c r="FH13" s="9">
        <v>0</v>
      </c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>
        <v>0</v>
      </c>
      <c r="GA13" s="9"/>
      <c r="GB13" s="9"/>
      <c r="GC13" s="9"/>
      <c r="GD13" s="9"/>
      <c r="GE13" s="9">
        <v>0</v>
      </c>
      <c r="GF13" s="9"/>
      <c r="GG13" s="9"/>
      <c r="GH13" s="9">
        <v>0</v>
      </c>
      <c r="GI13" s="9"/>
      <c r="GJ13" s="9">
        <v>1.3320000000000001</v>
      </c>
      <c r="GK13" s="9">
        <v>0.374</v>
      </c>
      <c r="GL13" s="9">
        <v>0.95799999999999996</v>
      </c>
      <c r="GM13" s="9">
        <v>1.45</v>
      </c>
      <c r="GN13" s="9">
        <v>0.79100000000000004</v>
      </c>
      <c r="GO13" s="9">
        <v>0.65800000000000003</v>
      </c>
      <c r="GP13" s="9">
        <v>12.211</v>
      </c>
      <c r="GQ13" s="9">
        <v>6.2409999999999997</v>
      </c>
      <c r="GR13" s="9">
        <v>5.97</v>
      </c>
      <c r="GS13" s="9">
        <v>0.32800000000000001</v>
      </c>
      <c r="GT13" s="9">
        <v>0.254</v>
      </c>
      <c r="GU13" s="9">
        <v>7.3999999999999996E-2</v>
      </c>
      <c r="GV13" s="9">
        <v>8.2629999999999999</v>
      </c>
      <c r="GW13" s="9">
        <v>4.0519999999999996</v>
      </c>
      <c r="GX13" s="9">
        <v>4.2119999999999997</v>
      </c>
      <c r="GY13" s="9">
        <v>5.5E-2</v>
      </c>
      <c r="GZ13" s="9">
        <v>0</v>
      </c>
      <c r="HA13" s="9">
        <v>5.5E-2</v>
      </c>
      <c r="HB13" s="9">
        <v>1.42</v>
      </c>
      <c r="HC13" s="9">
        <v>0.67700000000000005</v>
      </c>
      <c r="HD13" s="9">
        <v>0.74299999999999999</v>
      </c>
      <c r="HE13" s="9">
        <v>0.153</v>
      </c>
      <c r="HF13" s="9">
        <v>0.153</v>
      </c>
      <c r="HG13" s="9">
        <v>0</v>
      </c>
      <c r="HH13" s="9">
        <v>0.52400000000000002</v>
      </c>
      <c r="HI13" s="9">
        <v>0.34300000000000003</v>
      </c>
      <c r="HJ13" s="9">
        <v>0.18099999999999999</v>
      </c>
      <c r="HK13" s="9">
        <v>1.0720000000000001</v>
      </c>
      <c r="HL13" s="9">
        <v>0.62</v>
      </c>
      <c r="HM13" s="9">
        <v>0.45100000000000001</v>
      </c>
      <c r="HN13" s="9">
        <v>2.78</v>
      </c>
      <c r="HO13" s="9">
        <v>1.268</v>
      </c>
      <c r="HP13" s="9">
        <v>1.512</v>
      </c>
      <c r="HQ13" s="9">
        <v>2.177</v>
      </c>
      <c r="HR13" s="9">
        <v>1.1579999999999999</v>
      </c>
      <c r="HS13" s="9">
        <v>1.0189999999999999</v>
      </c>
      <c r="HT13" s="9">
        <v>2.488</v>
      </c>
      <c r="HU13" s="9">
        <v>1.411</v>
      </c>
      <c r="HV13" s="9">
        <v>1.077</v>
      </c>
      <c r="HW13" s="9">
        <v>1.587</v>
      </c>
      <c r="HX13" s="9">
        <v>0.80400000000000005</v>
      </c>
      <c r="HY13" s="9">
        <v>0.78300000000000003</v>
      </c>
      <c r="HZ13" s="9">
        <v>1.282</v>
      </c>
      <c r="IA13" s="9">
        <v>0.47799999999999998</v>
      </c>
      <c r="IB13" s="9">
        <v>0.80400000000000005</v>
      </c>
      <c r="IC13" s="9">
        <v>1.224</v>
      </c>
      <c r="ID13" s="9">
        <v>0.54500000000000004</v>
      </c>
      <c r="IE13" s="9">
        <v>0.67900000000000005</v>
      </c>
      <c r="IF13" s="9">
        <v>2.5249999999999999</v>
      </c>
      <c r="IG13" s="9">
        <v>1.29</v>
      </c>
      <c r="IH13" s="9">
        <v>1.2350000000000001</v>
      </c>
      <c r="II13" s="9">
        <v>1.625</v>
      </c>
      <c r="IJ13" s="9">
        <v>0.95299999999999996</v>
      </c>
      <c r="IK13" s="9">
        <v>0.67300000000000004</v>
      </c>
      <c r="IL13" s="9">
        <v>0.32</v>
      </c>
      <c r="IM13" s="9">
        <v>0.26500000000000001</v>
      </c>
      <c r="IN13" s="9">
        <v>5.5E-2</v>
      </c>
      <c r="IO13" s="9">
        <v>0.38300000000000001</v>
      </c>
      <c r="IP13" s="9">
        <v>0.29499999999999998</v>
      </c>
      <c r="IQ13" s="9">
        <v>8.7999999999999995E-2</v>
      </c>
    </row>
    <row r="14" spans="1:251">
      <c r="A14" s="10">
        <v>43132</v>
      </c>
      <c r="B14" s="9">
        <v>4.1219999999999999</v>
      </c>
      <c r="C14" s="9">
        <v>28.748000000000001</v>
      </c>
      <c r="D14" s="9">
        <v>13.443</v>
      </c>
      <c r="E14" s="9">
        <v>15.305</v>
      </c>
      <c r="F14" s="9">
        <v>0</v>
      </c>
      <c r="G14" s="9">
        <v>0</v>
      </c>
      <c r="H14" s="9">
        <v>0</v>
      </c>
      <c r="I14" s="9">
        <v>3.5139999999999998</v>
      </c>
      <c r="J14" s="9">
        <v>1.746</v>
      </c>
      <c r="K14" s="9">
        <v>1.768</v>
      </c>
      <c r="L14" s="9">
        <v>7.6999999999999999E-2</v>
      </c>
      <c r="M14" s="9">
        <v>0</v>
      </c>
      <c r="N14" s="9">
        <v>7.6999999999999999E-2</v>
      </c>
      <c r="O14" s="9">
        <v>1.331</v>
      </c>
      <c r="P14" s="9">
        <v>0.216</v>
      </c>
      <c r="Q14" s="9">
        <v>1.115</v>
      </c>
      <c r="R14" s="9">
        <v>1.073</v>
      </c>
      <c r="S14" s="9">
        <v>0.59099999999999997</v>
      </c>
      <c r="T14" s="9">
        <v>0.48199999999999998</v>
      </c>
      <c r="U14" s="9">
        <v>6.98</v>
      </c>
      <c r="V14" s="9">
        <v>2.5529999999999999</v>
      </c>
      <c r="W14" s="9">
        <v>4.4269999999999996</v>
      </c>
      <c r="X14" s="9">
        <v>0.622</v>
      </c>
      <c r="Y14" s="9">
        <v>0.315</v>
      </c>
      <c r="Z14" s="9">
        <v>0.307</v>
      </c>
      <c r="AA14" s="9">
        <v>3.0659999999999998</v>
      </c>
      <c r="AB14" s="9">
        <v>1.081</v>
      </c>
      <c r="AC14" s="9">
        <v>1.9850000000000001</v>
      </c>
      <c r="AD14" s="9">
        <v>3.9430000000000001</v>
      </c>
      <c r="AE14" s="9">
        <v>1.8640000000000001</v>
      </c>
      <c r="AF14" s="9">
        <v>2.0779999999999998</v>
      </c>
      <c r="AG14" s="9">
        <v>11.61</v>
      </c>
      <c r="AH14" s="9">
        <v>6.399</v>
      </c>
      <c r="AI14" s="9">
        <v>5.2110000000000003</v>
      </c>
      <c r="AJ14" s="9">
        <v>1.986</v>
      </c>
      <c r="AK14" s="9">
        <v>0.96199999999999997</v>
      </c>
      <c r="AL14" s="9">
        <v>1.024</v>
      </c>
      <c r="AM14" s="9">
        <v>1.3580000000000001</v>
      </c>
      <c r="AN14" s="9">
        <v>0.82399999999999995</v>
      </c>
      <c r="AO14" s="9">
        <v>0.53300000000000003</v>
      </c>
      <c r="AP14" s="9">
        <v>0.184</v>
      </c>
      <c r="AQ14" s="9">
        <v>0.184</v>
      </c>
      <c r="AR14" s="9">
        <v>0</v>
      </c>
      <c r="AS14" s="9">
        <v>0.13</v>
      </c>
      <c r="AT14" s="9">
        <v>0.13</v>
      </c>
      <c r="AU14" s="9">
        <v>0</v>
      </c>
      <c r="AV14" s="9">
        <v>0.154</v>
      </c>
      <c r="AW14" s="9">
        <v>0</v>
      </c>
      <c r="AX14" s="9">
        <v>0.154</v>
      </c>
      <c r="AY14" s="9">
        <v>0.75900000000000001</v>
      </c>
      <c r="AZ14" s="9">
        <v>0.49399999999999999</v>
      </c>
      <c r="BA14" s="9">
        <v>0.26500000000000001</v>
      </c>
      <c r="BB14" s="9">
        <v>7.8310000000000004</v>
      </c>
      <c r="BC14" s="9">
        <v>4.9059999999999997</v>
      </c>
      <c r="BD14" s="9">
        <v>2.9249999999999998</v>
      </c>
      <c r="BE14" s="9">
        <v>17.867999999999999</v>
      </c>
      <c r="BF14" s="9">
        <v>9.91</v>
      </c>
      <c r="BG14" s="9">
        <v>7.9580000000000002</v>
      </c>
      <c r="BH14" s="9">
        <v>3.9910000000000001</v>
      </c>
      <c r="BI14" s="9">
        <v>2.0430000000000001</v>
      </c>
      <c r="BJ14" s="9">
        <v>1.9470000000000001</v>
      </c>
      <c r="BK14" s="9">
        <v>23.823</v>
      </c>
      <c r="BL14" s="9">
        <v>11.512</v>
      </c>
      <c r="BM14" s="9">
        <v>12.311</v>
      </c>
      <c r="BN14" s="9">
        <v>3.952</v>
      </c>
      <c r="BO14" s="9">
        <v>2.0430000000000001</v>
      </c>
      <c r="BP14" s="9">
        <v>1.909</v>
      </c>
      <c r="BQ14" s="9">
        <v>23.776</v>
      </c>
      <c r="BR14" s="9">
        <v>11.465</v>
      </c>
      <c r="BS14" s="9">
        <v>12.311</v>
      </c>
      <c r="BT14" s="9">
        <v>1.821</v>
      </c>
      <c r="BU14" s="9">
        <v>0.89400000000000002</v>
      </c>
      <c r="BV14" s="9">
        <v>0.92800000000000005</v>
      </c>
      <c r="BW14" s="9">
        <v>6.415</v>
      </c>
      <c r="BX14" s="9">
        <v>2.3620000000000001</v>
      </c>
      <c r="BY14" s="9">
        <v>4.0529999999999999</v>
      </c>
      <c r="BZ14" s="9">
        <v>1.4350000000000001</v>
      </c>
      <c r="CA14" s="9">
        <v>0.84099999999999997</v>
      </c>
      <c r="CB14" s="9">
        <v>0.59399999999999997</v>
      </c>
      <c r="CC14" s="9">
        <v>12.082000000000001</v>
      </c>
      <c r="CD14" s="9">
        <v>6.181</v>
      </c>
      <c r="CE14" s="9">
        <v>5.9009999999999998</v>
      </c>
      <c r="CF14" s="9">
        <v>0.95699999999999996</v>
      </c>
      <c r="CG14" s="9">
        <v>0.55000000000000004</v>
      </c>
      <c r="CH14" s="9">
        <v>0.40699999999999997</v>
      </c>
      <c r="CI14" s="9">
        <v>8.2379999999999995</v>
      </c>
      <c r="CJ14" s="9">
        <v>4.2990000000000004</v>
      </c>
      <c r="CK14" s="9">
        <v>3.9390000000000001</v>
      </c>
      <c r="CL14" s="9">
        <v>0.47799999999999998</v>
      </c>
      <c r="CM14" s="9">
        <v>0.29099999999999998</v>
      </c>
      <c r="CN14" s="9">
        <v>0.186</v>
      </c>
      <c r="CO14" s="9">
        <v>3.8439999999999999</v>
      </c>
      <c r="CP14" s="9">
        <v>1.883</v>
      </c>
      <c r="CQ14" s="9">
        <v>1.962</v>
      </c>
      <c r="CR14" s="9">
        <v>0.69599999999999995</v>
      </c>
      <c r="CS14" s="9">
        <v>0.308</v>
      </c>
      <c r="CT14" s="9">
        <v>0.38700000000000001</v>
      </c>
      <c r="CU14" s="9">
        <v>5.2789999999999999</v>
      </c>
      <c r="CV14" s="9">
        <v>2.9220000000000002</v>
      </c>
      <c r="CW14" s="9">
        <v>2.3570000000000002</v>
      </c>
      <c r="CX14" s="9">
        <v>0.46100000000000002</v>
      </c>
      <c r="CY14" s="9">
        <v>0.23200000000000001</v>
      </c>
      <c r="CZ14" s="9">
        <v>0.23</v>
      </c>
      <c r="DA14" s="9">
        <v>2.9430000000000001</v>
      </c>
      <c r="DB14" s="9">
        <v>1.6839999999999999</v>
      </c>
      <c r="DC14" s="9">
        <v>1.2589999999999999</v>
      </c>
      <c r="DD14" s="9">
        <v>0.23499999999999999</v>
      </c>
      <c r="DE14" s="9">
        <v>7.6999999999999999E-2</v>
      </c>
      <c r="DF14" s="9">
        <v>0.158</v>
      </c>
      <c r="DG14" s="9">
        <v>2.335</v>
      </c>
      <c r="DH14" s="9">
        <v>1.238</v>
      </c>
      <c r="DI14" s="9">
        <v>1.097</v>
      </c>
      <c r="DJ14" s="9">
        <v>3.7999999999999999E-2</v>
      </c>
      <c r="DK14" s="9">
        <v>0</v>
      </c>
      <c r="DL14" s="9">
        <v>3.7999999999999999E-2</v>
      </c>
      <c r="DM14" s="9">
        <v>4.7E-2</v>
      </c>
      <c r="DN14" s="9">
        <v>4.7E-2</v>
      </c>
      <c r="DO14" s="9">
        <v>0</v>
      </c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>
        <v>0</v>
      </c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>
        <v>0</v>
      </c>
      <c r="FO14" s="9"/>
      <c r="FP14" s="9"/>
      <c r="FQ14" s="9"/>
      <c r="FR14" s="9">
        <v>0</v>
      </c>
      <c r="FS14" s="9">
        <v>0</v>
      </c>
      <c r="FT14" s="9">
        <v>0</v>
      </c>
      <c r="FU14" s="9"/>
      <c r="FV14" s="9"/>
      <c r="FW14" s="9"/>
      <c r="FX14" s="9"/>
      <c r="FY14" s="9"/>
      <c r="FZ14" s="9">
        <v>0</v>
      </c>
      <c r="GA14" s="9"/>
      <c r="GB14" s="9"/>
      <c r="GC14" s="9"/>
      <c r="GD14" s="9"/>
      <c r="GE14" s="9"/>
      <c r="GF14" s="9">
        <v>0</v>
      </c>
      <c r="GG14" s="9"/>
      <c r="GH14" s="9"/>
      <c r="GI14" s="9">
        <v>0</v>
      </c>
      <c r="GJ14" s="9">
        <v>2.496</v>
      </c>
      <c r="GK14" s="9">
        <v>1.2669999999999999</v>
      </c>
      <c r="GL14" s="9">
        <v>1.2290000000000001</v>
      </c>
      <c r="GM14" s="9">
        <v>1.3080000000000001</v>
      </c>
      <c r="GN14" s="9">
        <v>0.69</v>
      </c>
      <c r="GO14" s="9">
        <v>0.61899999999999999</v>
      </c>
      <c r="GP14" s="9">
        <v>12.539</v>
      </c>
      <c r="GQ14" s="9">
        <v>6.2889999999999997</v>
      </c>
      <c r="GR14" s="9">
        <v>6.25</v>
      </c>
      <c r="GS14" s="9">
        <v>0.05</v>
      </c>
      <c r="GT14" s="9">
        <v>0</v>
      </c>
      <c r="GU14" s="9">
        <v>0.05</v>
      </c>
      <c r="GV14" s="9">
        <v>10.504</v>
      </c>
      <c r="GW14" s="9">
        <v>4.88</v>
      </c>
      <c r="GX14" s="9">
        <v>5.6239999999999997</v>
      </c>
      <c r="GY14" s="9">
        <v>0.13600000000000001</v>
      </c>
      <c r="GZ14" s="9">
        <v>8.6999999999999994E-2</v>
      </c>
      <c r="HA14" s="9">
        <v>0.05</v>
      </c>
      <c r="HB14" s="9">
        <v>0.58399999999999996</v>
      </c>
      <c r="HC14" s="9">
        <v>0.247</v>
      </c>
      <c r="HD14" s="9">
        <v>0.33700000000000002</v>
      </c>
      <c r="HE14" s="9">
        <v>0</v>
      </c>
      <c r="HF14" s="9">
        <v>0</v>
      </c>
      <c r="HG14" s="9">
        <v>0</v>
      </c>
      <c r="HH14" s="9">
        <v>0.19600000000000001</v>
      </c>
      <c r="HI14" s="9">
        <v>9.6000000000000002E-2</v>
      </c>
      <c r="HJ14" s="9">
        <v>0.1</v>
      </c>
      <c r="HK14" s="9">
        <v>0.68100000000000005</v>
      </c>
      <c r="HL14" s="9">
        <v>0.31900000000000001</v>
      </c>
      <c r="HM14" s="9">
        <v>0.36199999999999999</v>
      </c>
      <c r="HN14" s="9">
        <v>3.4750000000000001</v>
      </c>
      <c r="HO14" s="9">
        <v>1.851</v>
      </c>
      <c r="HP14" s="9">
        <v>1.623</v>
      </c>
      <c r="HQ14" s="9">
        <v>1.57</v>
      </c>
      <c r="HR14" s="9">
        <v>0.89100000000000001</v>
      </c>
      <c r="HS14" s="9">
        <v>0.68</v>
      </c>
      <c r="HT14" s="9">
        <v>2.516</v>
      </c>
      <c r="HU14" s="9">
        <v>1.5069999999999999</v>
      </c>
      <c r="HV14" s="9">
        <v>1.0089999999999999</v>
      </c>
      <c r="HW14" s="9">
        <v>1.2569999999999999</v>
      </c>
      <c r="HX14" s="9">
        <v>0.77100000000000002</v>
      </c>
      <c r="HY14" s="9">
        <v>0.48699999999999999</v>
      </c>
      <c r="HZ14" s="9">
        <v>1.9319999999999999</v>
      </c>
      <c r="IA14" s="9">
        <v>1.042</v>
      </c>
      <c r="IB14" s="9">
        <v>0.89</v>
      </c>
      <c r="IC14" s="9">
        <v>1.2929999999999999</v>
      </c>
      <c r="ID14" s="9">
        <v>0.625</v>
      </c>
      <c r="IE14" s="9">
        <v>0.66800000000000004</v>
      </c>
      <c r="IF14" s="9">
        <v>2.35</v>
      </c>
      <c r="IG14" s="9">
        <v>1.3080000000000001</v>
      </c>
      <c r="IH14" s="9">
        <v>1.0429999999999999</v>
      </c>
      <c r="II14" s="9">
        <v>1.044</v>
      </c>
      <c r="IJ14" s="9">
        <v>0.61199999999999999</v>
      </c>
      <c r="IK14" s="9">
        <v>0.432</v>
      </c>
      <c r="IL14" s="9">
        <v>0</v>
      </c>
      <c r="IM14" s="9">
        <v>0</v>
      </c>
      <c r="IN14" s="9">
        <v>0</v>
      </c>
      <c r="IO14" s="9">
        <v>0</v>
      </c>
      <c r="IP14" s="9">
        <v>0</v>
      </c>
      <c r="IQ14" s="9">
        <v>0</v>
      </c>
    </row>
    <row r="15" spans="1:251">
      <c r="A15" s="10">
        <v>43497</v>
      </c>
      <c r="B15" s="9">
        <v>4.9989999999999997</v>
      </c>
      <c r="C15" s="9">
        <v>28.164000000000001</v>
      </c>
      <c r="D15" s="9">
        <v>15.535</v>
      </c>
      <c r="E15" s="9">
        <v>12.629</v>
      </c>
      <c r="F15" s="9">
        <v>0.90200000000000002</v>
      </c>
      <c r="G15" s="9">
        <v>0.14899999999999999</v>
      </c>
      <c r="H15" s="9">
        <v>0.753</v>
      </c>
      <c r="I15" s="9">
        <v>2.9260000000000002</v>
      </c>
      <c r="J15" s="9">
        <v>1.2829999999999999</v>
      </c>
      <c r="K15" s="9">
        <v>1.6439999999999999</v>
      </c>
      <c r="L15" s="9">
        <v>0.65300000000000002</v>
      </c>
      <c r="M15" s="9">
        <v>0.13300000000000001</v>
      </c>
      <c r="N15" s="9">
        <v>0.52</v>
      </c>
      <c r="O15" s="9">
        <v>0.75800000000000001</v>
      </c>
      <c r="P15" s="9">
        <v>0.25</v>
      </c>
      <c r="Q15" s="9">
        <v>0.50800000000000001</v>
      </c>
      <c r="R15" s="9">
        <v>1.6040000000000001</v>
      </c>
      <c r="S15" s="9">
        <v>1.038</v>
      </c>
      <c r="T15" s="9">
        <v>0.56599999999999995</v>
      </c>
      <c r="U15" s="9">
        <v>8.782</v>
      </c>
      <c r="V15" s="9">
        <v>4.2930000000000001</v>
      </c>
      <c r="W15" s="9">
        <v>4.4889999999999999</v>
      </c>
      <c r="X15" s="9">
        <v>1.839</v>
      </c>
      <c r="Y15" s="9">
        <v>0.79800000000000004</v>
      </c>
      <c r="Z15" s="9">
        <v>1.0409999999999999</v>
      </c>
      <c r="AA15" s="9">
        <v>2.8170000000000002</v>
      </c>
      <c r="AB15" s="9">
        <v>1.264</v>
      </c>
      <c r="AC15" s="9">
        <v>1.552</v>
      </c>
      <c r="AD15" s="9">
        <v>2.7559999999999998</v>
      </c>
      <c r="AE15" s="9">
        <v>1.159</v>
      </c>
      <c r="AF15" s="9">
        <v>1.597</v>
      </c>
      <c r="AG15" s="9">
        <v>9.8800000000000008</v>
      </c>
      <c r="AH15" s="9">
        <v>6.4329999999999998</v>
      </c>
      <c r="AI15" s="9">
        <v>3.4470000000000001</v>
      </c>
      <c r="AJ15" s="9">
        <v>0.89100000000000001</v>
      </c>
      <c r="AK15" s="9">
        <v>0.44600000000000001</v>
      </c>
      <c r="AL15" s="9">
        <v>0.44500000000000001</v>
      </c>
      <c r="AM15" s="9">
        <v>1.8979999999999999</v>
      </c>
      <c r="AN15" s="9">
        <v>1.327</v>
      </c>
      <c r="AO15" s="9">
        <v>0.57099999999999995</v>
      </c>
      <c r="AP15" s="9">
        <v>7.8E-2</v>
      </c>
      <c r="AQ15" s="9">
        <v>0</v>
      </c>
      <c r="AR15" s="9">
        <v>7.8E-2</v>
      </c>
      <c r="AS15" s="9">
        <v>0.44900000000000001</v>
      </c>
      <c r="AT15" s="9">
        <v>0.157</v>
      </c>
      <c r="AU15" s="9">
        <v>0.29299999999999998</v>
      </c>
      <c r="AV15" s="9">
        <v>0.152</v>
      </c>
      <c r="AW15" s="9">
        <v>0.152</v>
      </c>
      <c r="AX15" s="9">
        <v>0</v>
      </c>
      <c r="AY15" s="9">
        <v>0.65300000000000002</v>
      </c>
      <c r="AZ15" s="9">
        <v>0.52800000000000002</v>
      </c>
      <c r="BA15" s="9">
        <v>0.125</v>
      </c>
      <c r="BB15" s="9">
        <v>8.9250000000000007</v>
      </c>
      <c r="BC15" s="9">
        <v>4.6580000000000004</v>
      </c>
      <c r="BD15" s="9">
        <v>4.2670000000000003</v>
      </c>
      <c r="BE15" s="9">
        <v>17.585000000000001</v>
      </c>
      <c r="BF15" s="9">
        <v>9.3309999999999995</v>
      </c>
      <c r="BG15" s="9">
        <v>8.2530000000000001</v>
      </c>
      <c r="BH15" s="9">
        <v>4.7430000000000003</v>
      </c>
      <c r="BI15" s="9">
        <v>2.7080000000000002</v>
      </c>
      <c r="BJ15" s="9">
        <v>2.0350000000000001</v>
      </c>
      <c r="BK15" s="9">
        <v>22.539000000000001</v>
      </c>
      <c r="BL15" s="9">
        <v>12.23</v>
      </c>
      <c r="BM15" s="9">
        <v>10.308999999999999</v>
      </c>
      <c r="BN15" s="9">
        <v>4.7430000000000003</v>
      </c>
      <c r="BO15" s="9">
        <v>2.7080000000000002</v>
      </c>
      <c r="BP15" s="9">
        <v>2.0350000000000001</v>
      </c>
      <c r="BQ15" s="9">
        <v>22.295999999999999</v>
      </c>
      <c r="BR15" s="9">
        <v>12.23</v>
      </c>
      <c r="BS15" s="9">
        <v>10.066000000000001</v>
      </c>
      <c r="BT15" s="9">
        <v>1.7010000000000001</v>
      </c>
      <c r="BU15" s="9">
        <v>0.67100000000000004</v>
      </c>
      <c r="BV15" s="9">
        <v>1.0289999999999999</v>
      </c>
      <c r="BW15" s="9">
        <v>6.4569999999999999</v>
      </c>
      <c r="BX15" s="9">
        <v>3.948</v>
      </c>
      <c r="BY15" s="9">
        <v>2.508</v>
      </c>
      <c r="BZ15" s="9">
        <v>2.2389999999999999</v>
      </c>
      <c r="CA15" s="9">
        <v>1.486</v>
      </c>
      <c r="CB15" s="9">
        <v>0.753</v>
      </c>
      <c r="CC15" s="9">
        <v>11.688000000000001</v>
      </c>
      <c r="CD15" s="9">
        <v>5.8010000000000002</v>
      </c>
      <c r="CE15" s="9">
        <v>5.8879999999999999</v>
      </c>
      <c r="CF15" s="9">
        <v>1.3740000000000001</v>
      </c>
      <c r="CG15" s="9">
        <v>0.94899999999999995</v>
      </c>
      <c r="CH15" s="9">
        <v>0.42499999999999999</v>
      </c>
      <c r="CI15" s="9">
        <v>7.5309999999999997</v>
      </c>
      <c r="CJ15" s="9">
        <v>3.8639999999999999</v>
      </c>
      <c r="CK15" s="9">
        <v>3.6680000000000001</v>
      </c>
      <c r="CL15" s="9">
        <v>0.86499999999999999</v>
      </c>
      <c r="CM15" s="9">
        <v>0.53700000000000003</v>
      </c>
      <c r="CN15" s="9">
        <v>0.32800000000000001</v>
      </c>
      <c r="CO15" s="9">
        <v>4.157</v>
      </c>
      <c r="CP15" s="9">
        <v>1.9370000000000001</v>
      </c>
      <c r="CQ15" s="9">
        <v>2.2200000000000002</v>
      </c>
      <c r="CR15" s="9">
        <v>0.80300000000000005</v>
      </c>
      <c r="CS15" s="9">
        <v>0.55100000000000005</v>
      </c>
      <c r="CT15" s="9">
        <v>0.253</v>
      </c>
      <c r="CU15" s="9">
        <v>4.1509999999999998</v>
      </c>
      <c r="CV15" s="9">
        <v>2.4809999999999999</v>
      </c>
      <c r="CW15" s="9">
        <v>1.67</v>
      </c>
      <c r="CX15" s="9">
        <v>0.44700000000000001</v>
      </c>
      <c r="CY15" s="9">
        <v>0.19400000000000001</v>
      </c>
      <c r="CZ15" s="9">
        <v>0.253</v>
      </c>
      <c r="DA15" s="9">
        <v>2.5470000000000002</v>
      </c>
      <c r="DB15" s="9">
        <v>1.504</v>
      </c>
      <c r="DC15" s="9">
        <v>1.0429999999999999</v>
      </c>
      <c r="DD15" s="9">
        <v>0.35699999999999998</v>
      </c>
      <c r="DE15" s="9">
        <v>0.35699999999999998</v>
      </c>
      <c r="DF15" s="9">
        <v>0</v>
      </c>
      <c r="DG15" s="9">
        <v>1.6040000000000001</v>
      </c>
      <c r="DH15" s="9">
        <v>0.97699999999999998</v>
      </c>
      <c r="DI15" s="9">
        <v>0.628</v>
      </c>
      <c r="DJ15" s="9">
        <v>0</v>
      </c>
      <c r="DK15" s="9">
        <v>0</v>
      </c>
      <c r="DL15" s="9">
        <v>0</v>
      </c>
      <c r="DM15" s="9">
        <v>0.24299999999999999</v>
      </c>
      <c r="DN15" s="9">
        <v>0</v>
      </c>
      <c r="DO15" s="9">
        <v>0.24299999999999999</v>
      </c>
      <c r="DP15" s="9">
        <v>3.9359999999999999</v>
      </c>
      <c r="DQ15" s="9">
        <v>2.1680000000000001</v>
      </c>
      <c r="DR15" s="9">
        <v>1.7669999999999999</v>
      </c>
      <c r="DS15" s="9">
        <v>18.158999999999999</v>
      </c>
      <c r="DT15" s="9">
        <v>9.8510000000000009</v>
      </c>
      <c r="DU15" s="9">
        <v>8.3079999999999998</v>
      </c>
      <c r="DV15" s="9">
        <v>1.4970000000000001</v>
      </c>
      <c r="DW15" s="9">
        <v>0.88100000000000001</v>
      </c>
      <c r="DX15" s="9">
        <v>0.61599999999999999</v>
      </c>
      <c r="DY15" s="9">
        <v>11.506</v>
      </c>
      <c r="DZ15" s="9">
        <v>5.7069999999999999</v>
      </c>
      <c r="EA15" s="9">
        <v>5.7990000000000004</v>
      </c>
      <c r="EB15" s="9">
        <v>0.49099999999999999</v>
      </c>
      <c r="EC15" s="9">
        <v>0.33300000000000002</v>
      </c>
      <c r="ED15" s="9">
        <v>0.158</v>
      </c>
      <c r="EE15" s="9">
        <v>5.1630000000000003</v>
      </c>
      <c r="EF15" s="9">
        <v>3.2250000000000001</v>
      </c>
      <c r="EG15" s="9">
        <v>1.9379999999999999</v>
      </c>
      <c r="EH15" s="9">
        <v>1.0049999999999999</v>
      </c>
      <c r="EI15" s="9">
        <v>0.54700000000000004</v>
      </c>
      <c r="EJ15" s="9">
        <v>0.45800000000000002</v>
      </c>
      <c r="EK15" s="9">
        <v>6.3440000000000003</v>
      </c>
      <c r="EL15" s="9">
        <v>2.4820000000000002</v>
      </c>
      <c r="EM15" s="9">
        <v>3.8610000000000002</v>
      </c>
      <c r="EN15" s="9">
        <v>0.32100000000000001</v>
      </c>
      <c r="EO15" s="9">
        <v>0.17199999999999999</v>
      </c>
      <c r="EP15" s="9">
        <v>0.15</v>
      </c>
      <c r="EQ15" s="9">
        <v>0.86899999999999999</v>
      </c>
      <c r="ER15" s="9">
        <v>0.248</v>
      </c>
      <c r="ES15" s="9">
        <v>0.621</v>
      </c>
      <c r="ET15" s="9">
        <v>0.59299999999999997</v>
      </c>
      <c r="EU15" s="9">
        <v>0</v>
      </c>
      <c r="EV15" s="9">
        <v>0.59299999999999997</v>
      </c>
      <c r="EW15" s="9">
        <v>1.671</v>
      </c>
      <c r="EX15" s="9">
        <v>0.871</v>
      </c>
      <c r="EY15" s="9">
        <v>0.80100000000000005</v>
      </c>
      <c r="EZ15" s="9">
        <v>1.024</v>
      </c>
      <c r="FA15" s="9">
        <v>0.61499999999999999</v>
      </c>
      <c r="FB15" s="9">
        <v>0.40899999999999997</v>
      </c>
      <c r="FC15" s="9">
        <v>2.95</v>
      </c>
      <c r="FD15" s="9">
        <v>2.3809999999999998</v>
      </c>
      <c r="FE15" s="9">
        <v>0.56999999999999995</v>
      </c>
      <c r="FF15" s="9">
        <v>0.5</v>
      </c>
      <c r="FG15" s="9">
        <v>0.5</v>
      </c>
      <c r="FH15" s="9">
        <v>0</v>
      </c>
      <c r="FI15" s="9">
        <v>1.1619999999999999</v>
      </c>
      <c r="FJ15" s="9">
        <v>0.64500000000000002</v>
      </c>
      <c r="FK15" s="9">
        <v>0.51800000000000002</v>
      </c>
      <c r="FL15" s="9">
        <v>0.61099999999999999</v>
      </c>
      <c r="FM15" s="9">
        <v>0.39700000000000002</v>
      </c>
      <c r="FN15" s="9">
        <v>0.214</v>
      </c>
      <c r="FO15" s="9">
        <v>4.38</v>
      </c>
      <c r="FP15" s="9">
        <v>2.379</v>
      </c>
      <c r="FQ15" s="9">
        <v>2.0009999999999999</v>
      </c>
      <c r="FR15" s="9">
        <v>0.40400000000000003</v>
      </c>
      <c r="FS15" s="9">
        <v>0.32800000000000001</v>
      </c>
      <c r="FT15" s="9">
        <v>7.5999999999999998E-2</v>
      </c>
      <c r="FU15" s="9">
        <v>1.9950000000000001</v>
      </c>
      <c r="FV15" s="9">
        <v>1.1060000000000001</v>
      </c>
      <c r="FW15" s="9">
        <v>0.88900000000000001</v>
      </c>
      <c r="FX15" s="9">
        <v>0.20699999999999999</v>
      </c>
      <c r="FY15" s="9">
        <v>6.9000000000000006E-2</v>
      </c>
      <c r="FZ15" s="9">
        <v>0.13800000000000001</v>
      </c>
      <c r="GA15" s="9">
        <v>2.3849999999999998</v>
      </c>
      <c r="GB15" s="9">
        <v>1.274</v>
      </c>
      <c r="GC15" s="9">
        <v>1.1120000000000001</v>
      </c>
      <c r="GD15" s="9">
        <v>0.19600000000000001</v>
      </c>
      <c r="GE15" s="9">
        <v>0.14299999999999999</v>
      </c>
      <c r="GF15" s="9">
        <v>5.3999999999999999E-2</v>
      </c>
      <c r="GG15" s="9">
        <v>0</v>
      </c>
      <c r="GH15" s="9">
        <v>0</v>
      </c>
      <c r="GI15" s="9">
        <v>0</v>
      </c>
      <c r="GJ15" s="9">
        <v>2.2759999999999998</v>
      </c>
      <c r="GK15" s="9">
        <v>1.196</v>
      </c>
      <c r="GL15" s="9">
        <v>1.079</v>
      </c>
      <c r="GM15" s="9">
        <v>1.9530000000000001</v>
      </c>
      <c r="GN15" s="9">
        <v>1.0029999999999999</v>
      </c>
      <c r="GO15" s="9">
        <v>0.95</v>
      </c>
      <c r="GP15" s="9">
        <v>10.992000000000001</v>
      </c>
      <c r="GQ15" s="9">
        <v>5.5549999999999997</v>
      </c>
      <c r="GR15" s="9">
        <v>5.4370000000000003</v>
      </c>
      <c r="GS15" s="9">
        <v>0.13900000000000001</v>
      </c>
      <c r="GT15" s="9">
        <v>0.13900000000000001</v>
      </c>
      <c r="GU15" s="9">
        <v>0</v>
      </c>
      <c r="GV15" s="9">
        <v>8.3989999999999991</v>
      </c>
      <c r="GW15" s="9">
        <v>4.6210000000000004</v>
      </c>
      <c r="GX15" s="9">
        <v>3.778</v>
      </c>
      <c r="GY15" s="9">
        <v>0.14199999999999999</v>
      </c>
      <c r="GZ15" s="9">
        <v>0.13700000000000001</v>
      </c>
      <c r="HA15" s="9">
        <v>5.0000000000000001E-3</v>
      </c>
      <c r="HB15" s="9">
        <v>2.3050000000000002</v>
      </c>
      <c r="HC15" s="9">
        <v>1.663</v>
      </c>
      <c r="HD15" s="9">
        <v>0.64200000000000002</v>
      </c>
      <c r="HE15" s="9">
        <v>0.23300000000000001</v>
      </c>
      <c r="HF15" s="9">
        <v>0.23300000000000001</v>
      </c>
      <c r="HG15" s="9">
        <v>0</v>
      </c>
      <c r="HH15" s="9">
        <v>0.84199999999999997</v>
      </c>
      <c r="HI15" s="9">
        <v>0.39</v>
      </c>
      <c r="HJ15" s="9">
        <v>0.45200000000000001</v>
      </c>
      <c r="HK15" s="9">
        <v>1.304</v>
      </c>
      <c r="HL15" s="9">
        <v>0.79700000000000004</v>
      </c>
      <c r="HM15" s="9">
        <v>0.50700000000000001</v>
      </c>
      <c r="HN15" s="9">
        <v>3.702</v>
      </c>
      <c r="HO15" s="9">
        <v>2.206</v>
      </c>
      <c r="HP15" s="9">
        <v>1.496</v>
      </c>
      <c r="HQ15" s="9">
        <v>2.9529999999999998</v>
      </c>
      <c r="HR15" s="9">
        <v>1.9770000000000001</v>
      </c>
      <c r="HS15" s="9">
        <v>0.97499999999999998</v>
      </c>
      <c r="HT15" s="9">
        <v>2.9319999999999999</v>
      </c>
      <c r="HU15" s="9">
        <v>1.5960000000000001</v>
      </c>
      <c r="HV15" s="9">
        <v>1.3360000000000001</v>
      </c>
      <c r="HW15" s="9">
        <v>2.9209999999999998</v>
      </c>
      <c r="HX15" s="9">
        <v>1.625</v>
      </c>
      <c r="HY15" s="9">
        <v>1.2969999999999999</v>
      </c>
      <c r="HZ15" s="9">
        <v>2.0699999999999998</v>
      </c>
      <c r="IA15" s="9">
        <v>1.379</v>
      </c>
      <c r="IB15" s="9">
        <v>0.69099999999999995</v>
      </c>
      <c r="IC15" s="9">
        <v>2.2389999999999999</v>
      </c>
      <c r="ID15" s="9">
        <v>1.335</v>
      </c>
      <c r="IE15" s="9">
        <v>0.90300000000000002</v>
      </c>
      <c r="IF15" s="9">
        <v>2.4830000000000001</v>
      </c>
      <c r="IG15" s="9">
        <v>1.3240000000000001</v>
      </c>
      <c r="IH15" s="9">
        <v>1.159</v>
      </c>
      <c r="II15" s="9">
        <v>2.6179999999999999</v>
      </c>
      <c r="IJ15" s="9">
        <v>1.5589999999999999</v>
      </c>
      <c r="IK15" s="9">
        <v>1.0589999999999999</v>
      </c>
      <c r="IL15" s="9">
        <v>0.214</v>
      </c>
      <c r="IM15" s="9">
        <v>0.214</v>
      </c>
      <c r="IN15" s="9">
        <v>0</v>
      </c>
      <c r="IO15" s="9">
        <v>0.61699999999999999</v>
      </c>
      <c r="IP15" s="9">
        <v>0.315</v>
      </c>
      <c r="IQ15" s="9">
        <v>0.30199999999999999</v>
      </c>
    </row>
    <row r="16" spans="1:251">
      <c r="A16" s="10">
        <v>43862</v>
      </c>
      <c r="B16" s="9">
        <v>4.7679999999999998</v>
      </c>
      <c r="C16" s="9">
        <v>28.312999999999999</v>
      </c>
      <c r="D16" s="9">
        <v>14.029</v>
      </c>
      <c r="E16" s="9">
        <v>14.284000000000001</v>
      </c>
      <c r="F16" s="9">
        <v>1.1839999999999999</v>
      </c>
      <c r="G16" s="9">
        <v>0.433</v>
      </c>
      <c r="H16" s="9">
        <v>0.75</v>
      </c>
      <c r="I16" s="9">
        <v>4.5609999999999999</v>
      </c>
      <c r="J16" s="9">
        <v>3.4540000000000002</v>
      </c>
      <c r="K16" s="9">
        <v>1.107</v>
      </c>
      <c r="L16" s="9">
        <v>0.11899999999999999</v>
      </c>
      <c r="M16" s="9">
        <v>0</v>
      </c>
      <c r="N16" s="9">
        <v>0.11899999999999999</v>
      </c>
      <c r="O16" s="9">
        <v>1.3560000000000001</v>
      </c>
      <c r="P16" s="9">
        <v>0.314</v>
      </c>
      <c r="Q16" s="9">
        <v>1.042</v>
      </c>
      <c r="R16" s="9">
        <v>2.5139999999999998</v>
      </c>
      <c r="S16" s="9">
        <v>1.3129999999999999</v>
      </c>
      <c r="T16" s="9">
        <v>1.202</v>
      </c>
      <c r="U16" s="9">
        <v>8.2639999999999993</v>
      </c>
      <c r="V16" s="9">
        <v>3.4449999999999998</v>
      </c>
      <c r="W16" s="9">
        <v>4.819</v>
      </c>
      <c r="X16" s="9">
        <v>0.55000000000000004</v>
      </c>
      <c r="Y16" s="9">
        <v>0.11700000000000001</v>
      </c>
      <c r="Z16" s="9">
        <v>0.433</v>
      </c>
      <c r="AA16" s="9">
        <v>2.6589999999999998</v>
      </c>
      <c r="AB16" s="9">
        <v>0.68799999999999994</v>
      </c>
      <c r="AC16" s="9">
        <v>1.9710000000000001</v>
      </c>
      <c r="AD16" s="9">
        <v>2.5470000000000002</v>
      </c>
      <c r="AE16" s="9">
        <v>0.91400000000000003</v>
      </c>
      <c r="AF16" s="9">
        <v>1.633</v>
      </c>
      <c r="AG16" s="9">
        <v>8.8000000000000007</v>
      </c>
      <c r="AH16" s="9">
        <v>5.4379999999999997</v>
      </c>
      <c r="AI16" s="9">
        <v>3.3620000000000001</v>
      </c>
      <c r="AJ16" s="9">
        <v>0.86399999999999999</v>
      </c>
      <c r="AK16" s="9">
        <v>0.23400000000000001</v>
      </c>
      <c r="AL16" s="9">
        <v>0.63</v>
      </c>
      <c r="AM16" s="9">
        <v>1.827</v>
      </c>
      <c r="AN16" s="9">
        <v>0.46400000000000002</v>
      </c>
      <c r="AO16" s="9">
        <v>1.3640000000000001</v>
      </c>
      <c r="AP16" s="9">
        <v>0</v>
      </c>
      <c r="AQ16" s="9">
        <v>0</v>
      </c>
      <c r="AR16" s="9">
        <v>0</v>
      </c>
      <c r="AS16" s="9">
        <v>0.313</v>
      </c>
      <c r="AT16" s="9">
        <v>0.11899999999999999</v>
      </c>
      <c r="AU16" s="9">
        <v>0.19400000000000001</v>
      </c>
      <c r="AV16" s="9">
        <v>0.29099999999999998</v>
      </c>
      <c r="AW16" s="9">
        <v>0.29099999999999998</v>
      </c>
      <c r="AX16" s="9">
        <v>0</v>
      </c>
      <c r="AY16" s="9">
        <v>0.53200000000000003</v>
      </c>
      <c r="AZ16" s="9">
        <v>0.107</v>
      </c>
      <c r="BA16" s="9">
        <v>0.42499999999999999</v>
      </c>
      <c r="BB16" s="9">
        <v>8.4920000000000009</v>
      </c>
      <c r="BC16" s="9">
        <v>5.258</v>
      </c>
      <c r="BD16" s="9">
        <v>3.234</v>
      </c>
      <c r="BE16" s="9">
        <v>17.89</v>
      </c>
      <c r="BF16" s="9">
        <v>11.01</v>
      </c>
      <c r="BG16" s="9">
        <v>6.88</v>
      </c>
      <c r="BH16" s="9">
        <v>5.91</v>
      </c>
      <c r="BI16" s="9">
        <v>2.996</v>
      </c>
      <c r="BJ16" s="9">
        <v>2.9140000000000001</v>
      </c>
      <c r="BK16" s="9">
        <v>20.884</v>
      </c>
      <c r="BL16" s="9">
        <v>10.061999999999999</v>
      </c>
      <c r="BM16" s="9">
        <v>10.821999999999999</v>
      </c>
      <c r="BN16" s="9">
        <v>5.91</v>
      </c>
      <c r="BO16" s="9">
        <v>2.996</v>
      </c>
      <c r="BP16" s="9">
        <v>2.9140000000000001</v>
      </c>
      <c r="BQ16" s="9">
        <v>20.518999999999998</v>
      </c>
      <c r="BR16" s="9">
        <v>9.8640000000000008</v>
      </c>
      <c r="BS16" s="9">
        <v>10.654999999999999</v>
      </c>
      <c r="BT16" s="9">
        <v>2.262</v>
      </c>
      <c r="BU16" s="9">
        <v>1.095</v>
      </c>
      <c r="BV16" s="9">
        <v>1.167</v>
      </c>
      <c r="BW16" s="9">
        <v>5.7119999999999997</v>
      </c>
      <c r="BX16" s="9">
        <v>2.734</v>
      </c>
      <c r="BY16" s="9">
        <v>2.9780000000000002</v>
      </c>
      <c r="BZ16" s="9">
        <v>1.913</v>
      </c>
      <c r="CA16" s="9">
        <v>1.032</v>
      </c>
      <c r="CB16" s="9">
        <v>0.88100000000000001</v>
      </c>
      <c r="CC16" s="9">
        <v>10.295999999999999</v>
      </c>
      <c r="CD16" s="9">
        <v>5.4249999999999998</v>
      </c>
      <c r="CE16" s="9">
        <v>4.8710000000000004</v>
      </c>
      <c r="CF16" s="9">
        <v>0.97099999999999997</v>
      </c>
      <c r="CG16" s="9">
        <v>0.43</v>
      </c>
      <c r="CH16" s="9">
        <v>0.54100000000000004</v>
      </c>
      <c r="CI16" s="9">
        <v>6.7679999999999998</v>
      </c>
      <c r="CJ16" s="9">
        <v>3.569</v>
      </c>
      <c r="CK16" s="9">
        <v>3.1989999999999998</v>
      </c>
      <c r="CL16" s="9">
        <v>0.94199999999999995</v>
      </c>
      <c r="CM16" s="9">
        <v>0.60199999999999998</v>
      </c>
      <c r="CN16" s="9">
        <v>0.34</v>
      </c>
      <c r="CO16" s="9">
        <v>3.5289999999999999</v>
      </c>
      <c r="CP16" s="9">
        <v>1.857</v>
      </c>
      <c r="CQ16" s="9">
        <v>1.6719999999999999</v>
      </c>
      <c r="CR16" s="9">
        <v>1.734</v>
      </c>
      <c r="CS16" s="9">
        <v>0.86899999999999999</v>
      </c>
      <c r="CT16" s="9">
        <v>0.86499999999999999</v>
      </c>
      <c r="CU16" s="9">
        <v>4.5110000000000001</v>
      </c>
      <c r="CV16" s="9">
        <v>1.7050000000000001</v>
      </c>
      <c r="CW16" s="9">
        <v>2.806</v>
      </c>
      <c r="CX16" s="9">
        <v>1.0489999999999999</v>
      </c>
      <c r="CY16" s="9">
        <v>0.56299999999999994</v>
      </c>
      <c r="CZ16" s="9">
        <v>0.48699999999999999</v>
      </c>
      <c r="DA16" s="9">
        <v>2.6669999999999998</v>
      </c>
      <c r="DB16" s="9">
        <v>1.095</v>
      </c>
      <c r="DC16" s="9">
        <v>1.5720000000000001</v>
      </c>
      <c r="DD16" s="9">
        <v>0.68500000000000005</v>
      </c>
      <c r="DE16" s="9">
        <v>0.30599999999999999</v>
      </c>
      <c r="DF16" s="9">
        <v>0.379</v>
      </c>
      <c r="DG16" s="9">
        <v>1.8440000000000001</v>
      </c>
      <c r="DH16" s="9">
        <v>0.61</v>
      </c>
      <c r="DI16" s="9">
        <v>1.234</v>
      </c>
      <c r="DJ16" s="9">
        <v>0</v>
      </c>
      <c r="DK16" s="9">
        <v>0</v>
      </c>
      <c r="DL16" s="9">
        <v>0</v>
      </c>
      <c r="DM16" s="9">
        <v>0.36499999999999999</v>
      </c>
      <c r="DN16" s="9">
        <v>0.19800000000000001</v>
      </c>
      <c r="DO16" s="9">
        <v>0.16700000000000001</v>
      </c>
      <c r="DP16" s="9">
        <v>5.1609999999999996</v>
      </c>
      <c r="DQ16" s="9">
        <v>2.637</v>
      </c>
      <c r="DR16" s="9">
        <v>2.5249999999999999</v>
      </c>
      <c r="DS16" s="9">
        <v>16.952999999999999</v>
      </c>
      <c r="DT16" s="9">
        <v>7.7</v>
      </c>
      <c r="DU16" s="9">
        <v>9.2530000000000001</v>
      </c>
      <c r="DV16" s="9">
        <v>2.6539999999999999</v>
      </c>
      <c r="DW16" s="9">
        <v>1.2829999999999999</v>
      </c>
      <c r="DX16" s="9">
        <v>1.371</v>
      </c>
      <c r="DY16" s="9">
        <v>10.641999999999999</v>
      </c>
      <c r="DZ16" s="9">
        <v>4.7320000000000002</v>
      </c>
      <c r="EA16" s="9">
        <v>5.91</v>
      </c>
      <c r="EB16" s="9">
        <v>1.288</v>
      </c>
      <c r="EC16" s="9">
        <v>0.59699999999999998</v>
      </c>
      <c r="ED16" s="9">
        <v>0.69099999999999995</v>
      </c>
      <c r="EE16" s="9">
        <v>4.3090000000000002</v>
      </c>
      <c r="EF16" s="9">
        <v>1.6020000000000001</v>
      </c>
      <c r="EG16" s="9">
        <v>2.7069999999999999</v>
      </c>
      <c r="EH16" s="9">
        <v>1.3660000000000001</v>
      </c>
      <c r="EI16" s="9">
        <v>0.68600000000000005</v>
      </c>
      <c r="EJ16" s="9">
        <v>0.68</v>
      </c>
      <c r="EK16" s="9">
        <v>6.3330000000000002</v>
      </c>
      <c r="EL16" s="9">
        <v>3.13</v>
      </c>
      <c r="EM16" s="9">
        <v>3.2029999999999998</v>
      </c>
      <c r="EN16" s="9">
        <v>0.20200000000000001</v>
      </c>
      <c r="EO16" s="9">
        <v>0</v>
      </c>
      <c r="EP16" s="9">
        <v>0.20200000000000001</v>
      </c>
      <c r="EQ16" s="9">
        <v>1.2549999999999999</v>
      </c>
      <c r="ER16" s="9">
        <v>0.19700000000000001</v>
      </c>
      <c r="ES16" s="9">
        <v>1.0580000000000001</v>
      </c>
      <c r="ET16" s="9">
        <v>0.84599999999999997</v>
      </c>
      <c r="EU16" s="9">
        <v>0.44500000000000001</v>
      </c>
      <c r="EV16" s="9">
        <v>0.40100000000000002</v>
      </c>
      <c r="EW16" s="9">
        <v>1.5309999999999999</v>
      </c>
      <c r="EX16" s="9">
        <v>0.46100000000000002</v>
      </c>
      <c r="EY16" s="9">
        <v>1.07</v>
      </c>
      <c r="EZ16" s="9">
        <v>1.1859999999999999</v>
      </c>
      <c r="FA16" s="9">
        <v>0.81499999999999995</v>
      </c>
      <c r="FB16" s="9">
        <v>0.371</v>
      </c>
      <c r="FC16" s="9">
        <v>2.589</v>
      </c>
      <c r="FD16" s="9">
        <v>1.79</v>
      </c>
      <c r="FE16" s="9">
        <v>0.79900000000000004</v>
      </c>
      <c r="FF16" s="9">
        <v>0.27400000000000002</v>
      </c>
      <c r="FG16" s="9">
        <v>9.4E-2</v>
      </c>
      <c r="FH16" s="9">
        <v>0.18</v>
      </c>
      <c r="FI16" s="9">
        <v>0.93700000000000006</v>
      </c>
      <c r="FJ16" s="9">
        <v>0.52</v>
      </c>
      <c r="FK16" s="9">
        <v>0.41699999999999998</v>
      </c>
      <c r="FL16" s="9">
        <v>0.42599999999999999</v>
      </c>
      <c r="FM16" s="9">
        <v>0.35899999999999999</v>
      </c>
      <c r="FN16" s="9">
        <v>6.7000000000000004E-2</v>
      </c>
      <c r="FO16" s="9">
        <v>3.722</v>
      </c>
      <c r="FP16" s="9">
        <v>2.2570000000000001</v>
      </c>
      <c r="FQ16" s="9">
        <v>1.4650000000000001</v>
      </c>
      <c r="FR16" s="9">
        <v>0.20200000000000001</v>
      </c>
      <c r="FS16" s="9">
        <v>0.20200000000000001</v>
      </c>
      <c r="FT16" s="9">
        <v>0</v>
      </c>
      <c r="FU16" s="9">
        <v>1.776</v>
      </c>
      <c r="FV16" s="9">
        <v>1.105</v>
      </c>
      <c r="FW16" s="9">
        <v>0.67</v>
      </c>
      <c r="FX16" s="9">
        <v>0.22500000000000001</v>
      </c>
      <c r="FY16" s="9">
        <v>0.158</v>
      </c>
      <c r="FZ16" s="9">
        <v>6.7000000000000004E-2</v>
      </c>
      <c r="GA16" s="9">
        <v>1.946</v>
      </c>
      <c r="GB16" s="9">
        <v>1.1519999999999999</v>
      </c>
      <c r="GC16" s="9">
        <v>0.79400000000000004</v>
      </c>
      <c r="GD16" s="9">
        <v>0.32200000000000001</v>
      </c>
      <c r="GE16" s="9">
        <v>0</v>
      </c>
      <c r="GF16" s="9">
        <v>0.32200000000000001</v>
      </c>
      <c r="GG16" s="9">
        <v>0.20899999999999999</v>
      </c>
      <c r="GH16" s="9">
        <v>0.105</v>
      </c>
      <c r="GI16" s="9">
        <v>0.104</v>
      </c>
      <c r="GJ16" s="9">
        <v>2.7029999999999998</v>
      </c>
      <c r="GK16" s="9">
        <v>1.399</v>
      </c>
      <c r="GL16" s="9">
        <v>1.304</v>
      </c>
      <c r="GM16" s="9">
        <v>2.6389999999999998</v>
      </c>
      <c r="GN16" s="9">
        <v>1.2450000000000001</v>
      </c>
      <c r="GO16" s="9">
        <v>1.3939999999999999</v>
      </c>
      <c r="GP16" s="9">
        <v>11.475</v>
      </c>
      <c r="GQ16" s="9">
        <v>5.2160000000000002</v>
      </c>
      <c r="GR16" s="9">
        <v>6.2590000000000003</v>
      </c>
      <c r="GS16" s="9">
        <v>0.27700000000000002</v>
      </c>
      <c r="GT16" s="9">
        <v>0.17699999999999999</v>
      </c>
      <c r="GU16" s="9">
        <v>0.1</v>
      </c>
      <c r="GV16" s="9">
        <v>7.4240000000000004</v>
      </c>
      <c r="GW16" s="9">
        <v>3.8519999999999999</v>
      </c>
      <c r="GX16" s="9">
        <v>3.5720000000000001</v>
      </c>
      <c r="GY16" s="9">
        <v>0.20799999999999999</v>
      </c>
      <c r="GZ16" s="9">
        <v>9.2999999999999999E-2</v>
      </c>
      <c r="HA16" s="9">
        <v>0.115</v>
      </c>
      <c r="HB16" s="9">
        <v>1.212</v>
      </c>
      <c r="HC16" s="9">
        <v>0.52200000000000002</v>
      </c>
      <c r="HD16" s="9">
        <v>0.69</v>
      </c>
      <c r="HE16" s="9">
        <v>8.2000000000000003E-2</v>
      </c>
      <c r="HF16" s="9">
        <v>8.2000000000000003E-2</v>
      </c>
      <c r="HG16" s="9">
        <v>0</v>
      </c>
      <c r="HH16" s="9">
        <v>0.77300000000000002</v>
      </c>
      <c r="HI16" s="9">
        <v>0.47199999999999998</v>
      </c>
      <c r="HJ16" s="9">
        <v>0.30099999999999999</v>
      </c>
      <c r="HK16" s="9">
        <v>1.038</v>
      </c>
      <c r="HL16" s="9">
        <v>0</v>
      </c>
      <c r="HM16" s="9">
        <v>1.038</v>
      </c>
      <c r="HN16" s="9">
        <v>5.1779999999999999</v>
      </c>
      <c r="HO16" s="9">
        <v>2.7</v>
      </c>
      <c r="HP16" s="9">
        <v>2.4790000000000001</v>
      </c>
      <c r="HQ16" s="9">
        <v>2.3919999999999999</v>
      </c>
      <c r="HR16" s="9">
        <v>1.3740000000000001</v>
      </c>
      <c r="HS16" s="9">
        <v>1.018</v>
      </c>
      <c r="HT16" s="9">
        <v>2.7879999999999998</v>
      </c>
      <c r="HU16" s="9">
        <v>1.5580000000000001</v>
      </c>
      <c r="HV16" s="9">
        <v>1.23</v>
      </c>
      <c r="HW16" s="9">
        <v>1.5660000000000001</v>
      </c>
      <c r="HX16" s="9">
        <v>0.78</v>
      </c>
      <c r="HY16" s="9">
        <v>0.78600000000000003</v>
      </c>
      <c r="HZ16" s="9">
        <v>2.2360000000000002</v>
      </c>
      <c r="IA16" s="9">
        <v>0.874</v>
      </c>
      <c r="IB16" s="9">
        <v>1.3620000000000001</v>
      </c>
      <c r="IC16" s="9">
        <v>1.494</v>
      </c>
      <c r="ID16" s="9">
        <v>0.67700000000000005</v>
      </c>
      <c r="IE16" s="9">
        <v>0.81699999999999995</v>
      </c>
      <c r="IF16" s="9">
        <v>3.242</v>
      </c>
      <c r="IG16" s="9">
        <v>1.754</v>
      </c>
      <c r="IH16" s="9">
        <v>1.4890000000000001</v>
      </c>
      <c r="II16" s="9">
        <v>1.7929999999999999</v>
      </c>
      <c r="IJ16" s="9">
        <v>0.99199999999999999</v>
      </c>
      <c r="IK16" s="9">
        <v>0.80100000000000005</v>
      </c>
      <c r="IL16" s="9">
        <v>0.08</v>
      </c>
      <c r="IM16" s="9">
        <v>0</v>
      </c>
      <c r="IN16" s="9">
        <v>0.08</v>
      </c>
      <c r="IO16" s="9">
        <v>0.23499999999999999</v>
      </c>
      <c r="IP16" s="9">
        <v>0.23499999999999999</v>
      </c>
      <c r="IQ16" s="9">
        <v>0</v>
      </c>
    </row>
    <row r="17" spans="1:251">
      <c r="A17" s="10">
        <v>44228</v>
      </c>
      <c r="B17" s="9">
        <v>4.1870000000000003</v>
      </c>
      <c r="C17" s="9">
        <v>28.169</v>
      </c>
      <c r="D17" s="9">
        <v>13.904999999999999</v>
      </c>
      <c r="E17" s="9">
        <v>14.263999999999999</v>
      </c>
      <c r="F17" s="9">
        <v>0.67100000000000004</v>
      </c>
      <c r="G17" s="9">
        <v>0</v>
      </c>
      <c r="H17" s="9">
        <v>0.67100000000000004</v>
      </c>
      <c r="I17" s="9">
        <v>3.492</v>
      </c>
      <c r="J17" s="9">
        <v>1.7569999999999999</v>
      </c>
      <c r="K17" s="9">
        <v>1.7350000000000001</v>
      </c>
      <c r="L17" s="9">
        <v>0.36</v>
      </c>
      <c r="M17" s="9">
        <v>0.127</v>
      </c>
      <c r="N17" s="9">
        <v>0.23300000000000001</v>
      </c>
      <c r="O17" s="9">
        <v>1.7689999999999999</v>
      </c>
      <c r="P17" s="9">
        <v>0.44400000000000001</v>
      </c>
      <c r="Q17" s="9">
        <v>1.3260000000000001</v>
      </c>
      <c r="R17" s="9">
        <v>1.472</v>
      </c>
      <c r="S17" s="9">
        <v>0.57399999999999995</v>
      </c>
      <c r="T17" s="9">
        <v>0.89800000000000002</v>
      </c>
      <c r="U17" s="9">
        <v>8.1549999999999994</v>
      </c>
      <c r="V17" s="9">
        <v>3.8010000000000002</v>
      </c>
      <c r="W17" s="9">
        <v>4.3550000000000004</v>
      </c>
      <c r="X17" s="9">
        <v>1.369</v>
      </c>
      <c r="Y17" s="9">
        <v>0.56999999999999995</v>
      </c>
      <c r="Z17" s="9">
        <v>0.79900000000000004</v>
      </c>
      <c r="AA17" s="9">
        <v>2.4620000000000002</v>
      </c>
      <c r="AB17" s="9">
        <v>1.0820000000000001</v>
      </c>
      <c r="AC17" s="9">
        <v>1.38</v>
      </c>
      <c r="AD17" s="9">
        <v>2.6749999999999998</v>
      </c>
      <c r="AE17" s="9">
        <v>1.4530000000000001</v>
      </c>
      <c r="AF17" s="9">
        <v>1.222</v>
      </c>
      <c r="AG17" s="9">
        <v>10.303000000000001</v>
      </c>
      <c r="AH17" s="9">
        <v>5.6859999999999999</v>
      </c>
      <c r="AI17" s="9">
        <v>4.617</v>
      </c>
      <c r="AJ17" s="9">
        <v>1.1859999999999999</v>
      </c>
      <c r="AK17" s="9">
        <v>0.82199999999999995</v>
      </c>
      <c r="AL17" s="9">
        <v>0.36399999999999999</v>
      </c>
      <c r="AM17" s="9">
        <v>1.6990000000000001</v>
      </c>
      <c r="AN17" s="9">
        <v>0.996</v>
      </c>
      <c r="AO17" s="9">
        <v>0.70299999999999996</v>
      </c>
      <c r="AP17" s="9">
        <v>0</v>
      </c>
      <c r="AQ17" s="9">
        <v>0</v>
      </c>
      <c r="AR17" s="9">
        <v>0</v>
      </c>
      <c r="AS17" s="9">
        <v>0.14899999999999999</v>
      </c>
      <c r="AT17" s="9">
        <v>0</v>
      </c>
      <c r="AU17" s="9">
        <v>0.14899999999999999</v>
      </c>
      <c r="AV17" s="9">
        <v>0</v>
      </c>
      <c r="AW17" s="9">
        <v>0</v>
      </c>
      <c r="AX17" s="9">
        <v>0</v>
      </c>
      <c r="AY17" s="9">
        <v>0.14000000000000001</v>
      </c>
      <c r="AZ17" s="9">
        <v>0.14000000000000001</v>
      </c>
      <c r="BA17" s="9">
        <v>0</v>
      </c>
      <c r="BB17" s="9">
        <v>9.9559999999999995</v>
      </c>
      <c r="BC17" s="9">
        <v>6.4009999999999998</v>
      </c>
      <c r="BD17" s="9">
        <v>3.556</v>
      </c>
      <c r="BE17" s="9">
        <v>20.614999999999998</v>
      </c>
      <c r="BF17" s="9">
        <v>11.173999999999999</v>
      </c>
      <c r="BG17" s="9">
        <v>9.4420000000000002</v>
      </c>
      <c r="BH17" s="9">
        <v>4.742</v>
      </c>
      <c r="BI17" s="9">
        <v>1.9119999999999999</v>
      </c>
      <c r="BJ17" s="9">
        <v>2.8290000000000002</v>
      </c>
      <c r="BK17" s="9">
        <v>21.373999999999999</v>
      </c>
      <c r="BL17" s="9">
        <v>11.31</v>
      </c>
      <c r="BM17" s="9">
        <v>10.064</v>
      </c>
      <c r="BN17" s="9">
        <v>4.6189999999999998</v>
      </c>
      <c r="BO17" s="9">
        <v>1.9119999999999999</v>
      </c>
      <c r="BP17" s="9">
        <v>2.7069999999999999</v>
      </c>
      <c r="BQ17" s="9">
        <v>21.010999999999999</v>
      </c>
      <c r="BR17" s="9">
        <v>11.199</v>
      </c>
      <c r="BS17" s="9">
        <v>9.8119999999999994</v>
      </c>
      <c r="BT17" s="9">
        <v>1.2430000000000001</v>
      </c>
      <c r="BU17" s="9">
        <v>0.56799999999999995</v>
      </c>
      <c r="BV17" s="9">
        <v>0.67500000000000004</v>
      </c>
      <c r="BW17" s="9">
        <v>6.1829999999999998</v>
      </c>
      <c r="BX17" s="9">
        <v>3.3170000000000002</v>
      </c>
      <c r="BY17" s="9">
        <v>2.8660000000000001</v>
      </c>
      <c r="BZ17" s="9">
        <v>2.1869999999999998</v>
      </c>
      <c r="CA17" s="9">
        <v>0.97599999999999998</v>
      </c>
      <c r="CB17" s="9">
        <v>1.2110000000000001</v>
      </c>
      <c r="CC17" s="9">
        <v>11.31</v>
      </c>
      <c r="CD17" s="9">
        <v>6.0540000000000003</v>
      </c>
      <c r="CE17" s="9">
        <v>5.2560000000000002</v>
      </c>
      <c r="CF17" s="9">
        <v>1.5</v>
      </c>
      <c r="CG17" s="9">
        <v>0.71399999999999997</v>
      </c>
      <c r="CH17" s="9">
        <v>0.78600000000000003</v>
      </c>
      <c r="CI17" s="9">
        <v>7.59</v>
      </c>
      <c r="CJ17" s="9">
        <v>4.0389999999999997</v>
      </c>
      <c r="CK17" s="9">
        <v>3.5510000000000002</v>
      </c>
      <c r="CL17" s="9">
        <v>0.68700000000000006</v>
      </c>
      <c r="CM17" s="9">
        <v>0.26200000000000001</v>
      </c>
      <c r="CN17" s="9">
        <v>0.42499999999999999</v>
      </c>
      <c r="CO17" s="9">
        <v>3.72</v>
      </c>
      <c r="CP17" s="9">
        <v>2.0150000000000001</v>
      </c>
      <c r="CQ17" s="9">
        <v>1.7050000000000001</v>
      </c>
      <c r="CR17" s="9">
        <v>1.1890000000000001</v>
      </c>
      <c r="CS17" s="9">
        <v>0.36799999999999999</v>
      </c>
      <c r="CT17" s="9">
        <v>0.82099999999999995</v>
      </c>
      <c r="CU17" s="9">
        <v>3.5179999999999998</v>
      </c>
      <c r="CV17" s="9">
        <v>1.8280000000000001</v>
      </c>
      <c r="CW17" s="9">
        <v>1.69</v>
      </c>
      <c r="CX17" s="9">
        <v>0.41299999999999998</v>
      </c>
      <c r="CY17" s="9">
        <v>0.11799999999999999</v>
      </c>
      <c r="CZ17" s="9">
        <v>0.29499999999999998</v>
      </c>
      <c r="DA17" s="9">
        <v>2.149</v>
      </c>
      <c r="DB17" s="9">
        <v>1.044</v>
      </c>
      <c r="DC17" s="9">
        <v>1.105</v>
      </c>
      <c r="DD17" s="9">
        <v>0.77600000000000002</v>
      </c>
      <c r="DE17" s="9">
        <v>0.25</v>
      </c>
      <c r="DF17" s="9">
        <v>0.52600000000000002</v>
      </c>
      <c r="DG17" s="9">
        <v>1.369</v>
      </c>
      <c r="DH17" s="9">
        <v>0.78400000000000003</v>
      </c>
      <c r="DI17" s="9">
        <v>0.58499999999999996</v>
      </c>
      <c r="DJ17" s="9">
        <v>0.122</v>
      </c>
      <c r="DK17" s="9">
        <v>0</v>
      </c>
      <c r="DL17" s="9">
        <v>0.122</v>
      </c>
      <c r="DM17" s="9">
        <v>0.36299999999999999</v>
      </c>
      <c r="DN17" s="9">
        <v>0.111</v>
      </c>
      <c r="DO17" s="9">
        <v>0.252</v>
      </c>
      <c r="DP17" s="9">
        <v>3.6909999999999998</v>
      </c>
      <c r="DQ17" s="9">
        <v>1.462</v>
      </c>
      <c r="DR17" s="9">
        <v>2.2290000000000001</v>
      </c>
      <c r="DS17" s="9">
        <v>18.227</v>
      </c>
      <c r="DT17" s="9">
        <v>9.3260000000000005</v>
      </c>
      <c r="DU17" s="9">
        <v>8.9009999999999998</v>
      </c>
      <c r="DV17" s="9">
        <v>1.84</v>
      </c>
      <c r="DW17" s="9">
        <v>0.47</v>
      </c>
      <c r="DX17" s="9">
        <v>1.371</v>
      </c>
      <c r="DY17" s="9">
        <v>11.692</v>
      </c>
      <c r="DZ17" s="9">
        <v>5.5250000000000004</v>
      </c>
      <c r="EA17" s="9">
        <v>6.1669999999999998</v>
      </c>
      <c r="EB17" s="9">
        <v>0.99099999999999999</v>
      </c>
      <c r="EC17" s="9">
        <v>0.28699999999999998</v>
      </c>
      <c r="ED17" s="9">
        <v>0.70399999999999996</v>
      </c>
      <c r="EE17" s="9">
        <v>5</v>
      </c>
      <c r="EF17" s="9">
        <v>2.702</v>
      </c>
      <c r="EG17" s="9">
        <v>2.298</v>
      </c>
      <c r="EH17" s="9">
        <v>0.84899999999999998</v>
      </c>
      <c r="EI17" s="9">
        <v>0.183</v>
      </c>
      <c r="EJ17" s="9">
        <v>0.66700000000000004</v>
      </c>
      <c r="EK17" s="9">
        <v>6.6920000000000002</v>
      </c>
      <c r="EL17" s="9">
        <v>2.823</v>
      </c>
      <c r="EM17" s="9">
        <v>3.8690000000000002</v>
      </c>
      <c r="EN17" s="9">
        <v>0.159</v>
      </c>
      <c r="EO17" s="9">
        <v>0</v>
      </c>
      <c r="EP17" s="9">
        <v>0.159</v>
      </c>
      <c r="EQ17" s="9">
        <v>0.441</v>
      </c>
      <c r="ER17" s="9">
        <v>0</v>
      </c>
      <c r="ES17" s="9">
        <v>0.441</v>
      </c>
      <c r="ET17" s="9">
        <v>0.51400000000000001</v>
      </c>
      <c r="EU17" s="9">
        <v>0.26600000000000001</v>
      </c>
      <c r="EV17" s="9">
        <v>0.248</v>
      </c>
      <c r="EW17" s="9">
        <v>2.2549999999999999</v>
      </c>
      <c r="EX17" s="9">
        <v>1.2370000000000001</v>
      </c>
      <c r="EY17" s="9">
        <v>1.018</v>
      </c>
      <c r="EZ17" s="9">
        <v>0.80800000000000005</v>
      </c>
      <c r="FA17" s="9">
        <v>0.41599999999999998</v>
      </c>
      <c r="FB17" s="9">
        <v>0.39200000000000002</v>
      </c>
      <c r="FC17" s="9">
        <v>2.7589999999999999</v>
      </c>
      <c r="FD17" s="9">
        <v>1.738</v>
      </c>
      <c r="FE17" s="9">
        <v>1.0209999999999999</v>
      </c>
      <c r="FF17" s="9">
        <v>0.36899999999999999</v>
      </c>
      <c r="FG17" s="9">
        <v>0.311</v>
      </c>
      <c r="FH17" s="9">
        <v>5.8999999999999997E-2</v>
      </c>
      <c r="FI17" s="9">
        <v>1.081</v>
      </c>
      <c r="FJ17" s="9">
        <v>0.82699999999999996</v>
      </c>
      <c r="FK17" s="9">
        <v>0.254</v>
      </c>
      <c r="FL17" s="9">
        <v>0.94699999999999995</v>
      </c>
      <c r="FM17" s="9">
        <v>0.34599999999999997</v>
      </c>
      <c r="FN17" s="9">
        <v>0.6</v>
      </c>
      <c r="FO17" s="9">
        <v>3.0019999999999998</v>
      </c>
      <c r="FP17" s="9">
        <v>1.84</v>
      </c>
      <c r="FQ17" s="9">
        <v>1.163</v>
      </c>
      <c r="FR17" s="9">
        <v>0.58899999999999997</v>
      </c>
      <c r="FS17" s="9">
        <v>0.23</v>
      </c>
      <c r="FT17" s="9">
        <v>0.35899999999999999</v>
      </c>
      <c r="FU17" s="9">
        <v>1.45</v>
      </c>
      <c r="FV17" s="9">
        <v>0.63500000000000001</v>
      </c>
      <c r="FW17" s="9">
        <v>0.81399999999999995</v>
      </c>
      <c r="FX17" s="9">
        <v>0.35799999999999998</v>
      </c>
      <c r="FY17" s="9">
        <v>0.11600000000000001</v>
      </c>
      <c r="FZ17" s="9">
        <v>0.24099999999999999</v>
      </c>
      <c r="GA17" s="9">
        <v>1.5529999999999999</v>
      </c>
      <c r="GB17" s="9">
        <v>1.204</v>
      </c>
      <c r="GC17" s="9">
        <v>0.34799999999999998</v>
      </c>
      <c r="GD17" s="9">
        <v>0.10299999999999999</v>
      </c>
      <c r="GE17" s="9">
        <v>0.10299999999999999</v>
      </c>
      <c r="GF17" s="9">
        <v>0</v>
      </c>
      <c r="GG17" s="9">
        <v>0.14399999999999999</v>
      </c>
      <c r="GH17" s="9">
        <v>0.14399999999999999</v>
      </c>
      <c r="GI17" s="9">
        <v>0</v>
      </c>
      <c r="GJ17" s="9">
        <v>2.6360000000000001</v>
      </c>
      <c r="GK17" s="9">
        <v>1.0529999999999999</v>
      </c>
      <c r="GL17" s="9">
        <v>1.583</v>
      </c>
      <c r="GM17" s="9">
        <v>1.7190000000000001</v>
      </c>
      <c r="GN17" s="9">
        <v>0.61699999999999999</v>
      </c>
      <c r="GO17" s="9">
        <v>1.101</v>
      </c>
      <c r="GP17" s="9">
        <v>10.686999999999999</v>
      </c>
      <c r="GQ17" s="9">
        <v>5.7619999999999996</v>
      </c>
      <c r="GR17" s="9">
        <v>4.9249999999999998</v>
      </c>
      <c r="GS17" s="9">
        <v>0.314</v>
      </c>
      <c r="GT17" s="9">
        <v>0.16800000000000001</v>
      </c>
      <c r="GU17" s="9">
        <v>0.14599999999999999</v>
      </c>
      <c r="GV17" s="9">
        <v>8.1069999999999993</v>
      </c>
      <c r="GW17" s="9">
        <v>4.2220000000000004</v>
      </c>
      <c r="GX17" s="9">
        <v>3.8849999999999998</v>
      </c>
      <c r="GY17" s="9">
        <v>7.2999999999999995E-2</v>
      </c>
      <c r="GZ17" s="9">
        <v>7.2999999999999995E-2</v>
      </c>
      <c r="HA17" s="9">
        <v>0</v>
      </c>
      <c r="HB17" s="9">
        <v>1.8160000000000001</v>
      </c>
      <c r="HC17" s="9">
        <v>0.80300000000000005</v>
      </c>
      <c r="HD17" s="9">
        <v>1.0129999999999999</v>
      </c>
      <c r="HE17" s="9">
        <v>0</v>
      </c>
      <c r="HF17" s="9">
        <v>0</v>
      </c>
      <c r="HG17" s="9">
        <v>0</v>
      </c>
      <c r="HH17" s="9">
        <v>0.76400000000000001</v>
      </c>
      <c r="HI17" s="9">
        <v>0.52300000000000002</v>
      </c>
      <c r="HJ17" s="9">
        <v>0.24099999999999999</v>
      </c>
      <c r="HK17" s="9">
        <v>0.79500000000000004</v>
      </c>
      <c r="HL17" s="9">
        <v>0.27500000000000002</v>
      </c>
      <c r="HM17" s="9">
        <v>0.52</v>
      </c>
      <c r="HN17" s="9">
        <v>4.3959999999999999</v>
      </c>
      <c r="HO17" s="9">
        <v>1.794</v>
      </c>
      <c r="HP17" s="9">
        <v>2.6019999999999999</v>
      </c>
      <c r="HQ17" s="9">
        <v>3.6539999999999999</v>
      </c>
      <c r="HR17" s="9">
        <v>1.399</v>
      </c>
      <c r="HS17" s="9">
        <v>2.2549999999999999</v>
      </c>
      <c r="HT17" s="9">
        <v>2.8250000000000002</v>
      </c>
      <c r="HU17" s="9">
        <v>1.1639999999999999</v>
      </c>
      <c r="HV17" s="9">
        <v>1.661</v>
      </c>
      <c r="HW17" s="9">
        <v>3.149</v>
      </c>
      <c r="HX17" s="9">
        <v>1.4410000000000001</v>
      </c>
      <c r="HY17" s="9">
        <v>1.7070000000000001</v>
      </c>
      <c r="HZ17" s="9">
        <v>1.986</v>
      </c>
      <c r="IA17" s="9">
        <v>0.875</v>
      </c>
      <c r="IB17" s="9">
        <v>1.111</v>
      </c>
      <c r="IC17" s="9">
        <v>2.052</v>
      </c>
      <c r="ID17" s="9">
        <v>0.55800000000000005</v>
      </c>
      <c r="IE17" s="9">
        <v>1.494</v>
      </c>
      <c r="IF17" s="9">
        <v>2.4940000000000002</v>
      </c>
      <c r="IG17" s="9">
        <v>0.92100000000000004</v>
      </c>
      <c r="IH17" s="9">
        <v>1.573</v>
      </c>
      <c r="II17" s="9">
        <v>2.476</v>
      </c>
      <c r="IJ17" s="9">
        <v>1.224</v>
      </c>
      <c r="IK17" s="9">
        <v>1.252</v>
      </c>
      <c r="IL17" s="9">
        <v>0.24299999999999999</v>
      </c>
      <c r="IM17" s="9">
        <v>5.6000000000000001E-2</v>
      </c>
      <c r="IN17" s="9">
        <v>0.187</v>
      </c>
      <c r="IO17" s="9">
        <v>0.17499999999999999</v>
      </c>
      <c r="IP17" s="9">
        <v>7.3999999999999996E-2</v>
      </c>
      <c r="IQ17" s="9">
        <v>0.10100000000000001</v>
      </c>
    </row>
    <row r="18" spans="1:251">
      <c r="A18" s="10">
        <v>44593</v>
      </c>
      <c r="B18" s="9">
        <v>2.536</v>
      </c>
      <c r="C18" s="9">
        <v>36.402999999999999</v>
      </c>
      <c r="D18" s="9">
        <v>17.594999999999999</v>
      </c>
      <c r="E18" s="9">
        <v>18.806999999999999</v>
      </c>
      <c r="F18" s="9">
        <v>0.69099999999999995</v>
      </c>
      <c r="G18" s="9">
        <v>0.27300000000000002</v>
      </c>
      <c r="H18" s="9">
        <v>0.41799999999999998</v>
      </c>
      <c r="I18" s="9">
        <v>5.8479999999999999</v>
      </c>
      <c r="J18" s="9">
        <v>3.105</v>
      </c>
      <c r="K18" s="9">
        <v>2.7429999999999999</v>
      </c>
      <c r="L18" s="9">
        <v>0.34699999999999998</v>
      </c>
      <c r="M18" s="9">
        <v>0.19500000000000001</v>
      </c>
      <c r="N18" s="9">
        <v>0.152</v>
      </c>
      <c r="O18" s="9">
        <v>1.895</v>
      </c>
      <c r="P18" s="9">
        <v>1.147</v>
      </c>
      <c r="Q18" s="9">
        <v>0.748</v>
      </c>
      <c r="R18" s="9">
        <v>1.992</v>
      </c>
      <c r="S18" s="9">
        <v>0.92500000000000004</v>
      </c>
      <c r="T18" s="9">
        <v>1.0669999999999999</v>
      </c>
      <c r="U18" s="9">
        <v>10.579000000000001</v>
      </c>
      <c r="V18" s="9">
        <v>4.9509999999999996</v>
      </c>
      <c r="W18" s="9">
        <v>5.6280000000000001</v>
      </c>
      <c r="X18" s="9">
        <v>0.23200000000000001</v>
      </c>
      <c r="Y18" s="9">
        <v>0.09</v>
      </c>
      <c r="Z18" s="9">
        <v>0.14199999999999999</v>
      </c>
      <c r="AA18" s="9">
        <v>2.835</v>
      </c>
      <c r="AB18" s="9">
        <v>1.1459999999999999</v>
      </c>
      <c r="AC18" s="9">
        <v>1.6890000000000001</v>
      </c>
      <c r="AD18" s="9">
        <v>1.5369999999999999</v>
      </c>
      <c r="AE18" s="9">
        <v>0.86699999999999999</v>
      </c>
      <c r="AF18" s="9">
        <v>0.66900000000000004</v>
      </c>
      <c r="AG18" s="9">
        <v>10.345000000000001</v>
      </c>
      <c r="AH18" s="9">
        <v>4.3970000000000002</v>
      </c>
      <c r="AI18" s="9">
        <v>5.9480000000000004</v>
      </c>
      <c r="AJ18" s="9">
        <v>0.58599999999999997</v>
      </c>
      <c r="AK18" s="9">
        <v>0.499</v>
      </c>
      <c r="AL18" s="9">
        <v>8.6999999999999994E-2</v>
      </c>
      <c r="AM18" s="9">
        <v>2.2709999999999999</v>
      </c>
      <c r="AN18" s="9">
        <v>1.0620000000000001</v>
      </c>
      <c r="AO18" s="9">
        <v>1.2090000000000001</v>
      </c>
      <c r="AP18" s="9">
        <v>0.30499999999999999</v>
      </c>
      <c r="AQ18" s="9">
        <v>0.30499999999999999</v>
      </c>
      <c r="AR18" s="9">
        <v>0</v>
      </c>
      <c r="AS18" s="9">
        <v>0.874</v>
      </c>
      <c r="AT18" s="9">
        <v>0.40400000000000003</v>
      </c>
      <c r="AU18" s="9">
        <v>0.47</v>
      </c>
      <c r="AV18" s="9">
        <v>0.156</v>
      </c>
      <c r="AW18" s="9">
        <v>0.156</v>
      </c>
      <c r="AX18" s="9">
        <v>0</v>
      </c>
      <c r="AY18" s="9">
        <v>1.7569999999999999</v>
      </c>
      <c r="AZ18" s="9">
        <v>1.383</v>
      </c>
      <c r="BA18" s="9">
        <v>0.373</v>
      </c>
      <c r="BB18" s="9">
        <v>5.6909999999999998</v>
      </c>
      <c r="BC18" s="9">
        <v>3.387</v>
      </c>
      <c r="BD18" s="9">
        <v>2.3039999999999998</v>
      </c>
      <c r="BE18" s="9">
        <v>17.86</v>
      </c>
      <c r="BF18" s="9">
        <v>8.8680000000000003</v>
      </c>
      <c r="BG18" s="9">
        <v>8.9920000000000009</v>
      </c>
      <c r="BH18" s="9">
        <v>3.484</v>
      </c>
      <c r="BI18" s="9">
        <v>1.6679999999999999</v>
      </c>
      <c r="BJ18" s="9">
        <v>1.8160000000000001</v>
      </c>
      <c r="BK18" s="9">
        <v>24.291</v>
      </c>
      <c r="BL18" s="9">
        <v>12.013999999999999</v>
      </c>
      <c r="BM18" s="9">
        <v>12.276</v>
      </c>
      <c r="BN18" s="9">
        <v>3.1890000000000001</v>
      </c>
      <c r="BO18" s="9">
        <v>1.373</v>
      </c>
      <c r="BP18" s="9">
        <v>1.8160000000000001</v>
      </c>
      <c r="BQ18" s="9">
        <v>23.666</v>
      </c>
      <c r="BR18" s="9">
        <v>11.726000000000001</v>
      </c>
      <c r="BS18" s="9">
        <v>11.94</v>
      </c>
      <c r="BT18" s="9">
        <v>1.1559999999999999</v>
      </c>
      <c r="BU18" s="9">
        <v>0.43</v>
      </c>
      <c r="BV18" s="9">
        <v>0.72599999999999998</v>
      </c>
      <c r="BW18" s="9">
        <v>4.4770000000000003</v>
      </c>
      <c r="BX18" s="9">
        <v>2.2559999999999998</v>
      </c>
      <c r="BY18" s="9">
        <v>2.222</v>
      </c>
      <c r="BZ18" s="9">
        <v>1.2150000000000001</v>
      </c>
      <c r="CA18" s="9">
        <v>0.64</v>
      </c>
      <c r="CB18" s="9">
        <v>0.57499999999999996</v>
      </c>
      <c r="CC18" s="9">
        <v>12.787000000000001</v>
      </c>
      <c r="CD18" s="9">
        <v>6.3040000000000003</v>
      </c>
      <c r="CE18" s="9">
        <v>6.4829999999999997</v>
      </c>
      <c r="CF18" s="9">
        <v>0.94799999999999995</v>
      </c>
      <c r="CG18" s="9">
        <v>0.53100000000000003</v>
      </c>
      <c r="CH18" s="9">
        <v>0.41699999999999998</v>
      </c>
      <c r="CI18" s="9">
        <v>8.24</v>
      </c>
      <c r="CJ18" s="9">
        <v>3.9350000000000001</v>
      </c>
      <c r="CK18" s="9">
        <v>4.3049999999999997</v>
      </c>
      <c r="CL18" s="9">
        <v>0.26700000000000002</v>
      </c>
      <c r="CM18" s="9">
        <v>0.109</v>
      </c>
      <c r="CN18" s="9">
        <v>0.158</v>
      </c>
      <c r="CO18" s="9">
        <v>4.5460000000000003</v>
      </c>
      <c r="CP18" s="9">
        <v>2.3690000000000002</v>
      </c>
      <c r="CQ18" s="9">
        <v>2.1779999999999999</v>
      </c>
      <c r="CR18" s="9">
        <v>0.81799999999999995</v>
      </c>
      <c r="CS18" s="9">
        <v>0.30199999999999999</v>
      </c>
      <c r="CT18" s="9">
        <v>0.51600000000000001</v>
      </c>
      <c r="CU18" s="9">
        <v>6.4020000000000001</v>
      </c>
      <c r="CV18" s="9">
        <v>3.1659999999999999</v>
      </c>
      <c r="CW18" s="9">
        <v>3.2360000000000002</v>
      </c>
      <c r="CX18" s="9">
        <v>0.68</v>
      </c>
      <c r="CY18" s="9">
        <v>0.16400000000000001</v>
      </c>
      <c r="CZ18" s="9">
        <v>0.51600000000000001</v>
      </c>
      <c r="DA18" s="9">
        <v>4.1050000000000004</v>
      </c>
      <c r="DB18" s="9">
        <v>1.696</v>
      </c>
      <c r="DC18" s="9">
        <v>2.4089999999999998</v>
      </c>
      <c r="DD18" s="9">
        <v>0.13800000000000001</v>
      </c>
      <c r="DE18" s="9">
        <v>0.13800000000000001</v>
      </c>
      <c r="DF18" s="9">
        <v>0</v>
      </c>
      <c r="DG18" s="9">
        <v>2.2970000000000002</v>
      </c>
      <c r="DH18" s="9">
        <v>1.4710000000000001</v>
      </c>
      <c r="DI18" s="9">
        <v>0.82599999999999996</v>
      </c>
      <c r="DJ18" s="9">
        <v>0.29499999999999998</v>
      </c>
      <c r="DK18" s="9">
        <v>0.29499999999999998</v>
      </c>
      <c r="DL18" s="9">
        <v>0</v>
      </c>
      <c r="DM18" s="9">
        <v>0.625</v>
      </c>
      <c r="DN18" s="9">
        <v>0.28799999999999998</v>
      </c>
      <c r="DO18" s="9">
        <v>0.33600000000000002</v>
      </c>
      <c r="DP18" s="9">
        <v>3.206</v>
      </c>
      <c r="DQ18" s="9">
        <v>1.6679999999999999</v>
      </c>
      <c r="DR18" s="9">
        <v>1.538</v>
      </c>
      <c r="DS18" s="9">
        <v>18.263000000000002</v>
      </c>
      <c r="DT18" s="9">
        <v>8.3209999999999997</v>
      </c>
      <c r="DU18" s="9">
        <v>9.9420000000000002</v>
      </c>
      <c r="DV18" s="9">
        <v>1.1679999999999999</v>
      </c>
      <c r="DW18" s="9">
        <v>0.59699999999999998</v>
      </c>
      <c r="DX18" s="9">
        <v>0.56999999999999995</v>
      </c>
      <c r="DY18" s="9">
        <v>12.375</v>
      </c>
      <c r="DZ18" s="9">
        <v>5.8209999999999997</v>
      </c>
      <c r="EA18" s="9">
        <v>6.5529999999999999</v>
      </c>
      <c r="EB18" s="9">
        <v>0.63800000000000001</v>
      </c>
      <c r="EC18" s="9">
        <v>0.16400000000000001</v>
      </c>
      <c r="ED18" s="9">
        <v>0.47299999999999998</v>
      </c>
      <c r="EE18" s="9">
        <v>5.4279999999999999</v>
      </c>
      <c r="EF18" s="9">
        <v>2.9990000000000001</v>
      </c>
      <c r="EG18" s="9">
        <v>2.4289999999999998</v>
      </c>
      <c r="EH18" s="9">
        <v>0.53</v>
      </c>
      <c r="EI18" s="9">
        <v>0.433</v>
      </c>
      <c r="EJ18" s="9">
        <v>9.7000000000000003E-2</v>
      </c>
      <c r="EK18" s="9">
        <v>6.9470000000000001</v>
      </c>
      <c r="EL18" s="9">
        <v>2.8220000000000001</v>
      </c>
      <c r="EM18" s="9">
        <v>4.125</v>
      </c>
      <c r="EN18" s="9">
        <v>0.11600000000000001</v>
      </c>
      <c r="EO18" s="9">
        <v>0</v>
      </c>
      <c r="EP18" s="9">
        <v>0.11600000000000001</v>
      </c>
      <c r="EQ18" s="9">
        <v>1.4319999999999999</v>
      </c>
      <c r="ER18" s="9">
        <v>0.53600000000000003</v>
      </c>
      <c r="ES18" s="9">
        <v>0.89600000000000002</v>
      </c>
      <c r="ET18" s="9">
        <v>0.40799999999999997</v>
      </c>
      <c r="EU18" s="9">
        <v>0.245</v>
      </c>
      <c r="EV18" s="9">
        <v>0.16200000000000001</v>
      </c>
      <c r="EW18" s="9">
        <v>1.105</v>
      </c>
      <c r="EX18" s="9">
        <v>0.34699999999999998</v>
      </c>
      <c r="EY18" s="9">
        <v>0.75900000000000001</v>
      </c>
      <c r="EZ18" s="9">
        <v>1.3540000000000001</v>
      </c>
      <c r="FA18" s="9">
        <v>0.66400000000000003</v>
      </c>
      <c r="FB18" s="9">
        <v>0.69</v>
      </c>
      <c r="FC18" s="9">
        <v>2.5840000000000001</v>
      </c>
      <c r="FD18" s="9">
        <v>1.1240000000000001</v>
      </c>
      <c r="FE18" s="9">
        <v>1.4590000000000001</v>
      </c>
      <c r="FF18" s="9">
        <v>0.16200000000000001</v>
      </c>
      <c r="FG18" s="9">
        <v>0.16200000000000001</v>
      </c>
      <c r="FH18" s="9">
        <v>0</v>
      </c>
      <c r="FI18" s="9">
        <v>0.76800000000000002</v>
      </c>
      <c r="FJ18" s="9">
        <v>0.49199999999999999</v>
      </c>
      <c r="FK18" s="9">
        <v>0.27500000000000002</v>
      </c>
      <c r="FL18" s="9">
        <v>0.27800000000000002</v>
      </c>
      <c r="FM18" s="9">
        <v>0</v>
      </c>
      <c r="FN18" s="9">
        <v>0.27800000000000002</v>
      </c>
      <c r="FO18" s="9">
        <v>5.7690000000000001</v>
      </c>
      <c r="FP18" s="9">
        <v>3.5649999999999999</v>
      </c>
      <c r="FQ18" s="9">
        <v>2.2040000000000002</v>
      </c>
      <c r="FR18" s="9">
        <v>0.122</v>
      </c>
      <c r="FS18" s="9">
        <v>0</v>
      </c>
      <c r="FT18" s="9">
        <v>0.122</v>
      </c>
      <c r="FU18" s="9">
        <v>2.4159999999999999</v>
      </c>
      <c r="FV18" s="9">
        <v>1.7609999999999999</v>
      </c>
      <c r="FW18" s="9">
        <v>0.65400000000000003</v>
      </c>
      <c r="FX18" s="9">
        <v>0.156</v>
      </c>
      <c r="FY18" s="9">
        <v>0</v>
      </c>
      <c r="FZ18" s="9">
        <v>0.156</v>
      </c>
      <c r="GA18" s="9">
        <v>3.3540000000000001</v>
      </c>
      <c r="GB18" s="9">
        <v>1.8029999999999999</v>
      </c>
      <c r="GC18" s="9">
        <v>1.55</v>
      </c>
      <c r="GD18" s="9">
        <v>0</v>
      </c>
      <c r="GE18" s="9">
        <v>0</v>
      </c>
      <c r="GF18" s="9">
        <v>0</v>
      </c>
      <c r="GG18" s="9">
        <v>0.25800000000000001</v>
      </c>
      <c r="GH18" s="9">
        <v>0.129</v>
      </c>
      <c r="GI18" s="9">
        <v>0.13</v>
      </c>
      <c r="GJ18" s="9">
        <v>1.8580000000000001</v>
      </c>
      <c r="GK18" s="9">
        <v>0.97399999999999998</v>
      </c>
      <c r="GL18" s="9">
        <v>0.88400000000000001</v>
      </c>
      <c r="GM18" s="9">
        <v>1.294</v>
      </c>
      <c r="GN18" s="9">
        <v>0.69399999999999995</v>
      </c>
      <c r="GO18" s="9">
        <v>0.59899999999999998</v>
      </c>
      <c r="GP18" s="9">
        <v>10.471</v>
      </c>
      <c r="GQ18" s="9">
        <v>4.3600000000000003</v>
      </c>
      <c r="GR18" s="9">
        <v>6.1109999999999998</v>
      </c>
      <c r="GS18" s="9">
        <v>0.20599999999999999</v>
      </c>
      <c r="GT18" s="9">
        <v>0</v>
      </c>
      <c r="GU18" s="9">
        <v>0.20599999999999999</v>
      </c>
      <c r="GV18" s="9">
        <v>11.736000000000001</v>
      </c>
      <c r="GW18" s="9">
        <v>6.6070000000000002</v>
      </c>
      <c r="GX18" s="9">
        <v>5.1289999999999996</v>
      </c>
      <c r="GY18" s="9">
        <v>0</v>
      </c>
      <c r="GZ18" s="9">
        <v>0</v>
      </c>
      <c r="HA18" s="9">
        <v>0</v>
      </c>
      <c r="HB18" s="9">
        <v>1.575</v>
      </c>
      <c r="HC18" s="9">
        <v>0.76600000000000001</v>
      </c>
      <c r="HD18" s="9">
        <v>0.80900000000000005</v>
      </c>
      <c r="HE18" s="9">
        <v>0.127</v>
      </c>
      <c r="HF18" s="9">
        <v>0</v>
      </c>
      <c r="HG18" s="9">
        <v>0.127</v>
      </c>
      <c r="HH18" s="9">
        <v>0.50900000000000001</v>
      </c>
      <c r="HI18" s="9">
        <v>0.28100000000000003</v>
      </c>
      <c r="HJ18" s="9">
        <v>0.22700000000000001</v>
      </c>
      <c r="HK18" s="9">
        <v>1.4350000000000001</v>
      </c>
      <c r="HL18" s="9">
        <v>0.58099999999999996</v>
      </c>
      <c r="HM18" s="9">
        <v>0.85399999999999998</v>
      </c>
      <c r="HN18" s="9">
        <v>3.3330000000000002</v>
      </c>
      <c r="HO18" s="9">
        <v>1.5169999999999999</v>
      </c>
      <c r="HP18" s="9">
        <v>1.8160000000000001</v>
      </c>
      <c r="HQ18" s="9">
        <v>3.62</v>
      </c>
      <c r="HR18" s="9">
        <v>2.3730000000000002</v>
      </c>
      <c r="HS18" s="9">
        <v>1.248</v>
      </c>
      <c r="HT18" s="9">
        <v>2.0150000000000001</v>
      </c>
      <c r="HU18" s="9">
        <v>1.1910000000000001</v>
      </c>
      <c r="HV18" s="9">
        <v>0.82499999999999996</v>
      </c>
      <c r="HW18" s="9">
        <v>3.3839999999999999</v>
      </c>
      <c r="HX18" s="9">
        <v>2.464</v>
      </c>
      <c r="HY18" s="9">
        <v>0.92</v>
      </c>
      <c r="HZ18" s="9">
        <v>1.3220000000000001</v>
      </c>
      <c r="IA18" s="9">
        <v>0.67800000000000005</v>
      </c>
      <c r="IB18" s="9">
        <v>0.64400000000000002</v>
      </c>
      <c r="IC18" s="9">
        <v>3.1389999999999998</v>
      </c>
      <c r="ID18" s="9">
        <v>2.11</v>
      </c>
      <c r="IE18" s="9">
        <v>1.0289999999999999</v>
      </c>
      <c r="IF18" s="9">
        <v>1.1859999999999999</v>
      </c>
      <c r="IG18" s="9">
        <v>0.55700000000000005</v>
      </c>
      <c r="IH18" s="9">
        <v>0.629</v>
      </c>
      <c r="II18" s="9">
        <v>2.242</v>
      </c>
      <c r="IJ18" s="9">
        <v>1.827</v>
      </c>
      <c r="IK18" s="9">
        <v>0.41599999999999998</v>
      </c>
      <c r="IL18" s="9">
        <v>0.59199999999999997</v>
      </c>
      <c r="IM18" s="9">
        <v>8.7999999999999995E-2</v>
      </c>
      <c r="IN18" s="9">
        <v>0.504</v>
      </c>
      <c r="IO18" s="9">
        <v>0.69299999999999995</v>
      </c>
      <c r="IP18" s="9">
        <v>0.69299999999999995</v>
      </c>
      <c r="IQ18" s="9">
        <v>0</v>
      </c>
    </row>
    <row r="19" spans="1:251">
      <c r="A19" s="10">
        <v>44958</v>
      </c>
      <c r="B19" s="9">
        <v>2.5569999999999999</v>
      </c>
      <c r="C19" s="9">
        <v>40.517000000000003</v>
      </c>
      <c r="D19" s="9">
        <v>19.277000000000001</v>
      </c>
      <c r="E19" s="9">
        <v>21.24</v>
      </c>
      <c r="F19" s="9">
        <v>0.495</v>
      </c>
      <c r="G19" s="9">
        <v>0.495</v>
      </c>
      <c r="H19" s="9">
        <v>0</v>
      </c>
      <c r="I19" s="9">
        <v>6.4260000000000002</v>
      </c>
      <c r="J19" s="9">
        <v>2.653</v>
      </c>
      <c r="K19" s="9">
        <v>3.7730000000000001</v>
      </c>
      <c r="L19" s="9">
        <v>0.13200000000000001</v>
      </c>
      <c r="M19" s="9">
        <v>0</v>
      </c>
      <c r="N19" s="9">
        <v>0.13200000000000001</v>
      </c>
      <c r="O19" s="9">
        <v>1.401</v>
      </c>
      <c r="P19" s="9">
        <v>0.32100000000000001</v>
      </c>
      <c r="Q19" s="9">
        <v>1.08</v>
      </c>
      <c r="R19" s="9">
        <v>1.3740000000000001</v>
      </c>
      <c r="S19" s="9">
        <v>0.84</v>
      </c>
      <c r="T19" s="9">
        <v>0.53400000000000003</v>
      </c>
      <c r="U19" s="9">
        <v>12.003</v>
      </c>
      <c r="V19" s="9">
        <v>4.4359999999999999</v>
      </c>
      <c r="W19" s="9">
        <v>7.5679999999999996</v>
      </c>
      <c r="X19" s="9">
        <v>1.0349999999999999</v>
      </c>
      <c r="Y19" s="9">
        <v>0</v>
      </c>
      <c r="Z19" s="9">
        <v>1.0349999999999999</v>
      </c>
      <c r="AA19" s="9">
        <v>5.6079999999999997</v>
      </c>
      <c r="AB19" s="9">
        <v>3.1469999999999998</v>
      </c>
      <c r="AC19" s="9">
        <v>2.4609999999999999</v>
      </c>
      <c r="AD19" s="9">
        <v>1.3029999999999999</v>
      </c>
      <c r="AE19" s="9">
        <v>1.01</v>
      </c>
      <c r="AF19" s="9">
        <v>0.29199999999999998</v>
      </c>
      <c r="AG19" s="9">
        <v>12.827</v>
      </c>
      <c r="AH19" s="9">
        <v>8.0210000000000008</v>
      </c>
      <c r="AI19" s="9">
        <v>4.806</v>
      </c>
      <c r="AJ19" s="9">
        <v>0.56299999999999994</v>
      </c>
      <c r="AK19" s="9">
        <v>0</v>
      </c>
      <c r="AL19" s="9">
        <v>0.56299999999999994</v>
      </c>
      <c r="AM19" s="9">
        <v>1.363</v>
      </c>
      <c r="AN19" s="9">
        <v>0.40300000000000002</v>
      </c>
      <c r="AO19" s="9">
        <v>0.96</v>
      </c>
      <c r="AP19" s="9">
        <v>0</v>
      </c>
      <c r="AQ19" s="9">
        <v>0</v>
      </c>
      <c r="AR19" s="9">
        <v>0</v>
      </c>
      <c r="AS19" s="9">
        <v>0.28699999999999998</v>
      </c>
      <c r="AT19" s="9">
        <v>0.17399999999999999</v>
      </c>
      <c r="AU19" s="9">
        <v>0.114</v>
      </c>
      <c r="AV19" s="9">
        <v>0</v>
      </c>
      <c r="AW19" s="9">
        <v>0</v>
      </c>
      <c r="AX19" s="9">
        <v>0</v>
      </c>
      <c r="AY19" s="9">
        <v>0.6</v>
      </c>
      <c r="AZ19" s="9">
        <v>0.122</v>
      </c>
      <c r="BA19" s="9">
        <v>0.47899999999999998</v>
      </c>
      <c r="BB19" s="9">
        <v>6.7539999999999996</v>
      </c>
      <c r="BC19" s="9">
        <v>3.7360000000000002</v>
      </c>
      <c r="BD19" s="9">
        <v>3.0179999999999998</v>
      </c>
      <c r="BE19" s="9">
        <v>20.896000000000001</v>
      </c>
      <c r="BF19" s="9">
        <v>10.646000000000001</v>
      </c>
      <c r="BG19" s="9">
        <v>10.250999999999999</v>
      </c>
      <c r="BH19" s="9">
        <v>3.93</v>
      </c>
      <c r="BI19" s="9">
        <v>1.9419999999999999</v>
      </c>
      <c r="BJ19" s="9">
        <v>1.9890000000000001</v>
      </c>
      <c r="BK19" s="9">
        <v>23.100999999999999</v>
      </c>
      <c r="BL19" s="9">
        <v>11.968999999999999</v>
      </c>
      <c r="BM19" s="9">
        <v>11.132</v>
      </c>
      <c r="BN19" s="9">
        <v>3.8119999999999998</v>
      </c>
      <c r="BO19" s="9">
        <v>1.823</v>
      </c>
      <c r="BP19" s="9">
        <v>1.9890000000000001</v>
      </c>
      <c r="BQ19" s="9">
        <v>22.713000000000001</v>
      </c>
      <c r="BR19" s="9">
        <v>11.582000000000001</v>
      </c>
      <c r="BS19" s="9">
        <v>11.132</v>
      </c>
      <c r="BT19" s="9">
        <v>1.101</v>
      </c>
      <c r="BU19" s="9">
        <v>0.10100000000000001</v>
      </c>
      <c r="BV19" s="9">
        <v>0.999</v>
      </c>
      <c r="BW19" s="9">
        <v>8.1839999999999993</v>
      </c>
      <c r="BX19" s="9">
        <v>4.4420000000000002</v>
      </c>
      <c r="BY19" s="9">
        <v>3.742</v>
      </c>
      <c r="BZ19" s="9">
        <v>1.76</v>
      </c>
      <c r="CA19" s="9">
        <v>1.119</v>
      </c>
      <c r="CB19" s="9">
        <v>0.64100000000000001</v>
      </c>
      <c r="CC19" s="9">
        <v>10.090999999999999</v>
      </c>
      <c r="CD19" s="9">
        <v>4.673</v>
      </c>
      <c r="CE19" s="9">
        <v>5.4180000000000001</v>
      </c>
      <c r="CF19" s="9">
        <v>1.208</v>
      </c>
      <c r="CG19" s="9">
        <v>0.76700000000000002</v>
      </c>
      <c r="CH19" s="9">
        <v>0.441</v>
      </c>
      <c r="CI19" s="9">
        <v>6.141</v>
      </c>
      <c r="CJ19" s="9">
        <v>2.7269999999999999</v>
      </c>
      <c r="CK19" s="9">
        <v>3.4140000000000001</v>
      </c>
      <c r="CL19" s="9">
        <v>0.55200000000000005</v>
      </c>
      <c r="CM19" s="9">
        <v>0.35199999999999998</v>
      </c>
      <c r="CN19" s="9">
        <v>0.20100000000000001</v>
      </c>
      <c r="CO19" s="9">
        <v>3.95</v>
      </c>
      <c r="CP19" s="9">
        <v>1.946</v>
      </c>
      <c r="CQ19" s="9">
        <v>2.004</v>
      </c>
      <c r="CR19" s="9">
        <v>0.95099999999999996</v>
      </c>
      <c r="CS19" s="9">
        <v>0.60299999999999998</v>
      </c>
      <c r="CT19" s="9">
        <v>0.34799999999999998</v>
      </c>
      <c r="CU19" s="9">
        <v>4.4390000000000001</v>
      </c>
      <c r="CV19" s="9">
        <v>2.4670000000000001</v>
      </c>
      <c r="CW19" s="9">
        <v>1.9710000000000001</v>
      </c>
      <c r="CX19" s="9">
        <v>0.55300000000000005</v>
      </c>
      <c r="CY19" s="9">
        <v>0.36499999999999999</v>
      </c>
      <c r="CZ19" s="9">
        <v>0.188</v>
      </c>
      <c r="DA19" s="9">
        <v>2.3780000000000001</v>
      </c>
      <c r="DB19" s="9">
        <v>1.262</v>
      </c>
      <c r="DC19" s="9">
        <v>1.117</v>
      </c>
      <c r="DD19" s="9">
        <v>0.39900000000000002</v>
      </c>
      <c r="DE19" s="9">
        <v>0.23799999999999999</v>
      </c>
      <c r="DF19" s="9">
        <v>0.161</v>
      </c>
      <c r="DG19" s="9">
        <v>2.06</v>
      </c>
      <c r="DH19" s="9">
        <v>1.2050000000000001</v>
      </c>
      <c r="DI19" s="9">
        <v>0.85499999999999998</v>
      </c>
      <c r="DJ19" s="9">
        <v>0.11899999999999999</v>
      </c>
      <c r="DK19" s="9">
        <v>0.11899999999999999</v>
      </c>
      <c r="DL19" s="9">
        <v>0</v>
      </c>
      <c r="DM19" s="9">
        <v>0.38800000000000001</v>
      </c>
      <c r="DN19" s="9">
        <v>0.38800000000000001</v>
      </c>
      <c r="DO19" s="9">
        <v>0</v>
      </c>
      <c r="DP19" s="9">
        <v>3.2240000000000002</v>
      </c>
      <c r="DQ19" s="9">
        <v>1.83</v>
      </c>
      <c r="DR19" s="9">
        <v>1.395</v>
      </c>
      <c r="DS19" s="9">
        <v>17.972000000000001</v>
      </c>
      <c r="DT19" s="9">
        <v>9.4390000000000001</v>
      </c>
      <c r="DU19" s="9">
        <v>8.5329999999999995</v>
      </c>
      <c r="DV19" s="9">
        <v>2.0009999999999999</v>
      </c>
      <c r="DW19" s="9">
        <v>1.3089999999999999</v>
      </c>
      <c r="DX19" s="9">
        <v>0.69199999999999995</v>
      </c>
      <c r="DY19" s="9">
        <v>11.412000000000001</v>
      </c>
      <c r="DZ19" s="9">
        <v>5.4459999999999997</v>
      </c>
      <c r="EA19" s="9">
        <v>5.9660000000000002</v>
      </c>
      <c r="EB19" s="9">
        <v>1.351</v>
      </c>
      <c r="EC19" s="9">
        <v>0.93799999999999994</v>
      </c>
      <c r="ED19" s="9">
        <v>0.41299999999999998</v>
      </c>
      <c r="EE19" s="9">
        <v>5.9459999999999997</v>
      </c>
      <c r="EF19" s="9">
        <v>2.573</v>
      </c>
      <c r="EG19" s="9">
        <v>3.3740000000000001</v>
      </c>
      <c r="EH19" s="9">
        <v>0.65</v>
      </c>
      <c r="EI19" s="9">
        <v>0.371</v>
      </c>
      <c r="EJ19" s="9">
        <v>0.27900000000000003</v>
      </c>
      <c r="EK19" s="9">
        <v>5.4649999999999999</v>
      </c>
      <c r="EL19" s="9">
        <v>2.8730000000000002</v>
      </c>
      <c r="EM19" s="9">
        <v>2.5920000000000001</v>
      </c>
      <c r="EN19" s="9">
        <v>8.1000000000000003E-2</v>
      </c>
      <c r="EO19" s="9">
        <v>0</v>
      </c>
      <c r="EP19" s="9">
        <v>8.1000000000000003E-2</v>
      </c>
      <c r="EQ19" s="9">
        <v>0.59799999999999998</v>
      </c>
      <c r="ER19" s="9">
        <v>0</v>
      </c>
      <c r="ES19" s="9">
        <v>0.59799999999999998</v>
      </c>
      <c r="ET19" s="9">
        <v>0.315</v>
      </c>
      <c r="EU19" s="9">
        <v>0</v>
      </c>
      <c r="EV19" s="9">
        <v>0.315</v>
      </c>
      <c r="EW19" s="9">
        <v>2.2930000000000001</v>
      </c>
      <c r="EX19" s="9">
        <v>1.373</v>
      </c>
      <c r="EY19" s="9">
        <v>0.92</v>
      </c>
      <c r="EZ19" s="9">
        <v>0.67300000000000004</v>
      </c>
      <c r="FA19" s="9">
        <v>0.36699999999999999</v>
      </c>
      <c r="FB19" s="9">
        <v>0.307</v>
      </c>
      <c r="FC19" s="9">
        <v>2.4449999999999998</v>
      </c>
      <c r="FD19" s="9">
        <v>1.766</v>
      </c>
      <c r="FE19" s="9">
        <v>0.67900000000000005</v>
      </c>
      <c r="FF19" s="9">
        <v>0.154</v>
      </c>
      <c r="FG19" s="9">
        <v>0.154</v>
      </c>
      <c r="FH19" s="9">
        <v>0</v>
      </c>
      <c r="FI19" s="9">
        <v>1.2250000000000001</v>
      </c>
      <c r="FJ19" s="9">
        <v>0.85399999999999998</v>
      </c>
      <c r="FK19" s="9">
        <v>0.371</v>
      </c>
      <c r="FL19" s="9">
        <v>0.35399999999999998</v>
      </c>
      <c r="FM19" s="9">
        <v>0.112</v>
      </c>
      <c r="FN19" s="9">
        <v>0.24199999999999999</v>
      </c>
      <c r="FO19" s="9">
        <v>4.8159999999999998</v>
      </c>
      <c r="FP19" s="9">
        <v>2.4359999999999999</v>
      </c>
      <c r="FQ19" s="9">
        <v>2.3809999999999998</v>
      </c>
      <c r="FR19" s="9">
        <v>0.08</v>
      </c>
      <c r="FS19" s="9">
        <v>0</v>
      </c>
      <c r="FT19" s="9">
        <v>0.08</v>
      </c>
      <c r="FU19" s="9">
        <v>2.61</v>
      </c>
      <c r="FV19" s="9">
        <v>1.7849999999999999</v>
      </c>
      <c r="FW19" s="9">
        <v>0.82599999999999996</v>
      </c>
      <c r="FX19" s="9">
        <v>0.27400000000000002</v>
      </c>
      <c r="FY19" s="9">
        <v>0.112</v>
      </c>
      <c r="FZ19" s="9">
        <v>0.16200000000000001</v>
      </c>
      <c r="GA19" s="9">
        <v>2.206</v>
      </c>
      <c r="GB19" s="9">
        <v>0.65100000000000002</v>
      </c>
      <c r="GC19" s="9">
        <v>1.5549999999999999</v>
      </c>
      <c r="GD19" s="9">
        <v>0.35199999999999998</v>
      </c>
      <c r="GE19" s="9">
        <v>0</v>
      </c>
      <c r="GF19" s="9">
        <v>0.35199999999999998</v>
      </c>
      <c r="GG19" s="9">
        <v>0.313</v>
      </c>
      <c r="GH19" s="9">
        <v>9.5000000000000001E-2</v>
      </c>
      <c r="GI19" s="9">
        <v>0.218</v>
      </c>
      <c r="GJ19" s="9">
        <v>1.831</v>
      </c>
      <c r="GK19" s="9">
        <v>0.72199999999999998</v>
      </c>
      <c r="GL19" s="9">
        <v>1.109</v>
      </c>
      <c r="GM19" s="9">
        <v>1.605</v>
      </c>
      <c r="GN19" s="9">
        <v>0.95399999999999996</v>
      </c>
      <c r="GO19" s="9">
        <v>0.65100000000000002</v>
      </c>
      <c r="GP19" s="9">
        <v>11.47</v>
      </c>
      <c r="GQ19" s="9">
        <v>6.2110000000000003</v>
      </c>
      <c r="GR19" s="9">
        <v>5.2590000000000003</v>
      </c>
      <c r="GS19" s="9">
        <v>0.40799999999999997</v>
      </c>
      <c r="GT19" s="9">
        <v>0.26600000000000001</v>
      </c>
      <c r="GU19" s="9">
        <v>0.14299999999999999</v>
      </c>
      <c r="GV19" s="9">
        <v>8.6780000000000008</v>
      </c>
      <c r="GW19" s="9">
        <v>4.6740000000000004</v>
      </c>
      <c r="GX19" s="9">
        <v>4.0039999999999996</v>
      </c>
      <c r="GY19" s="9">
        <v>4.5999999999999999E-2</v>
      </c>
      <c r="GZ19" s="9">
        <v>0</v>
      </c>
      <c r="HA19" s="9">
        <v>4.5999999999999999E-2</v>
      </c>
      <c r="HB19" s="9">
        <v>2.5049999999999999</v>
      </c>
      <c r="HC19" s="9">
        <v>0.98199999999999998</v>
      </c>
      <c r="HD19" s="9">
        <v>1.5229999999999999</v>
      </c>
      <c r="HE19" s="9">
        <v>0.04</v>
      </c>
      <c r="HF19" s="9">
        <v>0</v>
      </c>
      <c r="HG19" s="9">
        <v>0.04</v>
      </c>
      <c r="HH19" s="9">
        <v>0.44800000000000001</v>
      </c>
      <c r="HI19" s="9">
        <v>0.10199999999999999</v>
      </c>
      <c r="HJ19" s="9">
        <v>0.34599999999999997</v>
      </c>
      <c r="HK19" s="9">
        <v>0.48399999999999999</v>
      </c>
      <c r="HL19" s="9">
        <v>0</v>
      </c>
      <c r="HM19" s="9">
        <v>0.48399999999999999</v>
      </c>
      <c r="HN19" s="9">
        <v>3.3210000000000002</v>
      </c>
      <c r="HO19" s="9">
        <v>1.47</v>
      </c>
      <c r="HP19" s="9">
        <v>1.85</v>
      </c>
      <c r="HQ19" s="9">
        <v>1.272</v>
      </c>
      <c r="HR19" s="9">
        <v>0.58799999999999997</v>
      </c>
      <c r="HS19" s="9">
        <v>0.68500000000000005</v>
      </c>
      <c r="HT19" s="9">
        <v>2.3650000000000002</v>
      </c>
      <c r="HU19" s="9">
        <v>1.1040000000000001</v>
      </c>
      <c r="HV19" s="9">
        <v>1.2609999999999999</v>
      </c>
      <c r="HW19" s="9">
        <v>0.94799999999999995</v>
      </c>
      <c r="HX19" s="9">
        <v>0.308</v>
      </c>
      <c r="HY19" s="9">
        <v>0.64</v>
      </c>
      <c r="HZ19" s="9">
        <v>1.919</v>
      </c>
      <c r="IA19" s="9">
        <v>0.75</v>
      </c>
      <c r="IB19" s="9">
        <v>1.169</v>
      </c>
      <c r="IC19" s="9">
        <v>1.502</v>
      </c>
      <c r="ID19" s="9">
        <v>0.58799999999999997</v>
      </c>
      <c r="IE19" s="9">
        <v>0.91500000000000004</v>
      </c>
      <c r="IF19" s="9">
        <v>1.7649999999999999</v>
      </c>
      <c r="IG19" s="9">
        <v>0.99299999999999999</v>
      </c>
      <c r="IH19" s="9">
        <v>0.77200000000000002</v>
      </c>
      <c r="II19" s="9">
        <v>0.747</v>
      </c>
      <c r="IJ19" s="9">
        <v>0.28000000000000003</v>
      </c>
      <c r="IK19" s="9">
        <v>0.46700000000000003</v>
      </c>
      <c r="IL19" s="9">
        <v>0.24399999999999999</v>
      </c>
      <c r="IM19" s="9">
        <v>0.24399999999999999</v>
      </c>
      <c r="IN19" s="9">
        <v>0</v>
      </c>
      <c r="IO19" s="9">
        <v>0.27100000000000002</v>
      </c>
      <c r="IP19" s="9">
        <v>9.9000000000000005E-2</v>
      </c>
      <c r="IQ19" s="9">
        <v>0.17199999999999999</v>
      </c>
    </row>
    <row r="20" spans="1:251">
      <c r="A20" s="10">
        <v>45323</v>
      </c>
      <c r="B20" s="9">
        <v>3.1120000000000001</v>
      </c>
      <c r="C20" s="9">
        <v>28.640999999999998</v>
      </c>
      <c r="D20" s="9">
        <v>13.173999999999999</v>
      </c>
      <c r="E20" s="9">
        <v>15.465999999999999</v>
      </c>
      <c r="F20" s="9">
        <v>0.85499999999999998</v>
      </c>
      <c r="G20" s="9">
        <v>0.13800000000000001</v>
      </c>
      <c r="H20" s="9">
        <v>0.71699999999999997</v>
      </c>
      <c r="I20" s="9">
        <v>3.4350000000000001</v>
      </c>
      <c r="J20" s="9">
        <v>1.373</v>
      </c>
      <c r="K20" s="9">
        <v>2.0609999999999999</v>
      </c>
      <c r="L20" s="9">
        <v>0.36599999999999999</v>
      </c>
      <c r="M20" s="9">
        <v>0.15</v>
      </c>
      <c r="N20" s="9">
        <v>0.216</v>
      </c>
      <c r="O20" s="9">
        <v>2.4140000000000001</v>
      </c>
      <c r="P20" s="9">
        <v>0.82699999999999996</v>
      </c>
      <c r="Q20" s="9">
        <v>1.587</v>
      </c>
      <c r="R20" s="9">
        <v>1.31</v>
      </c>
      <c r="S20" s="9">
        <v>0.40899999999999997</v>
      </c>
      <c r="T20" s="9">
        <v>0.90100000000000002</v>
      </c>
      <c r="U20" s="9">
        <v>6.9939999999999998</v>
      </c>
      <c r="V20" s="9">
        <v>3.1440000000000001</v>
      </c>
      <c r="W20" s="9">
        <v>3.85</v>
      </c>
      <c r="X20" s="9">
        <v>1.0680000000000001</v>
      </c>
      <c r="Y20" s="9">
        <v>0.65600000000000003</v>
      </c>
      <c r="Z20" s="9">
        <v>0.41199999999999998</v>
      </c>
      <c r="AA20" s="9">
        <v>3.2959999999999998</v>
      </c>
      <c r="AB20" s="9">
        <v>1.6220000000000001</v>
      </c>
      <c r="AC20" s="9">
        <v>1.6739999999999999</v>
      </c>
      <c r="AD20" s="9">
        <v>1.4650000000000001</v>
      </c>
      <c r="AE20" s="9">
        <v>1.1160000000000001</v>
      </c>
      <c r="AF20" s="9">
        <v>0.35</v>
      </c>
      <c r="AG20" s="9">
        <v>9.8659999999999997</v>
      </c>
      <c r="AH20" s="9">
        <v>4.8029999999999999</v>
      </c>
      <c r="AI20" s="9">
        <v>5.0629999999999997</v>
      </c>
      <c r="AJ20" s="9">
        <v>1.2230000000000001</v>
      </c>
      <c r="AK20" s="9">
        <v>0.70699999999999996</v>
      </c>
      <c r="AL20" s="9">
        <v>0.51600000000000001</v>
      </c>
      <c r="AM20" s="9">
        <v>1.0620000000000001</v>
      </c>
      <c r="AN20" s="9">
        <v>0.60699999999999998</v>
      </c>
      <c r="AO20" s="9">
        <v>0.45500000000000002</v>
      </c>
      <c r="AP20" s="9">
        <v>0</v>
      </c>
      <c r="AQ20" s="9">
        <v>0</v>
      </c>
      <c r="AR20" s="9">
        <v>0</v>
      </c>
      <c r="AS20" s="9">
        <v>0.69</v>
      </c>
      <c r="AT20" s="9">
        <v>0.373</v>
      </c>
      <c r="AU20" s="9">
        <v>0.318</v>
      </c>
      <c r="AV20" s="9">
        <v>0</v>
      </c>
      <c r="AW20" s="9">
        <v>0</v>
      </c>
      <c r="AX20" s="9">
        <v>0</v>
      </c>
      <c r="AY20" s="9">
        <v>0.88500000000000001</v>
      </c>
      <c r="AZ20" s="9">
        <v>0.42499999999999999</v>
      </c>
      <c r="BA20" s="9">
        <v>0.45900000000000002</v>
      </c>
      <c r="BB20" s="9">
        <v>5.968</v>
      </c>
      <c r="BC20" s="9">
        <v>3.5209999999999999</v>
      </c>
      <c r="BD20" s="9">
        <v>2.4470000000000001</v>
      </c>
      <c r="BE20" s="9">
        <v>20.788</v>
      </c>
      <c r="BF20" s="9">
        <v>9.0449999999999999</v>
      </c>
      <c r="BG20" s="9">
        <v>11.743</v>
      </c>
      <c r="BH20" s="9">
        <v>3.794</v>
      </c>
      <c r="BI20" s="9">
        <v>1.9850000000000001</v>
      </c>
      <c r="BJ20" s="9">
        <v>1.8080000000000001</v>
      </c>
      <c r="BK20" s="9">
        <v>22.62</v>
      </c>
      <c r="BL20" s="9">
        <v>10.608000000000001</v>
      </c>
      <c r="BM20" s="9">
        <v>12.012</v>
      </c>
      <c r="BN20" s="9">
        <v>3.6720000000000002</v>
      </c>
      <c r="BO20" s="9">
        <v>1.8640000000000001</v>
      </c>
      <c r="BP20" s="9">
        <v>1.8080000000000001</v>
      </c>
      <c r="BQ20" s="9">
        <v>22.145</v>
      </c>
      <c r="BR20" s="9">
        <v>10.382</v>
      </c>
      <c r="BS20" s="9">
        <v>11.763</v>
      </c>
      <c r="BT20" s="9">
        <v>1.161</v>
      </c>
      <c r="BU20" s="9">
        <v>0.86</v>
      </c>
      <c r="BV20" s="9">
        <v>0.3</v>
      </c>
      <c r="BW20" s="9">
        <v>5.4359999999999999</v>
      </c>
      <c r="BX20" s="9">
        <v>2.0979999999999999</v>
      </c>
      <c r="BY20" s="9">
        <v>3.3380000000000001</v>
      </c>
      <c r="BZ20" s="9">
        <v>1.881</v>
      </c>
      <c r="CA20" s="9">
        <v>0.69699999999999995</v>
      </c>
      <c r="CB20" s="9">
        <v>1.1850000000000001</v>
      </c>
      <c r="CC20" s="9">
        <v>10.922000000000001</v>
      </c>
      <c r="CD20" s="9">
        <v>5.26</v>
      </c>
      <c r="CE20" s="9">
        <v>5.6619999999999999</v>
      </c>
      <c r="CF20" s="9">
        <v>1.052</v>
      </c>
      <c r="CG20" s="9">
        <v>0.34899999999999998</v>
      </c>
      <c r="CH20" s="9">
        <v>0.70299999999999996</v>
      </c>
      <c r="CI20" s="9">
        <v>5.8250000000000002</v>
      </c>
      <c r="CJ20" s="9">
        <v>2.3929999999999998</v>
      </c>
      <c r="CK20" s="9">
        <v>3.4319999999999999</v>
      </c>
      <c r="CL20" s="9">
        <v>0.82899999999999996</v>
      </c>
      <c r="CM20" s="9">
        <v>0.34799999999999998</v>
      </c>
      <c r="CN20" s="9">
        <v>0.48099999999999998</v>
      </c>
      <c r="CO20" s="9">
        <v>5.0970000000000004</v>
      </c>
      <c r="CP20" s="9">
        <v>2.867</v>
      </c>
      <c r="CQ20" s="9">
        <v>2.23</v>
      </c>
      <c r="CR20" s="9">
        <v>0.63</v>
      </c>
      <c r="CS20" s="9">
        <v>0.307</v>
      </c>
      <c r="CT20" s="9">
        <v>0.32300000000000001</v>
      </c>
      <c r="CU20" s="9">
        <v>5.7869999999999999</v>
      </c>
      <c r="CV20" s="9">
        <v>3.024</v>
      </c>
      <c r="CW20" s="9">
        <v>2.7629999999999999</v>
      </c>
      <c r="CX20" s="9">
        <v>0.31900000000000001</v>
      </c>
      <c r="CY20" s="9">
        <v>0.14499999999999999</v>
      </c>
      <c r="CZ20" s="9">
        <v>0.17399999999999999</v>
      </c>
      <c r="DA20" s="9">
        <v>3.2949999999999999</v>
      </c>
      <c r="DB20" s="9">
        <v>1.609</v>
      </c>
      <c r="DC20" s="9">
        <v>1.6859999999999999</v>
      </c>
      <c r="DD20" s="9">
        <v>0.311</v>
      </c>
      <c r="DE20" s="9">
        <v>0.16200000000000001</v>
      </c>
      <c r="DF20" s="9">
        <v>0.14899999999999999</v>
      </c>
      <c r="DG20" s="9">
        <v>2.492</v>
      </c>
      <c r="DH20" s="9">
        <v>1.415</v>
      </c>
      <c r="DI20" s="9">
        <v>1.077</v>
      </c>
      <c r="DJ20" s="9">
        <v>0.121</v>
      </c>
      <c r="DK20" s="9">
        <v>0.121</v>
      </c>
      <c r="DL20" s="9">
        <v>0</v>
      </c>
      <c r="DM20" s="9">
        <v>0.47499999999999998</v>
      </c>
      <c r="DN20" s="9">
        <v>0.22600000000000001</v>
      </c>
      <c r="DO20" s="9">
        <v>0.249</v>
      </c>
      <c r="DP20" s="9">
        <v>3.0390000000000001</v>
      </c>
      <c r="DQ20" s="9">
        <v>1.5049999999999999</v>
      </c>
      <c r="DR20" s="9">
        <v>1.534</v>
      </c>
      <c r="DS20" s="9">
        <v>16.382000000000001</v>
      </c>
      <c r="DT20" s="9">
        <v>6.952</v>
      </c>
      <c r="DU20" s="9">
        <v>9.43</v>
      </c>
      <c r="DV20" s="9">
        <v>1.899</v>
      </c>
      <c r="DW20" s="9">
        <v>0.56999999999999995</v>
      </c>
      <c r="DX20" s="9">
        <v>1.329</v>
      </c>
      <c r="DY20" s="9">
        <v>11.712999999999999</v>
      </c>
      <c r="DZ20" s="9">
        <v>4.8079999999999998</v>
      </c>
      <c r="EA20" s="9">
        <v>6.9050000000000002</v>
      </c>
      <c r="EB20" s="9">
        <v>1.3029999999999999</v>
      </c>
      <c r="EC20" s="9">
        <v>0.224</v>
      </c>
      <c r="ED20" s="9">
        <v>1.079</v>
      </c>
      <c r="EE20" s="9">
        <v>6.718</v>
      </c>
      <c r="EF20" s="9">
        <v>2.9140000000000001</v>
      </c>
      <c r="EG20" s="9">
        <v>3.8039999999999998</v>
      </c>
      <c r="EH20" s="9">
        <v>0.59599999999999997</v>
      </c>
      <c r="EI20" s="9">
        <v>0.34599999999999997</v>
      </c>
      <c r="EJ20" s="9">
        <v>0.25</v>
      </c>
      <c r="EK20" s="9">
        <v>4.9950000000000001</v>
      </c>
      <c r="EL20" s="9">
        <v>1.8939999999999999</v>
      </c>
      <c r="EM20" s="9">
        <v>3.101</v>
      </c>
      <c r="EN20" s="9">
        <v>9.1999999999999998E-2</v>
      </c>
      <c r="EO20" s="9">
        <v>0</v>
      </c>
      <c r="EP20" s="9">
        <v>9.1999999999999998E-2</v>
      </c>
      <c r="EQ20" s="9">
        <v>0.77100000000000002</v>
      </c>
      <c r="ER20" s="9">
        <v>0.28799999999999998</v>
      </c>
      <c r="ES20" s="9">
        <v>0.48299999999999998</v>
      </c>
      <c r="ET20" s="9">
        <v>0.63300000000000001</v>
      </c>
      <c r="EU20" s="9">
        <v>0.52</v>
      </c>
      <c r="EV20" s="9">
        <v>0.112</v>
      </c>
      <c r="EW20" s="9">
        <v>1.72</v>
      </c>
      <c r="EX20" s="9">
        <v>0.54800000000000004</v>
      </c>
      <c r="EY20" s="9">
        <v>1.171</v>
      </c>
      <c r="EZ20" s="9">
        <v>0.35</v>
      </c>
      <c r="FA20" s="9">
        <v>0.35</v>
      </c>
      <c r="FB20" s="9">
        <v>0</v>
      </c>
      <c r="FC20" s="9">
        <v>1.57</v>
      </c>
      <c r="FD20" s="9">
        <v>0.93700000000000006</v>
      </c>
      <c r="FE20" s="9">
        <v>0.63300000000000001</v>
      </c>
      <c r="FF20" s="9">
        <v>6.5000000000000002E-2</v>
      </c>
      <c r="FG20" s="9">
        <v>6.5000000000000002E-2</v>
      </c>
      <c r="FH20" s="9">
        <v>0</v>
      </c>
      <c r="FI20" s="9">
        <v>0.60699999999999998</v>
      </c>
      <c r="FJ20" s="9">
        <v>0.37</v>
      </c>
      <c r="FK20" s="9">
        <v>0.23699999999999999</v>
      </c>
      <c r="FL20" s="9">
        <v>0.755</v>
      </c>
      <c r="FM20" s="9">
        <v>0.48</v>
      </c>
      <c r="FN20" s="9">
        <v>0.27500000000000002</v>
      </c>
      <c r="FO20" s="9">
        <v>5.8049999999999997</v>
      </c>
      <c r="FP20" s="9">
        <v>3.56</v>
      </c>
      <c r="FQ20" s="9">
        <v>2.2450000000000001</v>
      </c>
      <c r="FR20" s="9">
        <v>0.26600000000000001</v>
      </c>
      <c r="FS20" s="9">
        <v>0.189</v>
      </c>
      <c r="FT20" s="9">
        <v>7.8E-2</v>
      </c>
      <c r="FU20" s="9">
        <v>2.532</v>
      </c>
      <c r="FV20" s="9">
        <v>1.2709999999999999</v>
      </c>
      <c r="FW20" s="9">
        <v>1.2609999999999999</v>
      </c>
      <c r="FX20" s="9">
        <v>0.48899999999999999</v>
      </c>
      <c r="FY20" s="9">
        <v>0.29199999999999998</v>
      </c>
      <c r="FZ20" s="9">
        <v>0.19700000000000001</v>
      </c>
      <c r="GA20" s="9">
        <v>3.2730000000000001</v>
      </c>
      <c r="GB20" s="9">
        <v>2.2890000000000001</v>
      </c>
      <c r="GC20" s="9">
        <v>0.98399999999999999</v>
      </c>
      <c r="GD20" s="9">
        <v>0</v>
      </c>
      <c r="GE20" s="9">
        <v>0</v>
      </c>
      <c r="GF20" s="9">
        <v>0</v>
      </c>
      <c r="GG20" s="9">
        <v>0.433</v>
      </c>
      <c r="GH20" s="9">
        <v>9.6000000000000002E-2</v>
      </c>
      <c r="GI20" s="9">
        <v>0.33800000000000002</v>
      </c>
      <c r="GJ20" s="9">
        <v>2.1349999999999998</v>
      </c>
      <c r="GK20" s="9">
        <v>0.94399999999999995</v>
      </c>
      <c r="GL20" s="9">
        <v>1.1910000000000001</v>
      </c>
      <c r="GM20" s="9">
        <v>0.91200000000000003</v>
      </c>
      <c r="GN20" s="9">
        <v>0.61699999999999999</v>
      </c>
      <c r="GO20" s="9">
        <v>0.29499999999999998</v>
      </c>
      <c r="GP20" s="9">
        <v>11.007</v>
      </c>
      <c r="GQ20" s="9">
        <v>4.7329999999999997</v>
      </c>
      <c r="GR20" s="9">
        <v>6.274</v>
      </c>
      <c r="GS20" s="9">
        <v>0.47</v>
      </c>
      <c r="GT20" s="9">
        <v>0.30199999999999999</v>
      </c>
      <c r="GU20" s="9">
        <v>0.16800000000000001</v>
      </c>
      <c r="GV20" s="9">
        <v>9.0709999999999997</v>
      </c>
      <c r="GW20" s="9">
        <v>4.6840000000000002</v>
      </c>
      <c r="GX20" s="9">
        <v>4.3869999999999996</v>
      </c>
      <c r="GY20" s="9">
        <v>0.27600000000000002</v>
      </c>
      <c r="GZ20" s="9">
        <v>0.123</v>
      </c>
      <c r="HA20" s="9">
        <v>0.154</v>
      </c>
      <c r="HB20" s="9">
        <v>2.089</v>
      </c>
      <c r="HC20" s="9">
        <v>0.92300000000000004</v>
      </c>
      <c r="HD20" s="9">
        <v>1.165</v>
      </c>
      <c r="HE20" s="9">
        <v>0</v>
      </c>
      <c r="HF20" s="9">
        <v>0</v>
      </c>
      <c r="HG20" s="9">
        <v>0</v>
      </c>
      <c r="HH20" s="9">
        <v>0.45400000000000001</v>
      </c>
      <c r="HI20" s="9">
        <v>0.26800000000000002</v>
      </c>
      <c r="HJ20" s="9">
        <v>0.186</v>
      </c>
      <c r="HK20" s="9">
        <v>0.93100000000000005</v>
      </c>
      <c r="HL20" s="9">
        <v>0.252</v>
      </c>
      <c r="HM20" s="9">
        <v>0.67800000000000005</v>
      </c>
      <c r="HN20" s="9">
        <v>3.34</v>
      </c>
      <c r="HO20" s="9">
        <v>1.601</v>
      </c>
      <c r="HP20" s="9">
        <v>1.7390000000000001</v>
      </c>
      <c r="HQ20" s="9">
        <v>1.8160000000000001</v>
      </c>
      <c r="HR20" s="9">
        <v>0.75600000000000001</v>
      </c>
      <c r="HS20" s="9">
        <v>1.06</v>
      </c>
      <c r="HT20" s="9">
        <v>2.3660000000000001</v>
      </c>
      <c r="HU20" s="9">
        <v>1.075</v>
      </c>
      <c r="HV20" s="9">
        <v>1.2909999999999999</v>
      </c>
      <c r="HW20" s="9">
        <v>1.2030000000000001</v>
      </c>
      <c r="HX20" s="9">
        <v>0.48699999999999999</v>
      </c>
      <c r="HY20" s="9">
        <v>0.71599999999999997</v>
      </c>
      <c r="HZ20" s="9">
        <v>1.891</v>
      </c>
      <c r="IA20" s="9">
        <v>0.75</v>
      </c>
      <c r="IB20" s="9">
        <v>1.141</v>
      </c>
      <c r="IC20" s="9">
        <v>1.38</v>
      </c>
      <c r="ID20" s="9">
        <v>0.42</v>
      </c>
      <c r="IE20" s="9">
        <v>0.96</v>
      </c>
      <c r="IF20" s="9">
        <v>2.5379999999999998</v>
      </c>
      <c r="IG20" s="9">
        <v>1.056</v>
      </c>
      <c r="IH20" s="9">
        <v>1.482</v>
      </c>
      <c r="II20" s="9">
        <v>1.25</v>
      </c>
      <c r="IJ20" s="9">
        <v>0.79100000000000004</v>
      </c>
      <c r="IK20" s="9">
        <v>0.45900000000000002</v>
      </c>
      <c r="IL20" s="9">
        <v>7.1999999999999995E-2</v>
      </c>
      <c r="IM20" s="9">
        <v>7.1999999999999995E-2</v>
      </c>
      <c r="IN20" s="9">
        <v>0</v>
      </c>
      <c r="IO20" s="9">
        <v>0.47399999999999998</v>
      </c>
      <c r="IP20" s="9">
        <v>0.16800000000000001</v>
      </c>
      <c r="IQ20" s="9">
        <v>0.30599999999999999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4470</v>
      </c>
      <c r="C1" s="3" t="s">
        <v>4471</v>
      </c>
      <c r="D1" s="3" t="s">
        <v>4472</v>
      </c>
      <c r="E1" s="3" t="s">
        <v>4473</v>
      </c>
      <c r="F1" s="3" t="s">
        <v>4474</v>
      </c>
      <c r="G1" s="3" t="s">
        <v>4475</v>
      </c>
      <c r="H1" s="3" t="s">
        <v>5397</v>
      </c>
      <c r="I1" s="3" t="s">
        <v>5398</v>
      </c>
      <c r="J1" s="3" t="s">
        <v>5399</v>
      </c>
      <c r="K1" s="3" t="s">
        <v>5400</v>
      </c>
      <c r="L1" s="3" t="s">
        <v>5401</v>
      </c>
      <c r="M1" s="3" t="s">
        <v>5402</v>
      </c>
      <c r="N1" s="3" t="s">
        <v>4476</v>
      </c>
      <c r="O1" s="3" t="s">
        <v>4477</v>
      </c>
      <c r="P1" s="3" t="s">
        <v>4478</v>
      </c>
      <c r="Q1" s="3" t="s">
        <v>4479</v>
      </c>
      <c r="R1" s="3" t="s">
        <v>4480</v>
      </c>
      <c r="S1" s="3" t="s">
        <v>4481</v>
      </c>
      <c r="T1" s="3" t="s">
        <v>4482</v>
      </c>
      <c r="U1" s="3" t="s">
        <v>4483</v>
      </c>
      <c r="V1" s="3" t="s">
        <v>4484</v>
      </c>
      <c r="W1" s="3" t="s">
        <v>4485</v>
      </c>
      <c r="X1" s="3" t="s">
        <v>4486</v>
      </c>
      <c r="Y1" s="3" t="s">
        <v>4487</v>
      </c>
      <c r="Z1" s="3" t="s">
        <v>4488</v>
      </c>
      <c r="AA1" s="3" t="s">
        <v>4489</v>
      </c>
      <c r="AB1" s="3" t="s">
        <v>4490</v>
      </c>
      <c r="AC1" s="3" t="s">
        <v>4491</v>
      </c>
      <c r="AD1" s="3" t="s">
        <v>4492</v>
      </c>
      <c r="AE1" s="3" t="s">
        <v>4493</v>
      </c>
      <c r="AF1" s="3" t="s">
        <v>4494</v>
      </c>
      <c r="AG1" s="3" t="s">
        <v>4495</v>
      </c>
      <c r="AH1" s="3" t="s">
        <v>4496</v>
      </c>
      <c r="AI1" s="3" t="s">
        <v>4497</v>
      </c>
      <c r="AJ1" s="3" t="s">
        <v>4498</v>
      </c>
      <c r="AK1" s="3" t="s">
        <v>4499</v>
      </c>
      <c r="AL1" s="3" t="s">
        <v>4500</v>
      </c>
      <c r="AM1" s="3" t="s">
        <v>4501</v>
      </c>
      <c r="AN1" s="3" t="s">
        <v>4502</v>
      </c>
      <c r="AO1" s="3" t="s">
        <v>4503</v>
      </c>
      <c r="AP1" s="3" t="s">
        <v>4504</v>
      </c>
      <c r="AQ1" s="3" t="s">
        <v>4505</v>
      </c>
      <c r="AR1" s="3" t="s">
        <v>4506</v>
      </c>
      <c r="AS1" s="3" t="s">
        <v>4507</v>
      </c>
      <c r="AT1" s="3" t="s">
        <v>4508</v>
      </c>
      <c r="AU1" s="3" t="s">
        <v>4509</v>
      </c>
      <c r="AV1" s="3" t="s">
        <v>4510</v>
      </c>
      <c r="AW1" s="3" t="s">
        <v>4511</v>
      </c>
      <c r="AX1" s="3" t="s">
        <v>4512</v>
      </c>
      <c r="AY1" s="3" t="s">
        <v>4513</v>
      </c>
      <c r="AZ1" s="3" t="s">
        <v>4514</v>
      </c>
      <c r="BA1" s="3" t="s">
        <v>4515</v>
      </c>
      <c r="BB1" s="3" t="s">
        <v>4516</v>
      </c>
      <c r="BC1" s="3" t="s">
        <v>4517</v>
      </c>
      <c r="BD1" s="3" t="s">
        <v>4518</v>
      </c>
      <c r="BE1" s="3" t="s">
        <v>4519</v>
      </c>
      <c r="BF1" s="3" t="s">
        <v>4520</v>
      </c>
      <c r="BG1" s="3" t="s">
        <v>4521</v>
      </c>
      <c r="BH1" s="3" t="s">
        <v>4522</v>
      </c>
      <c r="BI1" s="3" t="s">
        <v>4523</v>
      </c>
      <c r="BJ1" s="3" t="s">
        <v>4524</v>
      </c>
      <c r="BK1" s="3" t="s">
        <v>4525</v>
      </c>
      <c r="BL1" s="3" t="s">
        <v>4526</v>
      </c>
      <c r="BM1" s="3" t="s">
        <v>4527</v>
      </c>
      <c r="BN1" s="3" t="s">
        <v>4528</v>
      </c>
      <c r="BO1" s="3" t="s">
        <v>4529</v>
      </c>
      <c r="BP1" s="3" t="s">
        <v>4530</v>
      </c>
      <c r="BQ1" s="3" t="s">
        <v>4531</v>
      </c>
      <c r="BR1" s="3" t="s">
        <v>4532</v>
      </c>
      <c r="BS1" s="3" t="s">
        <v>4533</v>
      </c>
      <c r="BT1" s="3" t="s">
        <v>4534</v>
      </c>
      <c r="BU1" s="3" t="s">
        <v>4535</v>
      </c>
      <c r="BV1" s="3" t="s">
        <v>4536</v>
      </c>
      <c r="BW1" s="3" t="s">
        <v>4537</v>
      </c>
      <c r="BX1" s="3" t="s">
        <v>4538</v>
      </c>
      <c r="BY1" s="3" t="s">
        <v>4539</v>
      </c>
      <c r="BZ1" s="3" t="s">
        <v>4540</v>
      </c>
      <c r="CA1" s="3" t="s">
        <v>4541</v>
      </c>
      <c r="CB1" s="3" t="s">
        <v>4542</v>
      </c>
      <c r="CC1" s="3" t="s">
        <v>4543</v>
      </c>
      <c r="CD1" s="3" t="s">
        <v>4544</v>
      </c>
      <c r="CE1" s="3" t="s">
        <v>4545</v>
      </c>
      <c r="CF1" s="3" t="s">
        <v>4546</v>
      </c>
      <c r="CG1" s="3" t="s">
        <v>4547</v>
      </c>
      <c r="CH1" s="3" t="s">
        <v>4548</v>
      </c>
      <c r="CI1" s="3" t="s">
        <v>4549</v>
      </c>
      <c r="CJ1" s="3" t="s">
        <v>4550</v>
      </c>
      <c r="CK1" s="3" t="s">
        <v>4551</v>
      </c>
      <c r="CL1" s="3" t="s">
        <v>4552</v>
      </c>
      <c r="CM1" s="3" t="s">
        <v>4553</v>
      </c>
      <c r="CN1" s="3" t="s">
        <v>4554</v>
      </c>
      <c r="CO1" s="3" t="s">
        <v>4555</v>
      </c>
      <c r="CP1" s="3" t="s">
        <v>4556</v>
      </c>
      <c r="CQ1" s="3" t="s">
        <v>4557</v>
      </c>
      <c r="CR1" s="3" t="s">
        <v>4558</v>
      </c>
      <c r="CS1" s="3" t="s">
        <v>4559</v>
      </c>
      <c r="CT1" s="3" t="s">
        <v>4560</v>
      </c>
      <c r="CU1" s="3" t="s">
        <v>4561</v>
      </c>
      <c r="CV1" s="3" t="s">
        <v>4562</v>
      </c>
      <c r="CW1" s="3" t="s">
        <v>4563</v>
      </c>
      <c r="CX1" s="3" t="s">
        <v>4564</v>
      </c>
      <c r="CY1" s="3" t="s">
        <v>4565</v>
      </c>
      <c r="CZ1" s="3" t="s">
        <v>4566</v>
      </c>
      <c r="DA1" s="3" t="s">
        <v>4567</v>
      </c>
      <c r="DB1" s="3" t="s">
        <v>4568</v>
      </c>
      <c r="DC1" s="3" t="s">
        <v>4569</v>
      </c>
      <c r="DD1" s="3" t="s">
        <v>4570</v>
      </c>
      <c r="DE1" s="3" t="s">
        <v>4571</v>
      </c>
      <c r="DF1" s="3" t="s">
        <v>4572</v>
      </c>
      <c r="DG1" s="3" t="s">
        <v>4573</v>
      </c>
      <c r="DH1" s="3" t="s">
        <v>4574</v>
      </c>
      <c r="DI1" s="3" t="s">
        <v>4575</v>
      </c>
      <c r="DJ1" s="3" t="s">
        <v>4576</v>
      </c>
      <c r="DK1" s="3" t="s">
        <v>4577</v>
      </c>
      <c r="DL1" s="3" t="s">
        <v>4578</v>
      </c>
      <c r="DM1" s="3" t="s">
        <v>4579</v>
      </c>
      <c r="DN1" s="3" t="s">
        <v>4580</v>
      </c>
      <c r="DO1" s="3" t="s">
        <v>4581</v>
      </c>
      <c r="DP1" s="3" t="s">
        <v>4582</v>
      </c>
      <c r="DQ1" s="3" t="s">
        <v>4583</v>
      </c>
      <c r="DR1" s="3" t="s">
        <v>4584</v>
      </c>
      <c r="DS1" s="3" t="s">
        <v>4585</v>
      </c>
      <c r="DT1" s="3" t="s">
        <v>4586</v>
      </c>
      <c r="DU1" s="3" t="s">
        <v>4587</v>
      </c>
      <c r="DV1" s="3" t="s">
        <v>4588</v>
      </c>
      <c r="DW1" s="3" t="s">
        <v>4589</v>
      </c>
      <c r="DX1" s="3" t="s">
        <v>4590</v>
      </c>
      <c r="DY1" s="3" t="s">
        <v>4591</v>
      </c>
      <c r="DZ1" s="3" t="s">
        <v>4592</v>
      </c>
      <c r="EA1" s="3" t="s">
        <v>4593</v>
      </c>
      <c r="EB1" s="3" t="s">
        <v>4594</v>
      </c>
      <c r="EC1" s="3" t="s">
        <v>4595</v>
      </c>
      <c r="ED1" s="3" t="s">
        <v>4596</v>
      </c>
      <c r="EE1" s="3" t="s">
        <v>4597</v>
      </c>
      <c r="EF1" s="3" t="s">
        <v>4598</v>
      </c>
      <c r="EG1" s="3" t="s">
        <v>4599</v>
      </c>
      <c r="EH1" s="3" t="s">
        <v>4600</v>
      </c>
      <c r="EI1" s="3" t="s">
        <v>4601</v>
      </c>
      <c r="EJ1" s="3" t="s">
        <v>4602</v>
      </c>
      <c r="EK1" s="3" t="s">
        <v>4603</v>
      </c>
      <c r="EL1" s="3" t="s">
        <v>4604</v>
      </c>
      <c r="EM1" s="3" t="s">
        <v>4605</v>
      </c>
      <c r="EN1" s="3" t="s">
        <v>4606</v>
      </c>
      <c r="EO1" s="3" t="s">
        <v>4607</v>
      </c>
      <c r="EP1" s="3" t="s">
        <v>4608</v>
      </c>
      <c r="EQ1" s="3" t="s">
        <v>4609</v>
      </c>
      <c r="ER1" s="3" t="s">
        <v>4610</v>
      </c>
      <c r="ES1" s="3" t="s">
        <v>4611</v>
      </c>
      <c r="ET1" s="3" t="s">
        <v>4612</v>
      </c>
      <c r="EU1" s="3" t="s">
        <v>4613</v>
      </c>
      <c r="EV1" s="3" t="s">
        <v>4614</v>
      </c>
      <c r="EW1" s="3" t="s">
        <v>4615</v>
      </c>
      <c r="EX1" s="3" t="s">
        <v>4616</v>
      </c>
      <c r="EY1" s="3" t="s">
        <v>4617</v>
      </c>
      <c r="EZ1" s="3" t="s">
        <v>4618</v>
      </c>
      <c r="FA1" s="3" t="s">
        <v>4619</v>
      </c>
      <c r="FB1" s="3" t="s">
        <v>4620</v>
      </c>
      <c r="FC1" s="3" t="s">
        <v>4621</v>
      </c>
      <c r="FD1" s="3" t="s">
        <v>4622</v>
      </c>
      <c r="FE1" s="3" t="s">
        <v>4623</v>
      </c>
      <c r="FF1" s="3" t="s">
        <v>4624</v>
      </c>
      <c r="FG1" s="3" t="s">
        <v>4625</v>
      </c>
      <c r="FH1" s="3" t="s">
        <v>4626</v>
      </c>
      <c r="FI1" s="3" t="s">
        <v>4627</v>
      </c>
      <c r="FJ1" s="3" t="s">
        <v>4628</v>
      </c>
      <c r="FK1" s="3" t="s">
        <v>4629</v>
      </c>
      <c r="FL1" s="3" t="s">
        <v>4630</v>
      </c>
      <c r="FM1" s="3" t="s">
        <v>4631</v>
      </c>
      <c r="FN1" s="3" t="s">
        <v>4632</v>
      </c>
      <c r="FO1" s="3" t="s">
        <v>4633</v>
      </c>
      <c r="FP1" s="3" t="s">
        <v>4634</v>
      </c>
      <c r="FQ1" s="3" t="s">
        <v>4635</v>
      </c>
      <c r="FR1" s="3" t="s">
        <v>4636</v>
      </c>
      <c r="FS1" s="3" t="s">
        <v>4637</v>
      </c>
      <c r="FT1" s="3" t="s">
        <v>4638</v>
      </c>
      <c r="FU1" s="3" t="s">
        <v>4639</v>
      </c>
      <c r="FV1" s="3" t="s">
        <v>4640</v>
      </c>
      <c r="FW1" s="3" t="s">
        <v>4641</v>
      </c>
      <c r="FX1" s="3" t="s">
        <v>4642</v>
      </c>
      <c r="FY1" s="3" t="s">
        <v>4643</v>
      </c>
      <c r="FZ1" s="3" t="s">
        <v>4644</v>
      </c>
      <c r="GA1" s="3" t="s">
        <v>4645</v>
      </c>
      <c r="GB1" s="3" t="s">
        <v>4646</v>
      </c>
      <c r="GC1" s="3" t="s">
        <v>4647</v>
      </c>
      <c r="GD1" s="3" t="s">
        <v>4648</v>
      </c>
      <c r="GE1" s="3" t="s">
        <v>4649</v>
      </c>
      <c r="GF1" s="3" t="s">
        <v>4650</v>
      </c>
      <c r="GG1" s="3" t="s">
        <v>4651</v>
      </c>
      <c r="GH1" s="3" t="s">
        <v>4652</v>
      </c>
      <c r="GI1" s="3" t="s">
        <v>4653</v>
      </c>
      <c r="GJ1" s="3" t="s">
        <v>4654</v>
      </c>
      <c r="GK1" s="3" t="s">
        <v>4655</v>
      </c>
      <c r="GL1" s="3" t="s">
        <v>4656</v>
      </c>
      <c r="GM1" s="3" t="s">
        <v>4657</v>
      </c>
      <c r="GN1" s="3" t="s">
        <v>4658</v>
      </c>
      <c r="GO1" s="3" t="s">
        <v>4659</v>
      </c>
      <c r="GP1" s="3" t="s">
        <v>4660</v>
      </c>
      <c r="GQ1" s="3" t="s">
        <v>4661</v>
      </c>
      <c r="GR1" s="3" t="s">
        <v>4662</v>
      </c>
      <c r="GS1" s="3" t="s">
        <v>4663</v>
      </c>
      <c r="GT1" s="3" t="s">
        <v>4664</v>
      </c>
      <c r="GU1" s="3" t="s">
        <v>4665</v>
      </c>
      <c r="GV1" s="3" t="s">
        <v>4666</v>
      </c>
      <c r="GW1" s="3" t="s">
        <v>4667</v>
      </c>
      <c r="GX1" s="3" t="s">
        <v>4668</v>
      </c>
      <c r="GY1" s="3" t="s">
        <v>4669</v>
      </c>
      <c r="GZ1" s="3" t="s">
        <v>4670</v>
      </c>
      <c r="HA1" s="3" t="s">
        <v>4671</v>
      </c>
      <c r="HB1" s="3" t="s">
        <v>4672</v>
      </c>
      <c r="HC1" s="3" t="s">
        <v>4673</v>
      </c>
      <c r="HD1" s="3" t="s">
        <v>4674</v>
      </c>
      <c r="HE1" s="3" t="s">
        <v>4675</v>
      </c>
      <c r="HF1" s="3" t="s">
        <v>4676</v>
      </c>
      <c r="HG1" s="3" t="s">
        <v>4677</v>
      </c>
      <c r="HH1" s="3" t="s">
        <v>4678</v>
      </c>
      <c r="HI1" s="3" t="s">
        <v>4679</v>
      </c>
      <c r="HJ1" s="3" t="s">
        <v>4680</v>
      </c>
      <c r="HK1" s="3" t="s">
        <v>4681</v>
      </c>
      <c r="HL1" s="3" t="s">
        <v>4682</v>
      </c>
      <c r="HM1" s="3" t="s">
        <v>4683</v>
      </c>
      <c r="HN1" s="3" t="s">
        <v>4684</v>
      </c>
      <c r="HO1" s="3" t="s">
        <v>4685</v>
      </c>
      <c r="HP1" s="3" t="s">
        <v>4686</v>
      </c>
      <c r="HQ1" s="3" t="s">
        <v>4687</v>
      </c>
      <c r="HR1" s="3" t="s">
        <v>4688</v>
      </c>
      <c r="HS1" s="3" t="s">
        <v>4689</v>
      </c>
      <c r="HT1" s="3" t="s">
        <v>4690</v>
      </c>
      <c r="HU1" s="3" t="s">
        <v>4691</v>
      </c>
      <c r="HV1" s="3" t="s">
        <v>4692</v>
      </c>
      <c r="HW1" s="3" t="s">
        <v>4693</v>
      </c>
      <c r="HX1" s="3" t="s">
        <v>4694</v>
      </c>
      <c r="HY1" s="3" t="s">
        <v>4695</v>
      </c>
      <c r="HZ1" s="3" t="s">
        <v>4696</v>
      </c>
      <c r="IA1" s="3" t="s">
        <v>4697</v>
      </c>
      <c r="IB1" s="3" t="s">
        <v>4698</v>
      </c>
      <c r="IC1" s="3" t="s">
        <v>4699</v>
      </c>
      <c r="ID1" s="3" t="s">
        <v>4700</v>
      </c>
      <c r="IE1" s="3" t="s">
        <v>4701</v>
      </c>
      <c r="IF1" s="3" t="s">
        <v>4702</v>
      </c>
      <c r="IG1" s="3" t="s">
        <v>4703</v>
      </c>
      <c r="IH1" s="3" t="s">
        <v>4704</v>
      </c>
      <c r="II1" s="3" t="s">
        <v>4705</v>
      </c>
      <c r="IJ1" s="3" t="s">
        <v>4706</v>
      </c>
      <c r="IK1" s="3" t="s">
        <v>4707</v>
      </c>
      <c r="IL1" s="3" t="s">
        <v>4708</v>
      </c>
      <c r="IM1" s="3" t="s">
        <v>4709</v>
      </c>
      <c r="IN1" s="3" t="s">
        <v>4710</v>
      </c>
      <c r="IO1" s="3" t="s">
        <v>4711</v>
      </c>
      <c r="IP1" s="3" t="s">
        <v>4712</v>
      </c>
      <c r="IQ1" s="3" t="s">
        <v>4713</v>
      </c>
    </row>
    <row r="2" spans="1:251">
      <c r="A2" s="4" t="s">
        <v>244</v>
      </c>
      <c r="B2" s="7" t="s">
        <v>253</v>
      </c>
      <c r="C2" s="7" t="s">
        <v>253</v>
      </c>
      <c r="D2" s="7" t="s">
        <v>253</v>
      </c>
      <c r="E2" s="7" t="s">
        <v>253</v>
      </c>
      <c r="F2" s="7" t="s">
        <v>253</v>
      </c>
      <c r="G2" s="7" t="s">
        <v>253</v>
      </c>
      <c r="H2" s="7" t="s">
        <v>253</v>
      </c>
      <c r="I2" s="7" t="s">
        <v>253</v>
      </c>
      <c r="J2" s="7" t="s">
        <v>253</v>
      </c>
      <c r="K2" s="7" t="s">
        <v>253</v>
      </c>
      <c r="L2" s="7" t="s">
        <v>253</v>
      </c>
      <c r="M2" s="7" t="s">
        <v>253</v>
      </c>
      <c r="N2" s="7" t="s">
        <v>253</v>
      </c>
      <c r="O2" s="7" t="s">
        <v>253</v>
      </c>
      <c r="P2" s="7" t="s">
        <v>253</v>
      </c>
      <c r="Q2" s="7" t="s">
        <v>253</v>
      </c>
      <c r="R2" s="7" t="s">
        <v>253</v>
      </c>
      <c r="S2" s="7" t="s">
        <v>253</v>
      </c>
      <c r="T2" s="7" t="s">
        <v>253</v>
      </c>
      <c r="U2" s="7" t="s">
        <v>253</v>
      </c>
      <c r="V2" s="7" t="s">
        <v>253</v>
      </c>
      <c r="W2" s="7" t="s">
        <v>253</v>
      </c>
      <c r="X2" s="7" t="s">
        <v>253</v>
      </c>
      <c r="Y2" s="7" t="s">
        <v>253</v>
      </c>
      <c r="Z2" s="7" t="s">
        <v>253</v>
      </c>
      <c r="AA2" s="7" t="s">
        <v>253</v>
      </c>
      <c r="AB2" s="7" t="s">
        <v>253</v>
      </c>
      <c r="AC2" s="7" t="s">
        <v>253</v>
      </c>
      <c r="AD2" s="7" t="s">
        <v>253</v>
      </c>
      <c r="AE2" s="7" t="s">
        <v>253</v>
      </c>
      <c r="AF2" s="7" t="s">
        <v>253</v>
      </c>
      <c r="AG2" s="7" t="s">
        <v>253</v>
      </c>
      <c r="AH2" s="7" t="s">
        <v>253</v>
      </c>
      <c r="AI2" s="7" t="s">
        <v>253</v>
      </c>
      <c r="AJ2" s="7" t="s">
        <v>253</v>
      </c>
      <c r="AK2" s="7" t="s">
        <v>253</v>
      </c>
      <c r="AL2" s="7" t="s">
        <v>253</v>
      </c>
      <c r="AM2" s="7" t="s">
        <v>253</v>
      </c>
      <c r="AN2" s="7" t="s">
        <v>253</v>
      </c>
      <c r="AO2" s="7" t="s">
        <v>253</v>
      </c>
      <c r="AP2" s="7" t="s">
        <v>253</v>
      </c>
      <c r="AQ2" s="7" t="s">
        <v>253</v>
      </c>
      <c r="AR2" s="7" t="s">
        <v>253</v>
      </c>
      <c r="AS2" s="7" t="s">
        <v>253</v>
      </c>
      <c r="AT2" s="7" t="s">
        <v>253</v>
      </c>
      <c r="AU2" s="7" t="s">
        <v>253</v>
      </c>
      <c r="AV2" s="7" t="s">
        <v>253</v>
      </c>
      <c r="AW2" s="7" t="s">
        <v>253</v>
      </c>
      <c r="AX2" s="7" t="s">
        <v>253</v>
      </c>
      <c r="AY2" s="7" t="s">
        <v>253</v>
      </c>
      <c r="AZ2" s="7" t="s">
        <v>253</v>
      </c>
      <c r="BA2" s="7" t="s">
        <v>253</v>
      </c>
      <c r="BB2" s="7" t="s">
        <v>253</v>
      </c>
      <c r="BC2" s="7" t="s">
        <v>253</v>
      </c>
      <c r="BD2" s="7" t="s">
        <v>253</v>
      </c>
      <c r="BE2" s="7" t="s">
        <v>253</v>
      </c>
      <c r="BF2" s="7" t="s">
        <v>253</v>
      </c>
      <c r="BG2" s="7" t="s">
        <v>253</v>
      </c>
      <c r="BH2" s="7" t="s">
        <v>253</v>
      </c>
      <c r="BI2" s="7" t="s">
        <v>253</v>
      </c>
      <c r="BJ2" s="7" t="s">
        <v>253</v>
      </c>
      <c r="BK2" s="7" t="s">
        <v>253</v>
      </c>
      <c r="BL2" s="7" t="s">
        <v>253</v>
      </c>
      <c r="BM2" s="7" t="s">
        <v>253</v>
      </c>
      <c r="BN2" s="7" t="s">
        <v>253</v>
      </c>
      <c r="BO2" s="7" t="s">
        <v>253</v>
      </c>
      <c r="BP2" s="7" t="s">
        <v>253</v>
      </c>
      <c r="BQ2" s="7" t="s">
        <v>253</v>
      </c>
      <c r="BR2" s="7" t="s">
        <v>253</v>
      </c>
      <c r="BS2" s="7" t="s">
        <v>253</v>
      </c>
      <c r="BT2" s="7" t="s">
        <v>253</v>
      </c>
      <c r="BU2" s="7" t="s">
        <v>253</v>
      </c>
      <c r="BV2" s="7" t="s">
        <v>253</v>
      </c>
      <c r="BW2" s="7" t="s">
        <v>253</v>
      </c>
      <c r="BX2" s="7" t="s">
        <v>253</v>
      </c>
      <c r="BY2" s="7" t="s">
        <v>253</v>
      </c>
      <c r="BZ2" s="7" t="s">
        <v>253</v>
      </c>
      <c r="CA2" s="7" t="s">
        <v>253</v>
      </c>
      <c r="CB2" s="7" t="s">
        <v>253</v>
      </c>
      <c r="CC2" s="7" t="s">
        <v>253</v>
      </c>
      <c r="CD2" s="7" t="s">
        <v>253</v>
      </c>
      <c r="CE2" s="7" t="s">
        <v>253</v>
      </c>
      <c r="CF2" s="7" t="s">
        <v>253</v>
      </c>
      <c r="CG2" s="7" t="s">
        <v>253</v>
      </c>
      <c r="CH2" s="7" t="s">
        <v>253</v>
      </c>
      <c r="CI2" s="7" t="s">
        <v>253</v>
      </c>
      <c r="CJ2" s="7" t="s">
        <v>253</v>
      </c>
      <c r="CK2" s="7" t="s">
        <v>253</v>
      </c>
      <c r="CL2" s="7" t="s">
        <v>253</v>
      </c>
      <c r="CM2" s="7" t="s">
        <v>253</v>
      </c>
      <c r="CN2" s="7" t="s">
        <v>253</v>
      </c>
      <c r="CO2" s="7" t="s">
        <v>253</v>
      </c>
      <c r="CP2" s="7" t="s">
        <v>253</v>
      </c>
      <c r="CQ2" s="7" t="s">
        <v>253</v>
      </c>
      <c r="CR2" s="7" t="s">
        <v>253</v>
      </c>
      <c r="CS2" s="7" t="s">
        <v>253</v>
      </c>
      <c r="CT2" s="7" t="s">
        <v>253</v>
      </c>
      <c r="CU2" s="7" t="s">
        <v>253</v>
      </c>
      <c r="CV2" s="7" t="s">
        <v>253</v>
      </c>
      <c r="CW2" s="7" t="s">
        <v>253</v>
      </c>
      <c r="CX2" s="7" t="s">
        <v>253</v>
      </c>
      <c r="CY2" s="7" t="s">
        <v>253</v>
      </c>
      <c r="CZ2" s="7" t="s">
        <v>253</v>
      </c>
      <c r="DA2" s="7" t="s">
        <v>253</v>
      </c>
      <c r="DB2" s="7" t="s">
        <v>253</v>
      </c>
      <c r="DC2" s="7" t="s">
        <v>253</v>
      </c>
      <c r="DD2" s="7" t="s">
        <v>253</v>
      </c>
      <c r="DE2" s="7" t="s">
        <v>253</v>
      </c>
      <c r="DF2" s="7" t="s">
        <v>253</v>
      </c>
      <c r="DG2" s="7" t="s">
        <v>253</v>
      </c>
      <c r="DH2" s="7" t="s">
        <v>253</v>
      </c>
      <c r="DI2" s="7" t="s">
        <v>253</v>
      </c>
      <c r="DJ2" s="7" t="s">
        <v>253</v>
      </c>
      <c r="DK2" s="7" t="s">
        <v>253</v>
      </c>
      <c r="DL2" s="7" t="s">
        <v>253</v>
      </c>
      <c r="DM2" s="7" t="s">
        <v>253</v>
      </c>
      <c r="DN2" s="7" t="s">
        <v>253</v>
      </c>
      <c r="DO2" s="7" t="s">
        <v>253</v>
      </c>
      <c r="DP2" s="7" t="s">
        <v>253</v>
      </c>
      <c r="DQ2" s="7" t="s">
        <v>253</v>
      </c>
      <c r="DR2" s="7" t="s">
        <v>253</v>
      </c>
      <c r="DS2" s="7" t="s">
        <v>253</v>
      </c>
      <c r="DT2" s="7" t="s">
        <v>253</v>
      </c>
      <c r="DU2" s="7" t="s">
        <v>253</v>
      </c>
      <c r="DV2" s="7" t="s">
        <v>253</v>
      </c>
      <c r="DW2" s="7" t="s">
        <v>253</v>
      </c>
      <c r="DX2" s="7" t="s">
        <v>253</v>
      </c>
      <c r="DY2" s="7" t="s">
        <v>253</v>
      </c>
      <c r="DZ2" s="7" t="s">
        <v>253</v>
      </c>
      <c r="EA2" s="7" t="s">
        <v>253</v>
      </c>
      <c r="EB2" s="7" t="s">
        <v>253</v>
      </c>
      <c r="EC2" s="7" t="s">
        <v>253</v>
      </c>
      <c r="ED2" s="7" t="s">
        <v>253</v>
      </c>
      <c r="EE2" s="7" t="s">
        <v>253</v>
      </c>
      <c r="EF2" s="7" t="s">
        <v>253</v>
      </c>
      <c r="EG2" s="7" t="s">
        <v>253</v>
      </c>
      <c r="EH2" s="7" t="s">
        <v>253</v>
      </c>
      <c r="EI2" s="7" t="s">
        <v>253</v>
      </c>
      <c r="EJ2" s="7" t="s">
        <v>253</v>
      </c>
      <c r="EK2" s="7" t="s">
        <v>253</v>
      </c>
      <c r="EL2" s="7" t="s">
        <v>253</v>
      </c>
      <c r="EM2" s="7" t="s">
        <v>253</v>
      </c>
      <c r="EN2" s="7" t="s">
        <v>253</v>
      </c>
      <c r="EO2" s="7" t="s">
        <v>253</v>
      </c>
      <c r="EP2" s="7" t="s">
        <v>253</v>
      </c>
      <c r="EQ2" s="7" t="s">
        <v>253</v>
      </c>
      <c r="ER2" s="7" t="s">
        <v>253</v>
      </c>
      <c r="ES2" s="7" t="s">
        <v>253</v>
      </c>
      <c r="ET2" s="7" t="s">
        <v>253</v>
      </c>
      <c r="EU2" s="7" t="s">
        <v>253</v>
      </c>
      <c r="EV2" s="7" t="s">
        <v>253</v>
      </c>
      <c r="EW2" s="7" t="s">
        <v>253</v>
      </c>
      <c r="EX2" s="7" t="s">
        <v>253</v>
      </c>
      <c r="EY2" s="7" t="s">
        <v>253</v>
      </c>
      <c r="EZ2" s="7" t="s">
        <v>253</v>
      </c>
      <c r="FA2" s="7" t="s">
        <v>253</v>
      </c>
      <c r="FB2" s="7" t="s">
        <v>253</v>
      </c>
      <c r="FC2" s="7" t="s">
        <v>253</v>
      </c>
      <c r="FD2" s="7" t="s">
        <v>253</v>
      </c>
      <c r="FE2" s="7" t="s">
        <v>253</v>
      </c>
      <c r="FF2" s="7" t="s">
        <v>253</v>
      </c>
      <c r="FG2" s="7" t="s">
        <v>253</v>
      </c>
      <c r="FH2" s="7" t="s">
        <v>253</v>
      </c>
      <c r="FI2" s="7" t="s">
        <v>253</v>
      </c>
      <c r="FJ2" s="7" t="s">
        <v>253</v>
      </c>
      <c r="FK2" s="7" t="s">
        <v>253</v>
      </c>
      <c r="FL2" s="7" t="s">
        <v>253</v>
      </c>
      <c r="FM2" s="7" t="s">
        <v>253</v>
      </c>
      <c r="FN2" s="7" t="s">
        <v>253</v>
      </c>
      <c r="FO2" s="7" t="s">
        <v>253</v>
      </c>
      <c r="FP2" s="7" t="s">
        <v>253</v>
      </c>
      <c r="FQ2" s="7" t="s">
        <v>253</v>
      </c>
      <c r="FR2" s="7" t="s">
        <v>253</v>
      </c>
      <c r="FS2" s="7" t="s">
        <v>253</v>
      </c>
      <c r="FT2" s="7" t="s">
        <v>253</v>
      </c>
      <c r="FU2" s="7" t="s">
        <v>253</v>
      </c>
      <c r="FV2" s="7" t="s">
        <v>253</v>
      </c>
      <c r="FW2" s="7" t="s">
        <v>253</v>
      </c>
      <c r="FX2" s="7" t="s">
        <v>253</v>
      </c>
      <c r="FY2" s="7" t="s">
        <v>253</v>
      </c>
      <c r="FZ2" s="7" t="s">
        <v>253</v>
      </c>
      <c r="GA2" s="7" t="s">
        <v>253</v>
      </c>
      <c r="GB2" s="7" t="s">
        <v>253</v>
      </c>
      <c r="GC2" s="7" t="s">
        <v>253</v>
      </c>
      <c r="GD2" s="7" t="s">
        <v>253</v>
      </c>
      <c r="GE2" s="7" t="s">
        <v>253</v>
      </c>
      <c r="GF2" s="7" t="s">
        <v>253</v>
      </c>
      <c r="GG2" s="7" t="s">
        <v>253</v>
      </c>
      <c r="GH2" s="7" t="s">
        <v>253</v>
      </c>
      <c r="GI2" s="7" t="s">
        <v>253</v>
      </c>
      <c r="GJ2" s="7" t="s">
        <v>253</v>
      </c>
      <c r="GK2" s="7" t="s">
        <v>253</v>
      </c>
      <c r="GL2" s="7" t="s">
        <v>253</v>
      </c>
      <c r="GM2" s="7" t="s">
        <v>253</v>
      </c>
      <c r="GN2" s="7" t="s">
        <v>253</v>
      </c>
      <c r="GO2" s="7" t="s">
        <v>253</v>
      </c>
      <c r="GP2" s="7" t="s">
        <v>253</v>
      </c>
      <c r="GQ2" s="7" t="s">
        <v>253</v>
      </c>
      <c r="GR2" s="7" t="s">
        <v>253</v>
      </c>
      <c r="GS2" s="7" t="s">
        <v>253</v>
      </c>
      <c r="GT2" s="7" t="s">
        <v>253</v>
      </c>
      <c r="GU2" s="7" t="s">
        <v>253</v>
      </c>
      <c r="GV2" s="7" t="s">
        <v>253</v>
      </c>
      <c r="GW2" s="7" t="s">
        <v>253</v>
      </c>
      <c r="GX2" s="7" t="s">
        <v>253</v>
      </c>
      <c r="GY2" s="7" t="s">
        <v>253</v>
      </c>
      <c r="GZ2" s="7" t="s">
        <v>253</v>
      </c>
      <c r="HA2" s="7" t="s">
        <v>253</v>
      </c>
      <c r="HB2" s="7" t="s">
        <v>253</v>
      </c>
      <c r="HC2" s="7" t="s">
        <v>253</v>
      </c>
      <c r="HD2" s="7" t="s">
        <v>253</v>
      </c>
      <c r="HE2" s="7" t="s">
        <v>253</v>
      </c>
      <c r="HF2" s="7" t="s">
        <v>253</v>
      </c>
      <c r="HG2" s="7" t="s">
        <v>253</v>
      </c>
      <c r="HH2" s="7" t="s">
        <v>253</v>
      </c>
      <c r="HI2" s="7" t="s">
        <v>253</v>
      </c>
      <c r="HJ2" s="7" t="s">
        <v>253</v>
      </c>
      <c r="HK2" s="7" t="s">
        <v>253</v>
      </c>
      <c r="HL2" s="7" t="s">
        <v>253</v>
      </c>
      <c r="HM2" s="7" t="s">
        <v>253</v>
      </c>
      <c r="HN2" s="7" t="s">
        <v>253</v>
      </c>
      <c r="HO2" s="7" t="s">
        <v>253</v>
      </c>
      <c r="HP2" s="7" t="s">
        <v>253</v>
      </c>
      <c r="HQ2" s="7" t="s">
        <v>253</v>
      </c>
      <c r="HR2" s="7" t="s">
        <v>253</v>
      </c>
      <c r="HS2" s="7" t="s">
        <v>253</v>
      </c>
      <c r="HT2" s="7" t="s">
        <v>253</v>
      </c>
      <c r="HU2" s="7" t="s">
        <v>253</v>
      </c>
      <c r="HV2" s="7" t="s">
        <v>253</v>
      </c>
      <c r="HW2" s="7" t="s">
        <v>253</v>
      </c>
      <c r="HX2" s="7" t="s">
        <v>253</v>
      </c>
      <c r="HY2" s="7" t="s">
        <v>253</v>
      </c>
      <c r="HZ2" s="7" t="s">
        <v>253</v>
      </c>
      <c r="IA2" s="7" t="s">
        <v>253</v>
      </c>
      <c r="IB2" s="7" t="s">
        <v>253</v>
      </c>
      <c r="IC2" s="7" t="s">
        <v>253</v>
      </c>
      <c r="ID2" s="7" t="s">
        <v>253</v>
      </c>
      <c r="IE2" s="7" t="s">
        <v>253</v>
      </c>
      <c r="IF2" s="7" t="s">
        <v>253</v>
      </c>
      <c r="IG2" s="7" t="s">
        <v>253</v>
      </c>
      <c r="IH2" s="7" t="s">
        <v>253</v>
      </c>
      <c r="II2" s="7" t="s">
        <v>253</v>
      </c>
      <c r="IJ2" s="7" t="s">
        <v>253</v>
      </c>
      <c r="IK2" s="7" t="s">
        <v>253</v>
      </c>
      <c r="IL2" s="7" t="s">
        <v>253</v>
      </c>
      <c r="IM2" s="7" t="s">
        <v>253</v>
      </c>
      <c r="IN2" s="7" t="s">
        <v>253</v>
      </c>
      <c r="IO2" s="7" t="s">
        <v>253</v>
      </c>
      <c r="IP2" s="7" t="s">
        <v>253</v>
      </c>
      <c r="IQ2" s="7" t="s">
        <v>253</v>
      </c>
    </row>
    <row r="3" spans="1:251">
      <c r="A3" s="4" t="s">
        <v>245</v>
      </c>
      <c r="B3" s="8" t="s">
        <v>254</v>
      </c>
      <c r="C3" s="8" t="s">
        <v>254</v>
      </c>
      <c r="D3" s="8" t="s">
        <v>254</v>
      </c>
      <c r="E3" s="8" t="s">
        <v>254</v>
      </c>
      <c r="F3" s="8" t="s">
        <v>254</v>
      </c>
      <c r="G3" s="8" t="s">
        <v>254</v>
      </c>
      <c r="H3" s="8" t="s">
        <v>254</v>
      </c>
      <c r="I3" s="8" t="s">
        <v>254</v>
      </c>
      <c r="J3" s="8" t="s">
        <v>254</v>
      </c>
      <c r="K3" s="8" t="s">
        <v>254</v>
      </c>
      <c r="L3" s="8" t="s">
        <v>254</v>
      </c>
      <c r="M3" s="8" t="s">
        <v>254</v>
      </c>
      <c r="N3" s="8" t="s">
        <v>254</v>
      </c>
      <c r="O3" s="8" t="s">
        <v>254</v>
      </c>
      <c r="P3" s="8" t="s">
        <v>254</v>
      </c>
      <c r="Q3" s="8" t="s">
        <v>254</v>
      </c>
      <c r="R3" s="8" t="s">
        <v>254</v>
      </c>
      <c r="S3" s="8" t="s">
        <v>254</v>
      </c>
      <c r="T3" s="8" t="s">
        <v>254</v>
      </c>
      <c r="U3" s="8" t="s">
        <v>254</v>
      </c>
      <c r="V3" s="8" t="s">
        <v>254</v>
      </c>
      <c r="W3" s="8" t="s">
        <v>254</v>
      </c>
      <c r="X3" s="8" t="s">
        <v>254</v>
      </c>
      <c r="Y3" s="8" t="s">
        <v>254</v>
      </c>
      <c r="Z3" s="8" t="s">
        <v>254</v>
      </c>
      <c r="AA3" s="8" t="s">
        <v>254</v>
      </c>
      <c r="AB3" s="8" t="s">
        <v>254</v>
      </c>
      <c r="AC3" s="8" t="s">
        <v>254</v>
      </c>
      <c r="AD3" s="8" t="s">
        <v>254</v>
      </c>
      <c r="AE3" s="8" t="s">
        <v>254</v>
      </c>
      <c r="AF3" s="8" t="s">
        <v>254</v>
      </c>
      <c r="AG3" s="8" t="s">
        <v>254</v>
      </c>
      <c r="AH3" s="8" t="s">
        <v>254</v>
      </c>
      <c r="AI3" s="8" t="s">
        <v>254</v>
      </c>
      <c r="AJ3" s="8" t="s">
        <v>254</v>
      </c>
      <c r="AK3" s="8" t="s">
        <v>254</v>
      </c>
      <c r="AL3" s="8" t="s">
        <v>254</v>
      </c>
      <c r="AM3" s="8" t="s">
        <v>254</v>
      </c>
      <c r="AN3" s="8" t="s">
        <v>254</v>
      </c>
      <c r="AO3" s="8" t="s">
        <v>254</v>
      </c>
      <c r="AP3" s="8" t="s">
        <v>254</v>
      </c>
      <c r="AQ3" s="8" t="s">
        <v>254</v>
      </c>
      <c r="AR3" s="8" t="s">
        <v>254</v>
      </c>
      <c r="AS3" s="8" t="s">
        <v>254</v>
      </c>
      <c r="AT3" s="8" t="s">
        <v>254</v>
      </c>
      <c r="AU3" s="8" t="s">
        <v>254</v>
      </c>
      <c r="AV3" s="8" t="s">
        <v>254</v>
      </c>
      <c r="AW3" s="8" t="s">
        <v>254</v>
      </c>
      <c r="AX3" s="8" t="s">
        <v>254</v>
      </c>
      <c r="AY3" s="8" t="s">
        <v>254</v>
      </c>
      <c r="AZ3" s="8" t="s">
        <v>254</v>
      </c>
      <c r="BA3" s="8" t="s">
        <v>254</v>
      </c>
      <c r="BB3" s="8" t="s">
        <v>254</v>
      </c>
      <c r="BC3" s="8" t="s">
        <v>254</v>
      </c>
      <c r="BD3" s="8" t="s">
        <v>254</v>
      </c>
      <c r="BE3" s="8" t="s">
        <v>254</v>
      </c>
      <c r="BF3" s="8" t="s">
        <v>254</v>
      </c>
      <c r="BG3" s="8" t="s">
        <v>254</v>
      </c>
      <c r="BH3" s="8" t="s">
        <v>254</v>
      </c>
      <c r="BI3" s="8" t="s">
        <v>254</v>
      </c>
      <c r="BJ3" s="8" t="s">
        <v>254</v>
      </c>
      <c r="BK3" s="8" t="s">
        <v>254</v>
      </c>
      <c r="BL3" s="8" t="s">
        <v>254</v>
      </c>
      <c r="BM3" s="8" t="s">
        <v>254</v>
      </c>
      <c r="BN3" s="8" t="s">
        <v>254</v>
      </c>
      <c r="BO3" s="8" t="s">
        <v>254</v>
      </c>
      <c r="BP3" s="8" t="s">
        <v>254</v>
      </c>
      <c r="BQ3" s="8" t="s">
        <v>254</v>
      </c>
      <c r="BR3" s="8" t="s">
        <v>254</v>
      </c>
      <c r="BS3" s="8" t="s">
        <v>254</v>
      </c>
      <c r="BT3" s="8" t="s">
        <v>254</v>
      </c>
      <c r="BU3" s="8" t="s">
        <v>254</v>
      </c>
      <c r="BV3" s="8" t="s">
        <v>254</v>
      </c>
      <c r="BW3" s="8" t="s">
        <v>254</v>
      </c>
      <c r="BX3" s="8" t="s">
        <v>254</v>
      </c>
      <c r="BY3" s="8" t="s">
        <v>254</v>
      </c>
      <c r="BZ3" s="8" t="s">
        <v>254</v>
      </c>
      <c r="CA3" s="8" t="s">
        <v>254</v>
      </c>
      <c r="CB3" s="8" t="s">
        <v>254</v>
      </c>
      <c r="CC3" s="8" t="s">
        <v>254</v>
      </c>
      <c r="CD3" s="8" t="s">
        <v>254</v>
      </c>
      <c r="CE3" s="8" t="s">
        <v>254</v>
      </c>
      <c r="CF3" s="8" t="s">
        <v>254</v>
      </c>
      <c r="CG3" s="8" t="s">
        <v>254</v>
      </c>
      <c r="CH3" s="8" t="s">
        <v>254</v>
      </c>
      <c r="CI3" s="8" t="s">
        <v>254</v>
      </c>
      <c r="CJ3" s="8" t="s">
        <v>254</v>
      </c>
      <c r="CK3" s="8" t="s">
        <v>254</v>
      </c>
      <c r="CL3" s="8" t="s">
        <v>254</v>
      </c>
      <c r="CM3" s="8" t="s">
        <v>254</v>
      </c>
      <c r="CN3" s="8" t="s">
        <v>254</v>
      </c>
      <c r="CO3" s="8" t="s">
        <v>254</v>
      </c>
      <c r="CP3" s="8" t="s">
        <v>254</v>
      </c>
      <c r="CQ3" s="8" t="s">
        <v>254</v>
      </c>
      <c r="CR3" s="8" t="s">
        <v>254</v>
      </c>
      <c r="CS3" s="8" t="s">
        <v>254</v>
      </c>
      <c r="CT3" s="8" t="s">
        <v>254</v>
      </c>
      <c r="CU3" s="8" t="s">
        <v>254</v>
      </c>
      <c r="CV3" s="8" t="s">
        <v>254</v>
      </c>
      <c r="CW3" s="8" t="s">
        <v>254</v>
      </c>
      <c r="CX3" s="8" t="s">
        <v>254</v>
      </c>
      <c r="CY3" s="8" t="s">
        <v>254</v>
      </c>
      <c r="CZ3" s="8" t="s">
        <v>254</v>
      </c>
      <c r="DA3" s="8" t="s">
        <v>254</v>
      </c>
      <c r="DB3" s="8" t="s">
        <v>254</v>
      </c>
      <c r="DC3" s="8" t="s">
        <v>254</v>
      </c>
      <c r="DD3" s="8" t="s">
        <v>254</v>
      </c>
      <c r="DE3" s="8" t="s">
        <v>254</v>
      </c>
      <c r="DF3" s="8" t="s">
        <v>254</v>
      </c>
      <c r="DG3" s="8" t="s">
        <v>254</v>
      </c>
      <c r="DH3" s="8" t="s">
        <v>254</v>
      </c>
      <c r="DI3" s="8" t="s">
        <v>254</v>
      </c>
      <c r="DJ3" s="8" t="s">
        <v>254</v>
      </c>
      <c r="DK3" s="8" t="s">
        <v>254</v>
      </c>
      <c r="DL3" s="8" t="s">
        <v>254</v>
      </c>
      <c r="DM3" s="8" t="s">
        <v>254</v>
      </c>
      <c r="DN3" s="8" t="s">
        <v>254</v>
      </c>
      <c r="DO3" s="8" t="s">
        <v>254</v>
      </c>
      <c r="DP3" s="8" t="s">
        <v>254</v>
      </c>
      <c r="DQ3" s="8" t="s">
        <v>254</v>
      </c>
      <c r="DR3" s="8" t="s">
        <v>254</v>
      </c>
      <c r="DS3" s="8" t="s">
        <v>254</v>
      </c>
      <c r="DT3" s="8" t="s">
        <v>254</v>
      </c>
      <c r="DU3" s="8" t="s">
        <v>254</v>
      </c>
      <c r="DV3" s="8" t="s">
        <v>254</v>
      </c>
      <c r="DW3" s="8" t="s">
        <v>254</v>
      </c>
      <c r="DX3" s="8" t="s">
        <v>254</v>
      </c>
      <c r="DY3" s="8" t="s">
        <v>254</v>
      </c>
      <c r="DZ3" s="8" t="s">
        <v>254</v>
      </c>
      <c r="EA3" s="8" t="s">
        <v>254</v>
      </c>
      <c r="EB3" s="8" t="s">
        <v>254</v>
      </c>
      <c r="EC3" s="8" t="s">
        <v>254</v>
      </c>
      <c r="ED3" s="8" t="s">
        <v>254</v>
      </c>
      <c r="EE3" s="8" t="s">
        <v>254</v>
      </c>
      <c r="EF3" s="8" t="s">
        <v>254</v>
      </c>
      <c r="EG3" s="8" t="s">
        <v>254</v>
      </c>
      <c r="EH3" s="8" t="s">
        <v>254</v>
      </c>
      <c r="EI3" s="8" t="s">
        <v>254</v>
      </c>
      <c r="EJ3" s="8" t="s">
        <v>254</v>
      </c>
      <c r="EK3" s="8" t="s">
        <v>254</v>
      </c>
      <c r="EL3" s="8" t="s">
        <v>254</v>
      </c>
      <c r="EM3" s="8" t="s">
        <v>254</v>
      </c>
      <c r="EN3" s="8" t="s">
        <v>254</v>
      </c>
      <c r="EO3" s="8" t="s">
        <v>254</v>
      </c>
      <c r="EP3" s="8" t="s">
        <v>254</v>
      </c>
      <c r="EQ3" s="8" t="s">
        <v>254</v>
      </c>
      <c r="ER3" s="8" t="s">
        <v>254</v>
      </c>
      <c r="ES3" s="8" t="s">
        <v>254</v>
      </c>
      <c r="ET3" s="8" t="s">
        <v>254</v>
      </c>
      <c r="EU3" s="8" t="s">
        <v>254</v>
      </c>
      <c r="EV3" s="8" t="s">
        <v>254</v>
      </c>
      <c r="EW3" s="8" t="s">
        <v>254</v>
      </c>
      <c r="EX3" s="8" t="s">
        <v>254</v>
      </c>
      <c r="EY3" s="8" t="s">
        <v>254</v>
      </c>
      <c r="EZ3" s="8" t="s">
        <v>254</v>
      </c>
      <c r="FA3" s="8" t="s">
        <v>254</v>
      </c>
      <c r="FB3" s="8" t="s">
        <v>254</v>
      </c>
      <c r="FC3" s="8" t="s">
        <v>254</v>
      </c>
      <c r="FD3" s="8" t="s">
        <v>254</v>
      </c>
      <c r="FE3" s="8" t="s">
        <v>254</v>
      </c>
      <c r="FF3" s="8" t="s">
        <v>254</v>
      </c>
      <c r="FG3" s="8" t="s">
        <v>254</v>
      </c>
      <c r="FH3" s="8" t="s">
        <v>254</v>
      </c>
      <c r="FI3" s="8" t="s">
        <v>254</v>
      </c>
      <c r="FJ3" s="8" t="s">
        <v>254</v>
      </c>
      <c r="FK3" s="8" t="s">
        <v>254</v>
      </c>
      <c r="FL3" s="8" t="s">
        <v>254</v>
      </c>
      <c r="FM3" s="8" t="s">
        <v>254</v>
      </c>
      <c r="FN3" s="8" t="s">
        <v>254</v>
      </c>
      <c r="FO3" s="8" t="s">
        <v>254</v>
      </c>
      <c r="FP3" s="8" t="s">
        <v>254</v>
      </c>
      <c r="FQ3" s="8" t="s">
        <v>254</v>
      </c>
      <c r="FR3" s="8" t="s">
        <v>254</v>
      </c>
      <c r="FS3" s="8" t="s">
        <v>254</v>
      </c>
      <c r="FT3" s="8" t="s">
        <v>254</v>
      </c>
      <c r="FU3" s="8" t="s">
        <v>254</v>
      </c>
      <c r="FV3" s="8" t="s">
        <v>254</v>
      </c>
      <c r="FW3" s="8" t="s">
        <v>254</v>
      </c>
      <c r="FX3" s="8" t="s">
        <v>254</v>
      </c>
      <c r="FY3" s="8" t="s">
        <v>254</v>
      </c>
      <c r="FZ3" s="8" t="s">
        <v>254</v>
      </c>
      <c r="GA3" s="8" t="s">
        <v>254</v>
      </c>
      <c r="GB3" s="8" t="s">
        <v>254</v>
      </c>
      <c r="GC3" s="8" t="s">
        <v>254</v>
      </c>
      <c r="GD3" s="8" t="s">
        <v>254</v>
      </c>
      <c r="GE3" s="8" t="s">
        <v>254</v>
      </c>
      <c r="GF3" s="8" t="s">
        <v>254</v>
      </c>
      <c r="GG3" s="8" t="s">
        <v>254</v>
      </c>
      <c r="GH3" s="8" t="s">
        <v>254</v>
      </c>
      <c r="GI3" s="8" t="s">
        <v>254</v>
      </c>
      <c r="GJ3" s="8" t="s">
        <v>254</v>
      </c>
      <c r="GK3" s="8" t="s">
        <v>254</v>
      </c>
      <c r="GL3" s="8" t="s">
        <v>254</v>
      </c>
      <c r="GM3" s="8" t="s">
        <v>254</v>
      </c>
      <c r="GN3" s="8" t="s">
        <v>254</v>
      </c>
      <c r="GO3" s="8" t="s">
        <v>254</v>
      </c>
      <c r="GP3" s="8" t="s">
        <v>254</v>
      </c>
      <c r="GQ3" s="8" t="s">
        <v>254</v>
      </c>
      <c r="GR3" s="8" t="s">
        <v>254</v>
      </c>
      <c r="GS3" s="8" t="s">
        <v>254</v>
      </c>
      <c r="GT3" s="8" t="s">
        <v>254</v>
      </c>
      <c r="GU3" s="8" t="s">
        <v>254</v>
      </c>
      <c r="GV3" s="8" t="s">
        <v>254</v>
      </c>
      <c r="GW3" s="8" t="s">
        <v>254</v>
      </c>
      <c r="GX3" s="8" t="s">
        <v>254</v>
      </c>
      <c r="GY3" s="8" t="s">
        <v>254</v>
      </c>
      <c r="GZ3" s="8" t="s">
        <v>254</v>
      </c>
      <c r="HA3" s="8" t="s">
        <v>254</v>
      </c>
      <c r="HB3" s="8" t="s">
        <v>254</v>
      </c>
      <c r="HC3" s="8" t="s">
        <v>254</v>
      </c>
      <c r="HD3" s="8" t="s">
        <v>254</v>
      </c>
      <c r="HE3" s="8" t="s">
        <v>254</v>
      </c>
      <c r="HF3" s="8" t="s">
        <v>254</v>
      </c>
      <c r="HG3" s="8" t="s">
        <v>254</v>
      </c>
      <c r="HH3" s="8" t="s">
        <v>254</v>
      </c>
      <c r="HI3" s="8" t="s">
        <v>254</v>
      </c>
      <c r="HJ3" s="8" t="s">
        <v>254</v>
      </c>
      <c r="HK3" s="8" t="s">
        <v>254</v>
      </c>
      <c r="HL3" s="8" t="s">
        <v>254</v>
      </c>
      <c r="HM3" s="8" t="s">
        <v>254</v>
      </c>
      <c r="HN3" s="8" t="s">
        <v>254</v>
      </c>
      <c r="HO3" s="8" t="s">
        <v>254</v>
      </c>
      <c r="HP3" s="8" t="s">
        <v>254</v>
      </c>
      <c r="HQ3" s="8" t="s">
        <v>254</v>
      </c>
      <c r="HR3" s="8" t="s">
        <v>254</v>
      </c>
      <c r="HS3" s="8" t="s">
        <v>254</v>
      </c>
      <c r="HT3" s="8" t="s">
        <v>254</v>
      </c>
      <c r="HU3" s="8" t="s">
        <v>254</v>
      </c>
      <c r="HV3" s="8" t="s">
        <v>254</v>
      </c>
      <c r="HW3" s="8" t="s">
        <v>254</v>
      </c>
      <c r="HX3" s="8" t="s">
        <v>254</v>
      </c>
      <c r="HY3" s="8" t="s">
        <v>254</v>
      </c>
      <c r="HZ3" s="8" t="s">
        <v>254</v>
      </c>
      <c r="IA3" s="8" t="s">
        <v>254</v>
      </c>
      <c r="IB3" s="8" t="s">
        <v>254</v>
      </c>
      <c r="IC3" s="8" t="s">
        <v>254</v>
      </c>
      <c r="ID3" s="8" t="s">
        <v>254</v>
      </c>
      <c r="IE3" s="8" t="s">
        <v>254</v>
      </c>
      <c r="IF3" s="8" t="s">
        <v>254</v>
      </c>
      <c r="IG3" s="8" t="s">
        <v>254</v>
      </c>
      <c r="IH3" s="8" t="s">
        <v>254</v>
      </c>
      <c r="II3" s="8" t="s">
        <v>254</v>
      </c>
      <c r="IJ3" s="8" t="s">
        <v>254</v>
      </c>
      <c r="IK3" s="8" t="s">
        <v>254</v>
      </c>
      <c r="IL3" s="8" t="s">
        <v>254</v>
      </c>
      <c r="IM3" s="8" t="s">
        <v>254</v>
      </c>
      <c r="IN3" s="8" t="s">
        <v>254</v>
      </c>
      <c r="IO3" s="8" t="s">
        <v>254</v>
      </c>
      <c r="IP3" s="8" t="s">
        <v>254</v>
      </c>
      <c r="IQ3" s="8" t="s">
        <v>254</v>
      </c>
    </row>
    <row r="4" spans="1:251">
      <c r="A4" s="4" t="s">
        <v>246</v>
      </c>
      <c r="B4" s="8" t="s">
        <v>255</v>
      </c>
      <c r="C4" s="8" t="s">
        <v>255</v>
      </c>
      <c r="D4" s="8" t="s">
        <v>255</v>
      </c>
      <c r="E4" s="8" t="s">
        <v>255</v>
      </c>
      <c r="F4" s="8" t="s">
        <v>255</v>
      </c>
      <c r="G4" s="8" t="s">
        <v>255</v>
      </c>
      <c r="H4" s="8" t="s">
        <v>255</v>
      </c>
      <c r="I4" s="8" t="s">
        <v>255</v>
      </c>
      <c r="J4" s="8" t="s">
        <v>255</v>
      </c>
      <c r="K4" s="8" t="s">
        <v>255</v>
      </c>
      <c r="L4" s="8" t="s">
        <v>255</v>
      </c>
      <c r="M4" s="8" t="s">
        <v>255</v>
      </c>
      <c r="N4" s="8" t="s">
        <v>255</v>
      </c>
      <c r="O4" s="8" t="s">
        <v>255</v>
      </c>
      <c r="P4" s="8" t="s">
        <v>255</v>
      </c>
      <c r="Q4" s="8" t="s">
        <v>255</v>
      </c>
      <c r="R4" s="8" t="s">
        <v>255</v>
      </c>
      <c r="S4" s="8" t="s">
        <v>255</v>
      </c>
      <c r="T4" s="8" t="s">
        <v>255</v>
      </c>
      <c r="U4" s="8" t="s">
        <v>255</v>
      </c>
      <c r="V4" s="8" t="s">
        <v>255</v>
      </c>
      <c r="W4" s="8" t="s">
        <v>255</v>
      </c>
      <c r="X4" s="8" t="s">
        <v>255</v>
      </c>
      <c r="Y4" s="8" t="s">
        <v>255</v>
      </c>
      <c r="Z4" s="8" t="s">
        <v>255</v>
      </c>
      <c r="AA4" s="8" t="s">
        <v>255</v>
      </c>
      <c r="AB4" s="8" t="s">
        <v>255</v>
      </c>
      <c r="AC4" s="8" t="s">
        <v>255</v>
      </c>
      <c r="AD4" s="8" t="s">
        <v>255</v>
      </c>
      <c r="AE4" s="8" t="s">
        <v>255</v>
      </c>
      <c r="AF4" s="8" t="s">
        <v>255</v>
      </c>
      <c r="AG4" s="8" t="s">
        <v>255</v>
      </c>
      <c r="AH4" s="8" t="s">
        <v>255</v>
      </c>
      <c r="AI4" s="8" t="s">
        <v>255</v>
      </c>
      <c r="AJ4" s="8" t="s">
        <v>255</v>
      </c>
      <c r="AK4" s="8" t="s">
        <v>255</v>
      </c>
      <c r="AL4" s="8" t="s">
        <v>255</v>
      </c>
      <c r="AM4" s="8" t="s">
        <v>255</v>
      </c>
      <c r="AN4" s="8" t="s">
        <v>255</v>
      </c>
      <c r="AO4" s="8" t="s">
        <v>255</v>
      </c>
      <c r="AP4" s="8" t="s">
        <v>255</v>
      </c>
      <c r="AQ4" s="8" t="s">
        <v>255</v>
      </c>
      <c r="AR4" s="8" t="s">
        <v>255</v>
      </c>
      <c r="AS4" s="8" t="s">
        <v>255</v>
      </c>
      <c r="AT4" s="8" t="s">
        <v>255</v>
      </c>
      <c r="AU4" s="8" t="s">
        <v>255</v>
      </c>
      <c r="AV4" s="8" t="s">
        <v>255</v>
      </c>
      <c r="AW4" s="8" t="s">
        <v>255</v>
      </c>
      <c r="AX4" s="8" t="s">
        <v>255</v>
      </c>
      <c r="AY4" s="8" t="s">
        <v>255</v>
      </c>
      <c r="AZ4" s="8" t="s">
        <v>255</v>
      </c>
      <c r="BA4" s="8" t="s">
        <v>255</v>
      </c>
      <c r="BB4" s="8" t="s">
        <v>255</v>
      </c>
      <c r="BC4" s="8" t="s">
        <v>255</v>
      </c>
      <c r="BD4" s="8" t="s">
        <v>255</v>
      </c>
      <c r="BE4" s="8" t="s">
        <v>255</v>
      </c>
      <c r="BF4" s="8" t="s">
        <v>255</v>
      </c>
      <c r="BG4" s="8" t="s">
        <v>255</v>
      </c>
      <c r="BH4" s="8" t="s">
        <v>255</v>
      </c>
      <c r="BI4" s="8" t="s">
        <v>255</v>
      </c>
      <c r="BJ4" s="8" t="s">
        <v>255</v>
      </c>
      <c r="BK4" s="8" t="s">
        <v>255</v>
      </c>
      <c r="BL4" s="8" t="s">
        <v>255</v>
      </c>
      <c r="BM4" s="8" t="s">
        <v>255</v>
      </c>
      <c r="BN4" s="8" t="s">
        <v>255</v>
      </c>
      <c r="BO4" s="8" t="s">
        <v>255</v>
      </c>
      <c r="BP4" s="8" t="s">
        <v>255</v>
      </c>
      <c r="BQ4" s="8" t="s">
        <v>255</v>
      </c>
      <c r="BR4" s="8" t="s">
        <v>255</v>
      </c>
      <c r="BS4" s="8" t="s">
        <v>255</v>
      </c>
      <c r="BT4" s="8" t="s">
        <v>255</v>
      </c>
      <c r="BU4" s="8" t="s">
        <v>255</v>
      </c>
      <c r="BV4" s="8" t="s">
        <v>255</v>
      </c>
      <c r="BW4" s="8" t="s">
        <v>255</v>
      </c>
      <c r="BX4" s="8" t="s">
        <v>255</v>
      </c>
      <c r="BY4" s="8" t="s">
        <v>255</v>
      </c>
      <c r="BZ4" s="8" t="s">
        <v>255</v>
      </c>
      <c r="CA4" s="8" t="s">
        <v>255</v>
      </c>
      <c r="CB4" s="8" t="s">
        <v>255</v>
      </c>
      <c r="CC4" s="8" t="s">
        <v>255</v>
      </c>
      <c r="CD4" s="8" t="s">
        <v>255</v>
      </c>
      <c r="CE4" s="8" t="s">
        <v>255</v>
      </c>
      <c r="CF4" s="8" t="s">
        <v>255</v>
      </c>
      <c r="CG4" s="8" t="s">
        <v>255</v>
      </c>
      <c r="CH4" s="8" t="s">
        <v>255</v>
      </c>
      <c r="CI4" s="8" t="s">
        <v>255</v>
      </c>
      <c r="CJ4" s="8" t="s">
        <v>255</v>
      </c>
      <c r="CK4" s="8" t="s">
        <v>255</v>
      </c>
      <c r="CL4" s="8" t="s">
        <v>255</v>
      </c>
      <c r="CM4" s="8" t="s">
        <v>255</v>
      </c>
      <c r="CN4" s="8" t="s">
        <v>255</v>
      </c>
      <c r="CO4" s="8" t="s">
        <v>255</v>
      </c>
      <c r="CP4" s="8" t="s">
        <v>255</v>
      </c>
      <c r="CQ4" s="8" t="s">
        <v>255</v>
      </c>
      <c r="CR4" s="8" t="s">
        <v>255</v>
      </c>
      <c r="CS4" s="8" t="s">
        <v>255</v>
      </c>
      <c r="CT4" s="8" t="s">
        <v>255</v>
      </c>
      <c r="CU4" s="8" t="s">
        <v>255</v>
      </c>
      <c r="CV4" s="8" t="s">
        <v>255</v>
      </c>
      <c r="CW4" s="8" t="s">
        <v>255</v>
      </c>
      <c r="CX4" s="8" t="s">
        <v>255</v>
      </c>
      <c r="CY4" s="8" t="s">
        <v>255</v>
      </c>
      <c r="CZ4" s="8" t="s">
        <v>255</v>
      </c>
      <c r="DA4" s="8" t="s">
        <v>255</v>
      </c>
      <c r="DB4" s="8" t="s">
        <v>255</v>
      </c>
      <c r="DC4" s="8" t="s">
        <v>255</v>
      </c>
      <c r="DD4" s="8" t="s">
        <v>255</v>
      </c>
      <c r="DE4" s="8" t="s">
        <v>255</v>
      </c>
      <c r="DF4" s="8" t="s">
        <v>255</v>
      </c>
      <c r="DG4" s="8" t="s">
        <v>255</v>
      </c>
      <c r="DH4" s="8" t="s">
        <v>255</v>
      </c>
      <c r="DI4" s="8" t="s">
        <v>255</v>
      </c>
      <c r="DJ4" s="8" t="s">
        <v>255</v>
      </c>
      <c r="DK4" s="8" t="s">
        <v>255</v>
      </c>
      <c r="DL4" s="8" t="s">
        <v>255</v>
      </c>
      <c r="DM4" s="8" t="s">
        <v>255</v>
      </c>
      <c r="DN4" s="8" t="s">
        <v>255</v>
      </c>
      <c r="DO4" s="8" t="s">
        <v>255</v>
      </c>
      <c r="DP4" s="8" t="s">
        <v>255</v>
      </c>
      <c r="DQ4" s="8" t="s">
        <v>255</v>
      </c>
      <c r="DR4" s="8" t="s">
        <v>255</v>
      </c>
      <c r="DS4" s="8" t="s">
        <v>255</v>
      </c>
      <c r="DT4" s="8" t="s">
        <v>255</v>
      </c>
      <c r="DU4" s="8" t="s">
        <v>255</v>
      </c>
      <c r="DV4" s="8" t="s">
        <v>255</v>
      </c>
      <c r="DW4" s="8" t="s">
        <v>255</v>
      </c>
      <c r="DX4" s="8" t="s">
        <v>255</v>
      </c>
      <c r="DY4" s="8" t="s">
        <v>255</v>
      </c>
      <c r="DZ4" s="8" t="s">
        <v>255</v>
      </c>
      <c r="EA4" s="8" t="s">
        <v>255</v>
      </c>
      <c r="EB4" s="8" t="s">
        <v>255</v>
      </c>
      <c r="EC4" s="8" t="s">
        <v>255</v>
      </c>
      <c r="ED4" s="8" t="s">
        <v>255</v>
      </c>
      <c r="EE4" s="8" t="s">
        <v>255</v>
      </c>
      <c r="EF4" s="8" t="s">
        <v>255</v>
      </c>
      <c r="EG4" s="8" t="s">
        <v>255</v>
      </c>
      <c r="EH4" s="8" t="s">
        <v>255</v>
      </c>
      <c r="EI4" s="8" t="s">
        <v>255</v>
      </c>
      <c r="EJ4" s="8" t="s">
        <v>255</v>
      </c>
      <c r="EK4" s="8" t="s">
        <v>255</v>
      </c>
      <c r="EL4" s="8" t="s">
        <v>255</v>
      </c>
      <c r="EM4" s="8" t="s">
        <v>255</v>
      </c>
      <c r="EN4" s="8" t="s">
        <v>255</v>
      </c>
      <c r="EO4" s="8" t="s">
        <v>255</v>
      </c>
      <c r="EP4" s="8" t="s">
        <v>255</v>
      </c>
      <c r="EQ4" s="8" t="s">
        <v>255</v>
      </c>
      <c r="ER4" s="8" t="s">
        <v>255</v>
      </c>
      <c r="ES4" s="8" t="s">
        <v>255</v>
      </c>
      <c r="ET4" s="8" t="s">
        <v>255</v>
      </c>
      <c r="EU4" s="8" t="s">
        <v>255</v>
      </c>
      <c r="EV4" s="8" t="s">
        <v>255</v>
      </c>
      <c r="EW4" s="8" t="s">
        <v>255</v>
      </c>
      <c r="EX4" s="8" t="s">
        <v>255</v>
      </c>
      <c r="EY4" s="8" t="s">
        <v>255</v>
      </c>
      <c r="EZ4" s="8" t="s">
        <v>255</v>
      </c>
      <c r="FA4" s="8" t="s">
        <v>255</v>
      </c>
      <c r="FB4" s="8" t="s">
        <v>255</v>
      </c>
      <c r="FC4" s="8" t="s">
        <v>255</v>
      </c>
      <c r="FD4" s="8" t="s">
        <v>255</v>
      </c>
      <c r="FE4" s="8" t="s">
        <v>255</v>
      </c>
      <c r="FF4" s="8" t="s">
        <v>255</v>
      </c>
      <c r="FG4" s="8" t="s">
        <v>255</v>
      </c>
      <c r="FH4" s="8" t="s">
        <v>255</v>
      </c>
      <c r="FI4" s="8" t="s">
        <v>255</v>
      </c>
      <c r="FJ4" s="8" t="s">
        <v>255</v>
      </c>
      <c r="FK4" s="8" t="s">
        <v>255</v>
      </c>
      <c r="FL4" s="8" t="s">
        <v>255</v>
      </c>
      <c r="FM4" s="8" t="s">
        <v>255</v>
      </c>
      <c r="FN4" s="8" t="s">
        <v>255</v>
      </c>
      <c r="FO4" s="8" t="s">
        <v>255</v>
      </c>
      <c r="FP4" s="8" t="s">
        <v>255</v>
      </c>
      <c r="FQ4" s="8" t="s">
        <v>255</v>
      </c>
      <c r="FR4" s="8" t="s">
        <v>255</v>
      </c>
      <c r="FS4" s="8" t="s">
        <v>255</v>
      </c>
      <c r="FT4" s="8" t="s">
        <v>255</v>
      </c>
      <c r="FU4" s="8" t="s">
        <v>255</v>
      </c>
      <c r="FV4" s="8" t="s">
        <v>255</v>
      </c>
      <c r="FW4" s="8" t="s">
        <v>255</v>
      </c>
      <c r="FX4" s="8" t="s">
        <v>255</v>
      </c>
      <c r="FY4" s="8" t="s">
        <v>255</v>
      </c>
      <c r="FZ4" s="8" t="s">
        <v>255</v>
      </c>
      <c r="GA4" s="8" t="s">
        <v>255</v>
      </c>
      <c r="GB4" s="8" t="s">
        <v>255</v>
      </c>
      <c r="GC4" s="8" t="s">
        <v>255</v>
      </c>
      <c r="GD4" s="8" t="s">
        <v>255</v>
      </c>
      <c r="GE4" s="8" t="s">
        <v>255</v>
      </c>
      <c r="GF4" s="8" t="s">
        <v>255</v>
      </c>
      <c r="GG4" s="8" t="s">
        <v>255</v>
      </c>
      <c r="GH4" s="8" t="s">
        <v>255</v>
      </c>
      <c r="GI4" s="8" t="s">
        <v>255</v>
      </c>
      <c r="GJ4" s="8" t="s">
        <v>255</v>
      </c>
      <c r="GK4" s="8" t="s">
        <v>255</v>
      </c>
      <c r="GL4" s="8" t="s">
        <v>255</v>
      </c>
      <c r="GM4" s="8" t="s">
        <v>255</v>
      </c>
      <c r="GN4" s="8" t="s">
        <v>255</v>
      </c>
      <c r="GO4" s="8" t="s">
        <v>255</v>
      </c>
      <c r="GP4" s="8" t="s">
        <v>255</v>
      </c>
      <c r="GQ4" s="8" t="s">
        <v>255</v>
      </c>
      <c r="GR4" s="8" t="s">
        <v>255</v>
      </c>
      <c r="GS4" s="8" t="s">
        <v>255</v>
      </c>
      <c r="GT4" s="8" t="s">
        <v>255</v>
      </c>
      <c r="GU4" s="8" t="s">
        <v>255</v>
      </c>
      <c r="GV4" s="8" t="s">
        <v>255</v>
      </c>
      <c r="GW4" s="8" t="s">
        <v>255</v>
      </c>
      <c r="GX4" s="8" t="s">
        <v>255</v>
      </c>
      <c r="GY4" s="8" t="s">
        <v>255</v>
      </c>
      <c r="GZ4" s="8" t="s">
        <v>255</v>
      </c>
      <c r="HA4" s="8" t="s">
        <v>255</v>
      </c>
      <c r="HB4" s="8" t="s">
        <v>255</v>
      </c>
      <c r="HC4" s="8" t="s">
        <v>255</v>
      </c>
      <c r="HD4" s="8" t="s">
        <v>255</v>
      </c>
      <c r="HE4" s="8" t="s">
        <v>255</v>
      </c>
      <c r="HF4" s="8" t="s">
        <v>255</v>
      </c>
      <c r="HG4" s="8" t="s">
        <v>255</v>
      </c>
      <c r="HH4" s="8" t="s">
        <v>255</v>
      </c>
      <c r="HI4" s="8" t="s">
        <v>255</v>
      </c>
      <c r="HJ4" s="8" t="s">
        <v>255</v>
      </c>
      <c r="HK4" s="8" t="s">
        <v>255</v>
      </c>
      <c r="HL4" s="8" t="s">
        <v>255</v>
      </c>
      <c r="HM4" s="8" t="s">
        <v>255</v>
      </c>
      <c r="HN4" s="8" t="s">
        <v>255</v>
      </c>
      <c r="HO4" s="8" t="s">
        <v>255</v>
      </c>
      <c r="HP4" s="8" t="s">
        <v>255</v>
      </c>
      <c r="HQ4" s="8" t="s">
        <v>255</v>
      </c>
      <c r="HR4" s="8" t="s">
        <v>255</v>
      </c>
      <c r="HS4" s="8" t="s">
        <v>255</v>
      </c>
      <c r="HT4" s="8" t="s">
        <v>255</v>
      </c>
      <c r="HU4" s="8" t="s">
        <v>255</v>
      </c>
      <c r="HV4" s="8" t="s">
        <v>255</v>
      </c>
      <c r="HW4" s="8" t="s">
        <v>255</v>
      </c>
      <c r="HX4" s="8" t="s">
        <v>255</v>
      </c>
      <c r="HY4" s="8" t="s">
        <v>255</v>
      </c>
      <c r="HZ4" s="8" t="s">
        <v>255</v>
      </c>
      <c r="IA4" s="8" t="s">
        <v>255</v>
      </c>
      <c r="IB4" s="8" t="s">
        <v>255</v>
      </c>
      <c r="IC4" s="8" t="s">
        <v>255</v>
      </c>
      <c r="ID4" s="8" t="s">
        <v>255</v>
      </c>
      <c r="IE4" s="8" t="s">
        <v>255</v>
      </c>
      <c r="IF4" s="8" t="s">
        <v>255</v>
      </c>
      <c r="IG4" s="8" t="s">
        <v>255</v>
      </c>
      <c r="IH4" s="8" t="s">
        <v>255</v>
      </c>
      <c r="II4" s="8" t="s">
        <v>255</v>
      </c>
      <c r="IJ4" s="8" t="s">
        <v>255</v>
      </c>
      <c r="IK4" s="8" t="s">
        <v>255</v>
      </c>
      <c r="IL4" s="8" t="s">
        <v>255</v>
      </c>
      <c r="IM4" s="8" t="s">
        <v>255</v>
      </c>
      <c r="IN4" s="8" t="s">
        <v>255</v>
      </c>
      <c r="IO4" s="8" t="s">
        <v>255</v>
      </c>
      <c r="IP4" s="8" t="s">
        <v>255</v>
      </c>
      <c r="IQ4" s="8" t="s">
        <v>255</v>
      </c>
    </row>
    <row r="5" spans="1:251">
      <c r="A5" s="4" t="s">
        <v>247</v>
      </c>
      <c r="B5" s="8" t="s">
        <v>5259</v>
      </c>
      <c r="C5" s="8" t="s">
        <v>5259</v>
      </c>
      <c r="D5" s="8" t="s">
        <v>5259</v>
      </c>
      <c r="E5" s="8" t="s">
        <v>5259</v>
      </c>
      <c r="F5" s="8" t="s">
        <v>5259</v>
      </c>
      <c r="G5" s="8" t="s">
        <v>5259</v>
      </c>
      <c r="H5" s="8" t="s">
        <v>5259</v>
      </c>
      <c r="I5" s="8" t="s">
        <v>5259</v>
      </c>
      <c r="J5" s="8" t="s">
        <v>5259</v>
      </c>
      <c r="K5" s="8" t="s">
        <v>5259</v>
      </c>
      <c r="L5" s="8" t="s">
        <v>5259</v>
      </c>
      <c r="M5" s="8" t="s">
        <v>5259</v>
      </c>
      <c r="N5" s="8" t="s">
        <v>5259</v>
      </c>
      <c r="O5" s="8" t="s">
        <v>5259</v>
      </c>
      <c r="P5" s="8" t="s">
        <v>5259</v>
      </c>
      <c r="Q5" s="8" t="s">
        <v>5259</v>
      </c>
      <c r="R5" s="8" t="s">
        <v>5259</v>
      </c>
      <c r="S5" s="8" t="s">
        <v>5259</v>
      </c>
      <c r="T5" s="8" t="s">
        <v>5259</v>
      </c>
      <c r="U5" s="8" t="s">
        <v>5259</v>
      </c>
      <c r="V5" s="8" t="s">
        <v>5259</v>
      </c>
      <c r="W5" s="8" t="s">
        <v>5259</v>
      </c>
      <c r="X5" s="8" t="s">
        <v>5259</v>
      </c>
      <c r="Y5" s="8" t="s">
        <v>5259</v>
      </c>
      <c r="Z5" s="8" t="s">
        <v>5259</v>
      </c>
      <c r="AA5" s="8" t="s">
        <v>5259</v>
      </c>
      <c r="AB5" s="8" t="s">
        <v>5259</v>
      </c>
      <c r="AC5" s="8" t="s">
        <v>5259</v>
      </c>
      <c r="AD5" s="8" t="s">
        <v>5259</v>
      </c>
      <c r="AE5" s="8" t="s">
        <v>5259</v>
      </c>
      <c r="AF5" s="8" t="s">
        <v>5259</v>
      </c>
      <c r="AG5" s="8" t="s">
        <v>5259</v>
      </c>
      <c r="AH5" s="8" t="s">
        <v>5259</v>
      </c>
      <c r="AI5" s="8" t="s">
        <v>5259</v>
      </c>
      <c r="AJ5" s="8" t="s">
        <v>5259</v>
      </c>
      <c r="AK5" s="8" t="s">
        <v>5259</v>
      </c>
      <c r="AL5" s="8" t="s">
        <v>5259</v>
      </c>
      <c r="AM5" s="8" t="s">
        <v>5259</v>
      </c>
      <c r="AN5" s="8" t="s">
        <v>5259</v>
      </c>
      <c r="AO5" s="8" t="s">
        <v>5259</v>
      </c>
      <c r="AP5" s="8" t="s">
        <v>5259</v>
      </c>
      <c r="AQ5" s="8" t="s">
        <v>5259</v>
      </c>
      <c r="AR5" s="8" t="s">
        <v>5259</v>
      </c>
      <c r="AS5" s="8" t="s">
        <v>5259</v>
      </c>
      <c r="AT5" s="8" t="s">
        <v>5259</v>
      </c>
      <c r="AU5" s="8" t="s">
        <v>5259</v>
      </c>
      <c r="AV5" s="8" t="s">
        <v>5259</v>
      </c>
      <c r="AW5" s="8" t="s">
        <v>5259</v>
      </c>
      <c r="AX5" s="8" t="s">
        <v>5259</v>
      </c>
      <c r="AY5" s="8" t="s">
        <v>5259</v>
      </c>
      <c r="AZ5" s="8" t="s">
        <v>5259</v>
      </c>
      <c r="BA5" s="8" t="s">
        <v>5259</v>
      </c>
      <c r="BB5" s="8" t="s">
        <v>5259</v>
      </c>
      <c r="BC5" s="8" t="s">
        <v>5259</v>
      </c>
      <c r="BD5" s="8" t="s">
        <v>5259</v>
      </c>
      <c r="BE5" s="8" t="s">
        <v>5259</v>
      </c>
      <c r="BF5" s="8" t="s">
        <v>5259</v>
      </c>
      <c r="BG5" s="8" t="s">
        <v>5259</v>
      </c>
      <c r="BH5" s="8" t="s">
        <v>5259</v>
      </c>
      <c r="BI5" s="8" t="s">
        <v>5259</v>
      </c>
      <c r="BJ5" s="8" t="s">
        <v>5259</v>
      </c>
      <c r="BK5" s="8" t="s">
        <v>5259</v>
      </c>
      <c r="BL5" s="8" t="s">
        <v>5259</v>
      </c>
      <c r="BM5" s="8" t="s">
        <v>5259</v>
      </c>
      <c r="BN5" s="8" t="s">
        <v>5259</v>
      </c>
      <c r="BO5" s="8" t="s">
        <v>5259</v>
      </c>
      <c r="BP5" s="8" t="s">
        <v>5259</v>
      </c>
      <c r="BQ5" s="8" t="s">
        <v>5259</v>
      </c>
      <c r="BR5" s="8" t="s">
        <v>5259</v>
      </c>
      <c r="BS5" s="8" t="s">
        <v>5259</v>
      </c>
      <c r="BT5" s="8" t="s">
        <v>5259</v>
      </c>
      <c r="BU5" s="8" t="s">
        <v>5259</v>
      </c>
      <c r="BV5" s="8" t="s">
        <v>5259</v>
      </c>
      <c r="BW5" s="8" t="s">
        <v>5259</v>
      </c>
      <c r="BX5" s="8" t="s">
        <v>5259</v>
      </c>
      <c r="BY5" s="8" t="s">
        <v>5259</v>
      </c>
      <c r="BZ5" s="8" t="s">
        <v>5259</v>
      </c>
      <c r="CA5" s="8" t="s">
        <v>5259</v>
      </c>
      <c r="CB5" s="8" t="s">
        <v>5259</v>
      </c>
      <c r="CC5" s="8" t="s">
        <v>5259</v>
      </c>
      <c r="CD5" s="8" t="s">
        <v>5259</v>
      </c>
      <c r="CE5" s="8" t="s">
        <v>5259</v>
      </c>
      <c r="CF5" s="8" t="s">
        <v>5259</v>
      </c>
      <c r="CG5" s="8" t="s">
        <v>5259</v>
      </c>
      <c r="CH5" s="8" t="s">
        <v>5259</v>
      </c>
      <c r="CI5" s="8" t="s">
        <v>5259</v>
      </c>
      <c r="CJ5" s="8" t="s">
        <v>5259</v>
      </c>
      <c r="CK5" s="8" t="s">
        <v>5259</v>
      </c>
      <c r="CL5" s="8" t="s">
        <v>5259</v>
      </c>
      <c r="CM5" s="8" t="s">
        <v>5259</v>
      </c>
      <c r="CN5" s="8" t="s">
        <v>5259</v>
      </c>
      <c r="CO5" s="8" t="s">
        <v>5259</v>
      </c>
      <c r="CP5" s="8" t="s">
        <v>5259</v>
      </c>
      <c r="CQ5" s="8" t="s">
        <v>5259</v>
      </c>
      <c r="CR5" s="8" t="s">
        <v>5259</v>
      </c>
      <c r="CS5" s="8" t="s">
        <v>5259</v>
      </c>
      <c r="CT5" s="8" t="s">
        <v>5259</v>
      </c>
      <c r="CU5" s="8" t="s">
        <v>5259</v>
      </c>
      <c r="CV5" s="8" t="s">
        <v>5259</v>
      </c>
      <c r="CW5" s="8" t="s">
        <v>5259</v>
      </c>
      <c r="CX5" s="8" t="s">
        <v>5259</v>
      </c>
      <c r="CY5" s="8" t="s">
        <v>5259</v>
      </c>
      <c r="CZ5" s="8" t="s">
        <v>5259</v>
      </c>
      <c r="DA5" s="8" t="s">
        <v>5259</v>
      </c>
      <c r="DB5" s="8" t="s">
        <v>5259</v>
      </c>
      <c r="DC5" s="8" t="s">
        <v>5259</v>
      </c>
      <c r="DD5" s="8" t="s">
        <v>5259</v>
      </c>
      <c r="DE5" s="8" t="s">
        <v>5259</v>
      </c>
      <c r="DF5" s="8" t="s">
        <v>5259</v>
      </c>
      <c r="DG5" s="8" t="s">
        <v>5259</v>
      </c>
      <c r="DH5" s="8" t="s">
        <v>5259</v>
      </c>
      <c r="DI5" s="8" t="s">
        <v>5259</v>
      </c>
      <c r="DJ5" s="8" t="s">
        <v>5259</v>
      </c>
      <c r="DK5" s="8" t="s">
        <v>5259</v>
      </c>
      <c r="DL5" s="8" t="s">
        <v>5259</v>
      </c>
      <c r="DM5" s="8" t="s">
        <v>5259</v>
      </c>
      <c r="DN5" s="8" t="s">
        <v>5259</v>
      </c>
      <c r="DO5" s="8" t="s">
        <v>5259</v>
      </c>
      <c r="DP5" s="8" t="s">
        <v>5259</v>
      </c>
      <c r="DQ5" s="8" t="s">
        <v>5259</v>
      </c>
      <c r="DR5" s="8" t="s">
        <v>5259</v>
      </c>
      <c r="DS5" s="8" t="s">
        <v>5259</v>
      </c>
      <c r="DT5" s="8" t="s">
        <v>5259</v>
      </c>
      <c r="DU5" s="8" t="s">
        <v>5259</v>
      </c>
      <c r="DV5" s="8" t="s">
        <v>5259</v>
      </c>
      <c r="DW5" s="8" t="s">
        <v>5259</v>
      </c>
      <c r="DX5" s="8" t="s">
        <v>5259</v>
      </c>
      <c r="DY5" s="8" t="s">
        <v>5259</v>
      </c>
      <c r="DZ5" s="8" t="s">
        <v>5259</v>
      </c>
      <c r="EA5" s="8" t="s">
        <v>5259</v>
      </c>
      <c r="EB5" s="8" t="s">
        <v>5259</v>
      </c>
      <c r="EC5" s="8" t="s">
        <v>5259</v>
      </c>
      <c r="ED5" s="8" t="s">
        <v>5259</v>
      </c>
      <c r="EE5" s="8" t="s">
        <v>5259</v>
      </c>
      <c r="EF5" s="8" t="s">
        <v>5259</v>
      </c>
      <c r="EG5" s="8" t="s">
        <v>5259</v>
      </c>
      <c r="EH5" s="8" t="s">
        <v>5259</v>
      </c>
      <c r="EI5" s="8" t="s">
        <v>5259</v>
      </c>
      <c r="EJ5" s="8" t="s">
        <v>5259</v>
      </c>
      <c r="EK5" s="8" t="s">
        <v>5259</v>
      </c>
      <c r="EL5" s="8" t="s">
        <v>5259</v>
      </c>
      <c r="EM5" s="8" t="s">
        <v>5259</v>
      </c>
      <c r="EN5" s="8" t="s">
        <v>5259</v>
      </c>
      <c r="EO5" s="8" t="s">
        <v>5259</v>
      </c>
      <c r="EP5" s="8" t="s">
        <v>5259</v>
      </c>
      <c r="EQ5" s="8" t="s">
        <v>5259</v>
      </c>
      <c r="ER5" s="8" t="s">
        <v>5259</v>
      </c>
      <c r="ES5" s="8" t="s">
        <v>5259</v>
      </c>
      <c r="ET5" s="8" t="s">
        <v>5259</v>
      </c>
      <c r="EU5" s="8" t="s">
        <v>5259</v>
      </c>
      <c r="EV5" s="8" t="s">
        <v>5259</v>
      </c>
      <c r="EW5" s="8" t="s">
        <v>5259</v>
      </c>
      <c r="EX5" s="8" t="s">
        <v>5259</v>
      </c>
      <c r="EY5" s="8" t="s">
        <v>5259</v>
      </c>
      <c r="EZ5" s="8" t="s">
        <v>5259</v>
      </c>
      <c r="FA5" s="8" t="s">
        <v>5259</v>
      </c>
      <c r="FB5" s="8" t="s">
        <v>5259</v>
      </c>
      <c r="FC5" s="8" t="s">
        <v>5259</v>
      </c>
      <c r="FD5" s="8" t="s">
        <v>5259</v>
      </c>
      <c r="FE5" s="8" t="s">
        <v>5259</v>
      </c>
      <c r="FF5" s="8" t="s">
        <v>5259</v>
      </c>
      <c r="FG5" s="8" t="s">
        <v>5259</v>
      </c>
      <c r="FH5" s="8" t="s">
        <v>5259</v>
      </c>
      <c r="FI5" s="8" t="s">
        <v>5259</v>
      </c>
      <c r="FJ5" s="8" t="s">
        <v>5259</v>
      </c>
      <c r="FK5" s="8" t="s">
        <v>5259</v>
      </c>
      <c r="FL5" s="8" t="s">
        <v>5259</v>
      </c>
      <c r="FM5" s="8" t="s">
        <v>5259</v>
      </c>
      <c r="FN5" s="8" t="s">
        <v>5259</v>
      </c>
      <c r="FO5" s="8" t="s">
        <v>5259</v>
      </c>
      <c r="FP5" s="8" t="s">
        <v>5259</v>
      </c>
      <c r="FQ5" s="8" t="s">
        <v>5259</v>
      </c>
      <c r="FR5" s="8" t="s">
        <v>5259</v>
      </c>
      <c r="FS5" s="8" t="s">
        <v>5259</v>
      </c>
      <c r="FT5" s="8" t="s">
        <v>5259</v>
      </c>
      <c r="FU5" s="8" t="s">
        <v>5259</v>
      </c>
      <c r="FV5" s="8" t="s">
        <v>5259</v>
      </c>
      <c r="FW5" s="8" t="s">
        <v>5259</v>
      </c>
      <c r="FX5" s="8" t="s">
        <v>5259</v>
      </c>
      <c r="FY5" s="8" t="s">
        <v>5259</v>
      </c>
      <c r="FZ5" s="8" t="s">
        <v>5259</v>
      </c>
      <c r="GA5" s="8" t="s">
        <v>5259</v>
      </c>
      <c r="GB5" s="8" t="s">
        <v>5259</v>
      </c>
      <c r="GC5" s="8" t="s">
        <v>5259</v>
      </c>
      <c r="GD5" s="8" t="s">
        <v>5259</v>
      </c>
      <c r="GE5" s="8" t="s">
        <v>5259</v>
      </c>
      <c r="GF5" s="8" t="s">
        <v>5259</v>
      </c>
      <c r="GG5" s="8" t="s">
        <v>5259</v>
      </c>
      <c r="GH5" s="8" t="s">
        <v>5259</v>
      </c>
      <c r="GI5" s="8" t="s">
        <v>5259</v>
      </c>
      <c r="GJ5" s="8" t="s">
        <v>5259</v>
      </c>
      <c r="GK5" s="8" t="s">
        <v>5259</v>
      </c>
      <c r="GL5" s="8" t="s">
        <v>5259</v>
      </c>
      <c r="GM5" s="8" t="s">
        <v>5259</v>
      </c>
      <c r="GN5" s="8" t="s">
        <v>5259</v>
      </c>
      <c r="GO5" s="8" t="s">
        <v>5259</v>
      </c>
      <c r="GP5" s="8" t="s">
        <v>5259</v>
      </c>
      <c r="GQ5" s="8" t="s">
        <v>5259</v>
      </c>
      <c r="GR5" s="8" t="s">
        <v>5259</v>
      </c>
      <c r="GS5" s="8" t="s">
        <v>5259</v>
      </c>
      <c r="GT5" s="8" t="s">
        <v>5259</v>
      </c>
      <c r="GU5" s="8" t="s">
        <v>5259</v>
      </c>
      <c r="GV5" s="8" t="s">
        <v>5259</v>
      </c>
      <c r="GW5" s="8" t="s">
        <v>5259</v>
      </c>
      <c r="GX5" s="8" t="s">
        <v>5259</v>
      </c>
      <c r="GY5" s="8" t="s">
        <v>5259</v>
      </c>
      <c r="GZ5" s="8" t="s">
        <v>5259</v>
      </c>
      <c r="HA5" s="8" t="s">
        <v>5259</v>
      </c>
      <c r="HB5" s="8" t="s">
        <v>5259</v>
      </c>
      <c r="HC5" s="8" t="s">
        <v>5259</v>
      </c>
      <c r="HD5" s="8" t="s">
        <v>5259</v>
      </c>
      <c r="HE5" s="8" t="s">
        <v>5259</v>
      </c>
      <c r="HF5" s="8" t="s">
        <v>5259</v>
      </c>
      <c r="HG5" s="8" t="s">
        <v>5259</v>
      </c>
      <c r="HH5" s="8" t="s">
        <v>5259</v>
      </c>
      <c r="HI5" s="8" t="s">
        <v>5259</v>
      </c>
      <c r="HJ5" s="8" t="s">
        <v>5259</v>
      </c>
      <c r="HK5" s="8" t="s">
        <v>5259</v>
      </c>
      <c r="HL5" s="8" t="s">
        <v>5259</v>
      </c>
      <c r="HM5" s="8" t="s">
        <v>5259</v>
      </c>
      <c r="HN5" s="8" t="s">
        <v>5259</v>
      </c>
      <c r="HO5" s="8" t="s">
        <v>5259</v>
      </c>
      <c r="HP5" s="8" t="s">
        <v>5259</v>
      </c>
      <c r="HQ5" s="8" t="s">
        <v>5259</v>
      </c>
      <c r="HR5" s="8" t="s">
        <v>5259</v>
      </c>
      <c r="HS5" s="8" t="s">
        <v>5259</v>
      </c>
      <c r="HT5" s="8" t="s">
        <v>5259</v>
      </c>
      <c r="HU5" s="8" t="s">
        <v>5259</v>
      </c>
      <c r="HV5" s="8" t="s">
        <v>5259</v>
      </c>
      <c r="HW5" s="8" t="s">
        <v>5259</v>
      </c>
      <c r="HX5" s="8" t="s">
        <v>5259</v>
      </c>
      <c r="HY5" s="8" t="s">
        <v>5259</v>
      </c>
      <c r="HZ5" s="8" t="s">
        <v>5259</v>
      </c>
      <c r="IA5" s="8" t="s">
        <v>5259</v>
      </c>
      <c r="IB5" s="8" t="s">
        <v>5259</v>
      </c>
      <c r="IC5" s="8" t="s">
        <v>5259</v>
      </c>
      <c r="ID5" s="8" t="s">
        <v>5259</v>
      </c>
      <c r="IE5" s="8" t="s">
        <v>5259</v>
      </c>
      <c r="IF5" s="8" t="s">
        <v>5259</v>
      </c>
      <c r="IG5" s="8" t="s">
        <v>5259</v>
      </c>
      <c r="IH5" s="8" t="s">
        <v>5259</v>
      </c>
      <c r="II5" s="8" t="s">
        <v>5259</v>
      </c>
      <c r="IJ5" s="8" t="s">
        <v>5259</v>
      </c>
      <c r="IK5" s="8" t="s">
        <v>5259</v>
      </c>
      <c r="IL5" s="8" t="s">
        <v>5259</v>
      </c>
      <c r="IM5" s="8" t="s">
        <v>5259</v>
      </c>
      <c r="IN5" s="8" t="s">
        <v>5259</v>
      </c>
      <c r="IO5" s="8" t="s">
        <v>5259</v>
      </c>
      <c r="IP5" s="8" t="s">
        <v>5259</v>
      </c>
      <c r="IQ5" s="8" t="s">
        <v>5259</v>
      </c>
    </row>
    <row r="6" spans="1:251">
      <c r="A6" s="4" t="s">
        <v>248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249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250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251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252</v>
      </c>
      <c r="B10" s="8" t="s">
        <v>4714</v>
      </c>
      <c r="C10" s="8" t="s">
        <v>4715</v>
      </c>
      <c r="D10" s="8" t="s">
        <v>4716</v>
      </c>
      <c r="E10" s="8" t="s">
        <v>4717</v>
      </c>
      <c r="F10" s="8" t="s">
        <v>4718</v>
      </c>
      <c r="G10" s="8" t="s">
        <v>4719</v>
      </c>
      <c r="H10" s="8" t="s">
        <v>4720</v>
      </c>
      <c r="I10" s="8" t="s">
        <v>4721</v>
      </c>
      <c r="J10" s="8" t="s">
        <v>4722</v>
      </c>
      <c r="K10" s="8" t="s">
        <v>4723</v>
      </c>
      <c r="L10" s="8" t="s">
        <v>4724</v>
      </c>
      <c r="M10" s="8" t="s">
        <v>4725</v>
      </c>
      <c r="N10" s="8" t="s">
        <v>4726</v>
      </c>
      <c r="O10" s="8" t="s">
        <v>4727</v>
      </c>
      <c r="P10" s="8" t="s">
        <v>4728</v>
      </c>
      <c r="Q10" s="8" t="s">
        <v>4729</v>
      </c>
      <c r="R10" s="8" t="s">
        <v>4730</v>
      </c>
      <c r="S10" s="8" t="s">
        <v>4731</v>
      </c>
      <c r="T10" s="8" t="s">
        <v>4732</v>
      </c>
      <c r="U10" s="8" t="s">
        <v>4733</v>
      </c>
      <c r="V10" s="8" t="s">
        <v>4734</v>
      </c>
      <c r="W10" s="8" t="s">
        <v>4735</v>
      </c>
      <c r="X10" s="8" t="s">
        <v>4736</v>
      </c>
      <c r="Y10" s="8" t="s">
        <v>4737</v>
      </c>
      <c r="Z10" s="8" t="s">
        <v>4738</v>
      </c>
      <c r="AA10" s="8" t="s">
        <v>4739</v>
      </c>
      <c r="AB10" s="8" t="s">
        <v>4740</v>
      </c>
      <c r="AC10" s="8" t="s">
        <v>4741</v>
      </c>
      <c r="AD10" s="8" t="s">
        <v>4742</v>
      </c>
      <c r="AE10" s="8" t="s">
        <v>4743</v>
      </c>
      <c r="AF10" s="8" t="s">
        <v>4744</v>
      </c>
      <c r="AG10" s="8" t="s">
        <v>4745</v>
      </c>
      <c r="AH10" s="8" t="s">
        <v>4746</v>
      </c>
      <c r="AI10" s="8" t="s">
        <v>4747</v>
      </c>
      <c r="AJ10" s="8" t="s">
        <v>4748</v>
      </c>
      <c r="AK10" s="8" t="s">
        <v>4749</v>
      </c>
      <c r="AL10" s="8" t="s">
        <v>4750</v>
      </c>
      <c r="AM10" s="8" t="s">
        <v>4751</v>
      </c>
      <c r="AN10" s="8" t="s">
        <v>4752</v>
      </c>
      <c r="AO10" s="8" t="s">
        <v>4753</v>
      </c>
      <c r="AP10" s="8" t="s">
        <v>4754</v>
      </c>
      <c r="AQ10" s="8" t="s">
        <v>4755</v>
      </c>
      <c r="AR10" s="8" t="s">
        <v>4756</v>
      </c>
      <c r="AS10" s="8" t="s">
        <v>4757</v>
      </c>
      <c r="AT10" s="8" t="s">
        <v>4758</v>
      </c>
      <c r="AU10" s="8" t="s">
        <v>4759</v>
      </c>
      <c r="AV10" s="8" t="s">
        <v>4760</v>
      </c>
      <c r="AW10" s="8" t="s">
        <v>4761</v>
      </c>
      <c r="AX10" s="8" t="s">
        <v>4762</v>
      </c>
      <c r="AY10" s="8" t="s">
        <v>4763</v>
      </c>
      <c r="AZ10" s="8" t="s">
        <v>4764</v>
      </c>
      <c r="BA10" s="8" t="s">
        <v>4765</v>
      </c>
      <c r="BB10" s="8" t="s">
        <v>4766</v>
      </c>
      <c r="BC10" s="8" t="s">
        <v>4767</v>
      </c>
      <c r="BD10" s="8" t="s">
        <v>4768</v>
      </c>
      <c r="BE10" s="8" t="s">
        <v>4769</v>
      </c>
      <c r="BF10" s="8" t="s">
        <v>4770</v>
      </c>
      <c r="BG10" s="8" t="s">
        <v>4771</v>
      </c>
      <c r="BH10" s="8" t="s">
        <v>4772</v>
      </c>
      <c r="BI10" s="8" t="s">
        <v>4773</v>
      </c>
      <c r="BJ10" s="8" t="s">
        <v>4774</v>
      </c>
      <c r="BK10" s="8" t="s">
        <v>4775</v>
      </c>
      <c r="BL10" s="8" t="s">
        <v>4776</v>
      </c>
      <c r="BM10" s="8" t="s">
        <v>4777</v>
      </c>
      <c r="BN10" s="8" t="s">
        <v>4778</v>
      </c>
      <c r="BO10" s="8" t="s">
        <v>4779</v>
      </c>
      <c r="BP10" s="8" t="s">
        <v>4780</v>
      </c>
      <c r="BQ10" s="8" t="s">
        <v>4781</v>
      </c>
      <c r="BR10" s="8" t="s">
        <v>4782</v>
      </c>
      <c r="BS10" s="8" t="s">
        <v>4783</v>
      </c>
      <c r="BT10" s="8" t="s">
        <v>4784</v>
      </c>
      <c r="BU10" s="8" t="s">
        <v>4785</v>
      </c>
      <c r="BV10" s="8" t="s">
        <v>4786</v>
      </c>
      <c r="BW10" s="8" t="s">
        <v>4787</v>
      </c>
      <c r="BX10" s="8" t="s">
        <v>4788</v>
      </c>
      <c r="BY10" s="8" t="s">
        <v>4789</v>
      </c>
      <c r="BZ10" s="8" t="s">
        <v>4790</v>
      </c>
      <c r="CA10" s="8" t="s">
        <v>4791</v>
      </c>
      <c r="CB10" s="8" t="s">
        <v>4792</v>
      </c>
      <c r="CC10" s="8" t="s">
        <v>4793</v>
      </c>
      <c r="CD10" s="8" t="s">
        <v>4794</v>
      </c>
      <c r="CE10" s="8" t="s">
        <v>4795</v>
      </c>
      <c r="CF10" s="8" t="s">
        <v>4796</v>
      </c>
      <c r="CG10" s="8" t="s">
        <v>4797</v>
      </c>
      <c r="CH10" s="8" t="s">
        <v>4798</v>
      </c>
      <c r="CI10" s="8" t="s">
        <v>4799</v>
      </c>
      <c r="CJ10" s="8" t="s">
        <v>4800</v>
      </c>
      <c r="CK10" s="8" t="s">
        <v>4801</v>
      </c>
      <c r="CL10" s="8" t="s">
        <v>4802</v>
      </c>
      <c r="CM10" s="8" t="s">
        <v>4803</v>
      </c>
      <c r="CN10" s="8" t="s">
        <v>4804</v>
      </c>
      <c r="CO10" s="8" t="s">
        <v>4805</v>
      </c>
      <c r="CP10" s="8" t="s">
        <v>4806</v>
      </c>
      <c r="CQ10" s="8" t="s">
        <v>4807</v>
      </c>
      <c r="CR10" s="8" t="s">
        <v>4808</v>
      </c>
      <c r="CS10" s="8" t="s">
        <v>4809</v>
      </c>
      <c r="CT10" s="8" t="s">
        <v>4810</v>
      </c>
      <c r="CU10" s="8" t="s">
        <v>4811</v>
      </c>
      <c r="CV10" s="8" t="s">
        <v>4812</v>
      </c>
      <c r="CW10" s="8" t="s">
        <v>4813</v>
      </c>
      <c r="CX10" s="8" t="s">
        <v>4814</v>
      </c>
      <c r="CY10" s="8" t="s">
        <v>4815</v>
      </c>
      <c r="CZ10" s="8" t="s">
        <v>4816</v>
      </c>
      <c r="DA10" s="8" t="s">
        <v>4817</v>
      </c>
      <c r="DB10" s="8" t="s">
        <v>4818</v>
      </c>
      <c r="DC10" s="8" t="s">
        <v>4819</v>
      </c>
      <c r="DD10" s="8" t="s">
        <v>4820</v>
      </c>
      <c r="DE10" s="8" t="s">
        <v>4821</v>
      </c>
      <c r="DF10" s="8" t="s">
        <v>4822</v>
      </c>
      <c r="DG10" s="8" t="s">
        <v>4823</v>
      </c>
      <c r="DH10" s="8" t="s">
        <v>4824</v>
      </c>
      <c r="DI10" s="8" t="s">
        <v>4825</v>
      </c>
      <c r="DJ10" s="8" t="s">
        <v>4826</v>
      </c>
      <c r="DK10" s="8" t="s">
        <v>4827</v>
      </c>
      <c r="DL10" s="8" t="s">
        <v>4828</v>
      </c>
      <c r="DM10" s="8" t="s">
        <v>4829</v>
      </c>
      <c r="DN10" s="8" t="s">
        <v>4830</v>
      </c>
      <c r="DO10" s="8" t="s">
        <v>4831</v>
      </c>
      <c r="DP10" s="8" t="s">
        <v>4832</v>
      </c>
      <c r="DQ10" s="8" t="s">
        <v>4833</v>
      </c>
      <c r="DR10" s="8" t="s">
        <v>4834</v>
      </c>
      <c r="DS10" s="8" t="s">
        <v>4835</v>
      </c>
      <c r="DT10" s="8" t="s">
        <v>4836</v>
      </c>
      <c r="DU10" s="8" t="s">
        <v>4837</v>
      </c>
      <c r="DV10" s="8" t="s">
        <v>4838</v>
      </c>
      <c r="DW10" s="8" t="s">
        <v>4839</v>
      </c>
      <c r="DX10" s="8" t="s">
        <v>4840</v>
      </c>
      <c r="DY10" s="8" t="s">
        <v>4841</v>
      </c>
      <c r="DZ10" s="8" t="s">
        <v>4842</v>
      </c>
      <c r="EA10" s="8" t="s">
        <v>4843</v>
      </c>
      <c r="EB10" s="8" t="s">
        <v>4844</v>
      </c>
      <c r="EC10" s="8" t="s">
        <v>4845</v>
      </c>
      <c r="ED10" s="8" t="s">
        <v>4846</v>
      </c>
      <c r="EE10" s="8" t="s">
        <v>4847</v>
      </c>
      <c r="EF10" s="8" t="s">
        <v>4848</v>
      </c>
      <c r="EG10" s="8" t="s">
        <v>4849</v>
      </c>
      <c r="EH10" s="8" t="s">
        <v>4850</v>
      </c>
      <c r="EI10" s="8" t="s">
        <v>4851</v>
      </c>
      <c r="EJ10" s="8" t="s">
        <v>4852</v>
      </c>
      <c r="EK10" s="8" t="s">
        <v>4853</v>
      </c>
      <c r="EL10" s="8" t="s">
        <v>4854</v>
      </c>
      <c r="EM10" s="8" t="s">
        <v>4855</v>
      </c>
      <c r="EN10" s="8" t="s">
        <v>4856</v>
      </c>
      <c r="EO10" s="8" t="s">
        <v>4857</v>
      </c>
      <c r="EP10" s="8" t="s">
        <v>4858</v>
      </c>
      <c r="EQ10" s="8" t="s">
        <v>4859</v>
      </c>
      <c r="ER10" s="8" t="s">
        <v>4860</v>
      </c>
      <c r="ES10" s="8" t="s">
        <v>4861</v>
      </c>
      <c r="ET10" s="8" t="s">
        <v>4862</v>
      </c>
      <c r="EU10" s="8" t="s">
        <v>4863</v>
      </c>
      <c r="EV10" s="8" t="s">
        <v>4864</v>
      </c>
      <c r="EW10" s="8" t="s">
        <v>4865</v>
      </c>
      <c r="EX10" s="8" t="s">
        <v>4866</v>
      </c>
      <c r="EY10" s="8" t="s">
        <v>4867</v>
      </c>
      <c r="EZ10" s="8" t="s">
        <v>4868</v>
      </c>
      <c r="FA10" s="8" t="s">
        <v>4869</v>
      </c>
      <c r="FB10" s="8" t="s">
        <v>4870</v>
      </c>
      <c r="FC10" s="8" t="s">
        <v>4871</v>
      </c>
      <c r="FD10" s="8" t="s">
        <v>4872</v>
      </c>
      <c r="FE10" s="8" t="s">
        <v>4873</v>
      </c>
      <c r="FF10" s="8" t="s">
        <v>4874</v>
      </c>
      <c r="FG10" s="8" t="s">
        <v>4875</v>
      </c>
      <c r="FH10" s="8" t="s">
        <v>4876</v>
      </c>
      <c r="FI10" s="8" t="s">
        <v>4877</v>
      </c>
      <c r="FJ10" s="8" t="s">
        <v>4878</v>
      </c>
      <c r="FK10" s="8" t="s">
        <v>4879</v>
      </c>
      <c r="FL10" s="8" t="s">
        <v>4880</v>
      </c>
      <c r="FM10" s="8" t="s">
        <v>4881</v>
      </c>
      <c r="FN10" s="8" t="s">
        <v>4882</v>
      </c>
      <c r="FO10" s="8" t="s">
        <v>4883</v>
      </c>
      <c r="FP10" s="8" t="s">
        <v>4884</v>
      </c>
      <c r="FQ10" s="8" t="s">
        <v>4885</v>
      </c>
      <c r="FR10" s="8" t="s">
        <v>4886</v>
      </c>
      <c r="FS10" s="8" t="s">
        <v>4887</v>
      </c>
      <c r="FT10" s="8" t="s">
        <v>4888</v>
      </c>
      <c r="FU10" s="8" t="s">
        <v>4889</v>
      </c>
      <c r="FV10" s="8" t="s">
        <v>4890</v>
      </c>
      <c r="FW10" s="8" t="s">
        <v>4891</v>
      </c>
      <c r="FX10" s="8" t="s">
        <v>4892</v>
      </c>
      <c r="FY10" s="8" t="s">
        <v>4893</v>
      </c>
      <c r="FZ10" s="8" t="s">
        <v>4894</v>
      </c>
      <c r="GA10" s="8" t="s">
        <v>4895</v>
      </c>
      <c r="GB10" s="8" t="s">
        <v>4896</v>
      </c>
      <c r="GC10" s="8" t="s">
        <v>4897</v>
      </c>
      <c r="GD10" s="8" t="s">
        <v>4898</v>
      </c>
      <c r="GE10" s="8" t="s">
        <v>4899</v>
      </c>
      <c r="GF10" s="8" t="s">
        <v>4900</v>
      </c>
      <c r="GG10" s="8" t="s">
        <v>4901</v>
      </c>
      <c r="GH10" s="8" t="s">
        <v>4902</v>
      </c>
      <c r="GI10" s="8" t="s">
        <v>4903</v>
      </c>
      <c r="GJ10" s="8" t="s">
        <v>4904</v>
      </c>
      <c r="GK10" s="8" t="s">
        <v>4905</v>
      </c>
      <c r="GL10" s="8" t="s">
        <v>4906</v>
      </c>
      <c r="GM10" s="8" t="s">
        <v>4907</v>
      </c>
      <c r="GN10" s="8" t="s">
        <v>4908</v>
      </c>
      <c r="GO10" s="8" t="s">
        <v>4909</v>
      </c>
      <c r="GP10" s="8" t="s">
        <v>4910</v>
      </c>
      <c r="GQ10" s="8" t="s">
        <v>4911</v>
      </c>
      <c r="GR10" s="8" t="s">
        <v>4912</v>
      </c>
      <c r="GS10" s="8" t="s">
        <v>4913</v>
      </c>
      <c r="GT10" s="8" t="s">
        <v>4914</v>
      </c>
      <c r="GU10" s="8" t="s">
        <v>4915</v>
      </c>
      <c r="GV10" s="8" t="s">
        <v>4916</v>
      </c>
      <c r="GW10" s="8" t="s">
        <v>4917</v>
      </c>
      <c r="GX10" s="8" t="s">
        <v>4918</v>
      </c>
      <c r="GY10" s="8" t="s">
        <v>4919</v>
      </c>
      <c r="GZ10" s="8" t="s">
        <v>4920</v>
      </c>
      <c r="HA10" s="8" t="s">
        <v>4921</v>
      </c>
      <c r="HB10" s="8" t="s">
        <v>4922</v>
      </c>
      <c r="HC10" s="8" t="s">
        <v>4923</v>
      </c>
      <c r="HD10" s="8" t="s">
        <v>4924</v>
      </c>
      <c r="HE10" s="8" t="s">
        <v>4925</v>
      </c>
      <c r="HF10" s="8" t="s">
        <v>4926</v>
      </c>
      <c r="HG10" s="8" t="s">
        <v>4927</v>
      </c>
      <c r="HH10" s="8" t="s">
        <v>4928</v>
      </c>
      <c r="HI10" s="8" t="s">
        <v>4929</v>
      </c>
      <c r="HJ10" s="8" t="s">
        <v>4930</v>
      </c>
      <c r="HK10" s="8" t="s">
        <v>4931</v>
      </c>
      <c r="HL10" s="8" t="s">
        <v>4932</v>
      </c>
      <c r="HM10" s="8" t="s">
        <v>4933</v>
      </c>
      <c r="HN10" s="8" t="s">
        <v>4934</v>
      </c>
      <c r="HO10" s="8" t="s">
        <v>4935</v>
      </c>
      <c r="HP10" s="8" t="s">
        <v>4936</v>
      </c>
      <c r="HQ10" s="8" t="s">
        <v>4937</v>
      </c>
      <c r="HR10" s="8" t="s">
        <v>4938</v>
      </c>
      <c r="HS10" s="8" t="s">
        <v>4939</v>
      </c>
      <c r="HT10" s="8" t="s">
        <v>4940</v>
      </c>
      <c r="HU10" s="8" t="s">
        <v>4941</v>
      </c>
      <c r="HV10" s="8" t="s">
        <v>4942</v>
      </c>
      <c r="HW10" s="8" t="s">
        <v>4943</v>
      </c>
      <c r="HX10" s="8" t="s">
        <v>4944</v>
      </c>
      <c r="HY10" s="8" t="s">
        <v>4945</v>
      </c>
      <c r="HZ10" s="8" t="s">
        <v>4946</v>
      </c>
      <c r="IA10" s="8" t="s">
        <v>4947</v>
      </c>
      <c r="IB10" s="8" t="s">
        <v>4948</v>
      </c>
      <c r="IC10" s="8" t="s">
        <v>4949</v>
      </c>
      <c r="ID10" s="8" t="s">
        <v>4950</v>
      </c>
      <c r="IE10" s="8" t="s">
        <v>4951</v>
      </c>
      <c r="IF10" s="8" t="s">
        <v>4952</v>
      </c>
      <c r="IG10" s="8" t="s">
        <v>4953</v>
      </c>
      <c r="IH10" s="8" t="s">
        <v>4954</v>
      </c>
      <c r="II10" s="8" t="s">
        <v>4955</v>
      </c>
      <c r="IJ10" s="8" t="s">
        <v>4956</v>
      </c>
      <c r="IK10" s="8" t="s">
        <v>4957</v>
      </c>
      <c r="IL10" s="8" t="s">
        <v>4958</v>
      </c>
      <c r="IM10" s="8" t="s">
        <v>4959</v>
      </c>
      <c r="IN10" s="8" t="s">
        <v>4960</v>
      </c>
      <c r="IO10" s="8" t="s">
        <v>4961</v>
      </c>
      <c r="IP10" s="8" t="s">
        <v>4962</v>
      </c>
      <c r="IQ10" s="8" t="s">
        <v>4963</v>
      </c>
    </row>
    <row r="11" spans="1:251">
      <c r="A11" s="10">
        <v>42036</v>
      </c>
      <c r="B11" s="9">
        <v>0.34499999999999997</v>
      </c>
      <c r="C11" s="9">
        <v>0.26900000000000002</v>
      </c>
      <c r="D11" s="9">
        <v>7.5999999999999998E-2</v>
      </c>
      <c r="E11" s="9">
        <v>0.60799999999999998</v>
      </c>
      <c r="F11" s="9">
        <v>0.186</v>
      </c>
      <c r="G11" s="9">
        <v>0.42199999999999999</v>
      </c>
      <c r="H11" s="9">
        <v>1.845</v>
      </c>
      <c r="I11" s="9">
        <v>1.0049999999999999</v>
      </c>
      <c r="J11" s="9">
        <v>0.84</v>
      </c>
      <c r="K11" s="9">
        <v>0.71399999999999997</v>
      </c>
      <c r="L11" s="9">
        <v>0.17799999999999999</v>
      </c>
      <c r="M11" s="9">
        <v>0.53600000000000003</v>
      </c>
      <c r="N11" s="9">
        <v>1.3420000000000001</v>
      </c>
      <c r="O11" s="9">
        <v>0.88</v>
      </c>
      <c r="P11" s="9">
        <v>0.46200000000000002</v>
      </c>
      <c r="Q11" s="9">
        <v>0.39700000000000002</v>
      </c>
      <c r="R11" s="9">
        <v>0.17499999999999999</v>
      </c>
      <c r="S11" s="9">
        <v>0.222</v>
      </c>
      <c r="T11" s="9">
        <v>3.504</v>
      </c>
      <c r="U11" s="9">
        <v>1.923</v>
      </c>
      <c r="V11" s="9">
        <v>1.581</v>
      </c>
      <c r="W11" s="9">
        <v>2.92</v>
      </c>
      <c r="X11" s="9">
        <v>1.423</v>
      </c>
      <c r="Y11" s="9">
        <v>1.4970000000000001</v>
      </c>
      <c r="Z11" s="9">
        <v>1.738</v>
      </c>
      <c r="AA11" s="9">
        <v>1.095</v>
      </c>
      <c r="AB11" s="9">
        <v>0.64300000000000002</v>
      </c>
      <c r="AC11" s="9">
        <v>0.56599999999999995</v>
      </c>
      <c r="AD11" s="9">
        <v>0</v>
      </c>
      <c r="AE11" s="9">
        <v>0.56599999999999995</v>
      </c>
      <c r="AF11" s="9">
        <v>1.177</v>
      </c>
      <c r="AG11" s="9">
        <v>0.46600000000000003</v>
      </c>
      <c r="AH11" s="9">
        <v>0.71099999999999997</v>
      </c>
      <c r="AI11" s="9">
        <v>0.50700000000000001</v>
      </c>
      <c r="AJ11" s="9">
        <v>0.13400000000000001</v>
      </c>
      <c r="AK11" s="9">
        <v>0.373</v>
      </c>
      <c r="AL11" s="9">
        <v>0</v>
      </c>
      <c r="AM11" s="9">
        <v>0</v>
      </c>
      <c r="AN11" s="9">
        <v>0</v>
      </c>
      <c r="AO11" s="9">
        <v>26.686</v>
      </c>
      <c r="AP11" s="9">
        <v>14.262</v>
      </c>
      <c r="AQ11" s="9">
        <v>12.423999999999999</v>
      </c>
      <c r="AR11" s="9">
        <v>2.5369999999999999</v>
      </c>
      <c r="AS11" s="9">
        <v>1.776</v>
      </c>
      <c r="AT11" s="9">
        <v>0.76100000000000001</v>
      </c>
      <c r="AU11" s="9">
        <v>18.167999999999999</v>
      </c>
      <c r="AV11" s="9">
        <v>10.175000000000001</v>
      </c>
      <c r="AW11" s="9">
        <v>7.9930000000000003</v>
      </c>
      <c r="AX11" s="9">
        <v>6.3E-2</v>
      </c>
      <c r="AY11" s="9">
        <v>0</v>
      </c>
      <c r="AZ11" s="9">
        <v>6.3E-2</v>
      </c>
      <c r="BA11" s="9">
        <v>1.304</v>
      </c>
      <c r="BB11" s="9">
        <v>0.58599999999999997</v>
      </c>
      <c r="BC11" s="9">
        <v>0.71799999999999997</v>
      </c>
      <c r="BD11" s="9">
        <v>0.22800000000000001</v>
      </c>
      <c r="BE11" s="9">
        <v>0.126</v>
      </c>
      <c r="BF11" s="9">
        <v>0.10100000000000001</v>
      </c>
      <c r="BG11" s="9">
        <v>0.53400000000000003</v>
      </c>
      <c r="BH11" s="9">
        <v>0.41899999999999998</v>
      </c>
      <c r="BI11" s="9">
        <v>0.11600000000000001</v>
      </c>
      <c r="BJ11" s="9">
        <v>0.22500000000000001</v>
      </c>
      <c r="BK11" s="9">
        <v>0.22500000000000001</v>
      </c>
      <c r="BL11" s="9">
        <v>0</v>
      </c>
      <c r="BM11" s="9">
        <v>6.0919999999999996</v>
      </c>
      <c r="BN11" s="9">
        <v>3.2749999999999999</v>
      </c>
      <c r="BO11" s="9">
        <v>2.8170000000000002</v>
      </c>
      <c r="BP11" s="9">
        <v>0.214</v>
      </c>
      <c r="BQ11" s="9">
        <v>0</v>
      </c>
      <c r="BR11" s="9">
        <v>0.214</v>
      </c>
      <c r="BS11" s="9">
        <v>2.1389999999999998</v>
      </c>
      <c r="BT11" s="9">
        <v>0.80800000000000005</v>
      </c>
      <c r="BU11" s="9">
        <v>1.331</v>
      </c>
      <c r="BV11" s="9">
        <v>1.1100000000000001</v>
      </c>
      <c r="BW11" s="9">
        <v>0.81899999999999995</v>
      </c>
      <c r="BX11" s="9">
        <v>0.29099999999999998</v>
      </c>
      <c r="BY11" s="9">
        <v>7.0410000000000004</v>
      </c>
      <c r="BZ11" s="9">
        <v>4.6139999999999999</v>
      </c>
      <c r="CA11" s="9">
        <v>2.427</v>
      </c>
      <c r="CB11" s="9">
        <v>0.69799999999999995</v>
      </c>
      <c r="CC11" s="9">
        <v>0.60599999999999998</v>
      </c>
      <c r="CD11" s="9">
        <v>9.0999999999999998E-2</v>
      </c>
      <c r="CE11" s="9">
        <v>0.44</v>
      </c>
      <c r="CF11" s="9">
        <v>0.249</v>
      </c>
      <c r="CG11" s="9">
        <v>0.191</v>
      </c>
      <c r="CH11" s="9">
        <v>0</v>
      </c>
      <c r="CI11" s="9">
        <v>0</v>
      </c>
      <c r="CJ11" s="9">
        <v>0</v>
      </c>
      <c r="CK11" s="9">
        <v>9.2999999999999999E-2</v>
      </c>
      <c r="CL11" s="9">
        <v>9.2999999999999999E-2</v>
      </c>
      <c r="CM11" s="9">
        <v>0</v>
      </c>
      <c r="CN11" s="9">
        <v>0</v>
      </c>
      <c r="CO11" s="9">
        <v>0</v>
      </c>
      <c r="CP11" s="9">
        <v>0</v>
      </c>
      <c r="CQ11" s="9">
        <v>0.52500000000000002</v>
      </c>
      <c r="CR11" s="9">
        <v>0.13100000000000001</v>
      </c>
      <c r="CS11" s="9">
        <v>0.39400000000000002</v>
      </c>
      <c r="CT11" s="9">
        <v>1.786</v>
      </c>
      <c r="CU11" s="9">
        <v>0.69099999999999995</v>
      </c>
      <c r="CV11" s="9">
        <v>1.095</v>
      </c>
      <c r="CW11" s="9">
        <v>12.557</v>
      </c>
      <c r="CX11" s="9">
        <v>6.391</v>
      </c>
      <c r="CY11" s="9">
        <v>6.1660000000000004</v>
      </c>
      <c r="CZ11" s="9">
        <v>10.083</v>
      </c>
      <c r="DA11" s="9">
        <v>4.6989999999999998</v>
      </c>
      <c r="DB11" s="9">
        <v>5.383</v>
      </c>
      <c r="DC11" s="9">
        <v>39.040999999999997</v>
      </c>
      <c r="DD11" s="9">
        <v>19.402999999999999</v>
      </c>
      <c r="DE11" s="9">
        <v>19.638000000000002</v>
      </c>
      <c r="DF11" s="9">
        <v>9.7840000000000007</v>
      </c>
      <c r="DG11" s="9">
        <v>4.524</v>
      </c>
      <c r="DH11" s="9">
        <v>5.26</v>
      </c>
      <c r="DI11" s="9">
        <v>39.040999999999997</v>
      </c>
      <c r="DJ11" s="9">
        <v>19.402999999999999</v>
      </c>
      <c r="DK11" s="9">
        <v>19.638000000000002</v>
      </c>
      <c r="DL11" s="9">
        <v>3.073</v>
      </c>
      <c r="DM11" s="9">
        <v>1.2450000000000001</v>
      </c>
      <c r="DN11" s="9">
        <v>1.8280000000000001</v>
      </c>
      <c r="DO11" s="9">
        <v>14.907999999999999</v>
      </c>
      <c r="DP11" s="9">
        <v>6.2240000000000002</v>
      </c>
      <c r="DQ11" s="9">
        <v>8.6839999999999993</v>
      </c>
      <c r="DR11" s="9">
        <v>5.1139999999999999</v>
      </c>
      <c r="DS11" s="9">
        <v>2.8010000000000002</v>
      </c>
      <c r="DT11" s="9">
        <v>2.3130000000000002</v>
      </c>
      <c r="DU11" s="9">
        <v>18.742999999999999</v>
      </c>
      <c r="DV11" s="9">
        <v>10.724</v>
      </c>
      <c r="DW11" s="9">
        <v>8.0180000000000007</v>
      </c>
      <c r="DX11" s="9">
        <v>2.6629999999999998</v>
      </c>
      <c r="DY11" s="9">
        <v>1.603</v>
      </c>
      <c r="DZ11" s="9">
        <v>1.0589999999999999</v>
      </c>
      <c r="EA11" s="9">
        <v>11.763999999999999</v>
      </c>
      <c r="EB11" s="9">
        <v>6.617</v>
      </c>
      <c r="EC11" s="9">
        <v>5.1470000000000002</v>
      </c>
      <c r="ED11" s="9">
        <v>2.452</v>
      </c>
      <c r="EE11" s="9">
        <v>1.198</v>
      </c>
      <c r="EF11" s="9">
        <v>1.254</v>
      </c>
      <c r="EG11" s="9">
        <v>6.9790000000000001</v>
      </c>
      <c r="EH11" s="9">
        <v>4.1070000000000002</v>
      </c>
      <c r="EI11" s="9">
        <v>2.8719999999999999</v>
      </c>
      <c r="EJ11" s="9">
        <v>1.5960000000000001</v>
      </c>
      <c r="EK11" s="9">
        <v>0.47699999999999998</v>
      </c>
      <c r="EL11" s="9">
        <v>1.119</v>
      </c>
      <c r="EM11" s="9">
        <v>5.39</v>
      </c>
      <c r="EN11" s="9">
        <v>2.4550000000000001</v>
      </c>
      <c r="EO11" s="9">
        <v>2.9350000000000001</v>
      </c>
      <c r="EP11" s="9">
        <v>0.79600000000000004</v>
      </c>
      <c r="EQ11" s="9">
        <v>0</v>
      </c>
      <c r="ER11" s="9">
        <v>0.79600000000000004</v>
      </c>
      <c r="ES11" s="9">
        <v>3.34</v>
      </c>
      <c r="ET11" s="9">
        <v>1.5169999999999999</v>
      </c>
      <c r="EU11" s="9">
        <v>1.8240000000000001</v>
      </c>
      <c r="EV11" s="9">
        <v>0.8</v>
      </c>
      <c r="EW11" s="9">
        <v>0.47699999999999998</v>
      </c>
      <c r="EX11" s="9">
        <v>0.32300000000000001</v>
      </c>
      <c r="EY11" s="9">
        <v>2.0499999999999998</v>
      </c>
      <c r="EZ11" s="9">
        <v>0.93799999999999994</v>
      </c>
      <c r="FA11" s="9">
        <v>1.111</v>
      </c>
      <c r="FB11" s="9">
        <v>0.29899999999999999</v>
      </c>
      <c r="FC11" s="9">
        <v>0.17599999999999999</v>
      </c>
      <c r="FD11" s="9">
        <v>0.123</v>
      </c>
      <c r="FE11" s="9">
        <v>0</v>
      </c>
      <c r="FF11" s="9">
        <v>0</v>
      </c>
      <c r="FG11" s="9">
        <v>0</v>
      </c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>
        <v>0</v>
      </c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>
        <v>0</v>
      </c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>
        <v>4.9939999999999998</v>
      </c>
      <c r="IC11" s="9">
        <v>2.7389999999999999</v>
      </c>
      <c r="ID11" s="9">
        <v>2.2549999999999999</v>
      </c>
      <c r="IE11" s="9">
        <v>3.3839999999999999</v>
      </c>
      <c r="IF11" s="9">
        <v>1.446</v>
      </c>
      <c r="IG11" s="9">
        <v>1.9379999999999999</v>
      </c>
      <c r="IH11" s="9">
        <v>17.956</v>
      </c>
      <c r="II11" s="9">
        <v>7.9370000000000003</v>
      </c>
      <c r="IJ11" s="9">
        <v>10.019</v>
      </c>
      <c r="IK11" s="9">
        <v>1.1439999999999999</v>
      </c>
      <c r="IL11" s="9">
        <v>0.51500000000000001</v>
      </c>
      <c r="IM11" s="9">
        <v>0.629</v>
      </c>
      <c r="IN11" s="9">
        <v>17.829999999999998</v>
      </c>
      <c r="IO11" s="9">
        <v>9.8759999999999994</v>
      </c>
      <c r="IP11" s="9">
        <v>7.9539999999999997</v>
      </c>
      <c r="IQ11" s="9">
        <v>0.41599999999999998</v>
      </c>
    </row>
    <row r="12" spans="1:251">
      <c r="A12" s="10">
        <v>42401</v>
      </c>
      <c r="B12" s="9">
        <v>0.183</v>
      </c>
      <c r="C12" s="9">
        <v>0.11600000000000001</v>
      </c>
      <c r="D12" s="9">
        <v>6.7000000000000004E-2</v>
      </c>
      <c r="E12" s="9">
        <v>0.11</v>
      </c>
      <c r="F12" s="9">
        <v>0</v>
      </c>
      <c r="G12" s="9">
        <v>0.11</v>
      </c>
      <c r="H12" s="9">
        <v>1.6679999999999999</v>
      </c>
      <c r="I12" s="9">
        <v>1.032</v>
      </c>
      <c r="J12" s="9">
        <v>0.63600000000000001</v>
      </c>
      <c r="K12" s="9">
        <v>0.29899999999999999</v>
      </c>
      <c r="L12" s="9">
        <v>0</v>
      </c>
      <c r="M12" s="9">
        <v>0.29899999999999999</v>
      </c>
      <c r="N12" s="9">
        <v>2.0089999999999999</v>
      </c>
      <c r="O12" s="9">
        <v>1.083</v>
      </c>
      <c r="P12" s="9">
        <v>0.92600000000000005</v>
      </c>
      <c r="Q12" s="9">
        <v>0.27200000000000002</v>
      </c>
      <c r="R12" s="9">
        <v>9.2999999999999999E-2</v>
      </c>
      <c r="S12" s="9">
        <v>0.17899999999999999</v>
      </c>
      <c r="T12" s="9">
        <v>4.09</v>
      </c>
      <c r="U12" s="9">
        <v>2.1749999999999998</v>
      </c>
      <c r="V12" s="9">
        <v>1.9139999999999999</v>
      </c>
      <c r="W12" s="9">
        <v>2.2650000000000001</v>
      </c>
      <c r="X12" s="9">
        <v>0.66900000000000004</v>
      </c>
      <c r="Y12" s="9">
        <v>1.597</v>
      </c>
      <c r="Z12" s="9">
        <v>1.7310000000000001</v>
      </c>
      <c r="AA12" s="9">
        <v>0.95599999999999996</v>
      </c>
      <c r="AB12" s="9">
        <v>0.77400000000000002</v>
      </c>
      <c r="AC12" s="9">
        <v>0.61699999999999999</v>
      </c>
      <c r="AD12" s="9">
        <v>0</v>
      </c>
      <c r="AE12" s="9">
        <v>0.61699999999999999</v>
      </c>
      <c r="AF12" s="9">
        <v>0.75800000000000001</v>
      </c>
      <c r="AG12" s="9">
        <v>0.59</v>
      </c>
      <c r="AH12" s="9">
        <v>0.16800000000000001</v>
      </c>
      <c r="AI12" s="9">
        <v>0.40100000000000002</v>
      </c>
      <c r="AJ12" s="9">
        <v>0.184</v>
      </c>
      <c r="AK12" s="9">
        <v>0.217</v>
      </c>
      <c r="AL12" s="9">
        <v>0</v>
      </c>
      <c r="AM12" s="9">
        <v>0</v>
      </c>
      <c r="AN12" s="9">
        <v>0</v>
      </c>
      <c r="AO12" s="9">
        <v>18.7</v>
      </c>
      <c r="AP12" s="9">
        <v>9.4529999999999994</v>
      </c>
      <c r="AQ12" s="9">
        <v>9.2469999999999999</v>
      </c>
      <c r="AR12" s="9">
        <v>2.2440000000000002</v>
      </c>
      <c r="AS12" s="9">
        <v>0.86299999999999999</v>
      </c>
      <c r="AT12" s="9">
        <v>1.381</v>
      </c>
      <c r="AU12" s="9">
        <v>12.449</v>
      </c>
      <c r="AV12" s="9">
        <v>5.657</v>
      </c>
      <c r="AW12" s="9">
        <v>6.7919999999999998</v>
      </c>
      <c r="AX12" s="9">
        <v>0</v>
      </c>
      <c r="AY12" s="9">
        <v>0</v>
      </c>
      <c r="AZ12" s="9">
        <v>0</v>
      </c>
      <c r="BA12" s="9">
        <v>0.69599999999999995</v>
      </c>
      <c r="BB12" s="9">
        <v>0.19</v>
      </c>
      <c r="BC12" s="9">
        <v>0.50600000000000001</v>
      </c>
      <c r="BD12" s="9">
        <v>4.7E-2</v>
      </c>
      <c r="BE12" s="9">
        <v>0</v>
      </c>
      <c r="BF12" s="9">
        <v>4.7E-2</v>
      </c>
      <c r="BG12" s="9">
        <v>0.47199999999999998</v>
      </c>
      <c r="BH12" s="9">
        <v>0</v>
      </c>
      <c r="BI12" s="9">
        <v>0.47199999999999998</v>
      </c>
      <c r="BJ12" s="9">
        <v>0.92700000000000005</v>
      </c>
      <c r="BK12" s="9">
        <v>0.16</v>
      </c>
      <c r="BL12" s="9">
        <v>0.76700000000000002</v>
      </c>
      <c r="BM12" s="9">
        <v>3.4460000000000002</v>
      </c>
      <c r="BN12" s="9">
        <v>1.498</v>
      </c>
      <c r="BO12" s="9">
        <v>1.948</v>
      </c>
      <c r="BP12" s="9">
        <v>0.13200000000000001</v>
      </c>
      <c r="BQ12" s="9">
        <v>0</v>
      </c>
      <c r="BR12" s="9">
        <v>0.13200000000000001</v>
      </c>
      <c r="BS12" s="9">
        <v>2.1190000000000002</v>
      </c>
      <c r="BT12" s="9">
        <v>0.83199999999999996</v>
      </c>
      <c r="BU12" s="9">
        <v>1.288</v>
      </c>
      <c r="BV12" s="9">
        <v>1.0089999999999999</v>
      </c>
      <c r="BW12" s="9">
        <v>0.70299999999999996</v>
      </c>
      <c r="BX12" s="9">
        <v>0.30599999999999999</v>
      </c>
      <c r="BY12" s="9">
        <v>4.2279999999999998</v>
      </c>
      <c r="BZ12" s="9">
        <v>2.5870000000000002</v>
      </c>
      <c r="CA12" s="9">
        <v>1.6419999999999999</v>
      </c>
      <c r="CB12" s="9">
        <v>0.129</v>
      </c>
      <c r="CC12" s="9">
        <v>0</v>
      </c>
      <c r="CD12" s="9">
        <v>0.129</v>
      </c>
      <c r="CE12" s="9">
        <v>0.91800000000000004</v>
      </c>
      <c r="CF12" s="9">
        <v>0.20699999999999999</v>
      </c>
      <c r="CG12" s="9">
        <v>0.71099999999999997</v>
      </c>
      <c r="CH12" s="9">
        <v>0</v>
      </c>
      <c r="CI12" s="9">
        <v>0</v>
      </c>
      <c r="CJ12" s="9">
        <v>0</v>
      </c>
      <c r="CK12" s="9">
        <v>0.27800000000000002</v>
      </c>
      <c r="CL12" s="9">
        <v>0.27800000000000002</v>
      </c>
      <c r="CM12" s="9">
        <v>0</v>
      </c>
      <c r="CN12" s="9">
        <v>0</v>
      </c>
      <c r="CO12" s="9">
        <v>0</v>
      </c>
      <c r="CP12" s="9">
        <v>0</v>
      </c>
      <c r="CQ12" s="9">
        <v>0.28999999999999998</v>
      </c>
      <c r="CR12" s="9">
        <v>6.5000000000000002E-2</v>
      </c>
      <c r="CS12" s="9">
        <v>0.22500000000000001</v>
      </c>
      <c r="CT12" s="9">
        <v>2.9820000000000002</v>
      </c>
      <c r="CU12" s="9">
        <v>2.1190000000000002</v>
      </c>
      <c r="CV12" s="9">
        <v>0.86299999999999999</v>
      </c>
      <c r="CW12" s="9">
        <v>9.5210000000000008</v>
      </c>
      <c r="CX12" s="9">
        <v>4.8129999999999997</v>
      </c>
      <c r="CY12" s="9">
        <v>4.7080000000000002</v>
      </c>
      <c r="CZ12" s="9">
        <v>10.249000000000001</v>
      </c>
      <c r="DA12" s="9">
        <v>5.8869999999999996</v>
      </c>
      <c r="DB12" s="9">
        <v>4.3620000000000001</v>
      </c>
      <c r="DC12" s="9">
        <v>45.808</v>
      </c>
      <c r="DD12" s="9">
        <v>22.677</v>
      </c>
      <c r="DE12" s="9">
        <v>23.132000000000001</v>
      </c>
      <c r="DF12" s="9">
        <v>9.9499999999999993</v>
      </c>
      <c r="DG12" s="9">
        <v>5.7439999999999998</v>
      </c>
      <c r="DH12" s="9">
        <v>4.2060000000000004</v>
      </c>
      <c r="DI12" s="9">
        <v>45.652000000000001</v>
      </c>
      <c r="DJ12" s="9">
        <v>22.52</v>
      </c>
      <c r="DK12" s="9">
        <v>23.132000000000001</v>
      </c>
      <c r="DL12" s="9">
        <v>3.839</v>
      </c>
      <c r="DM12" s="9">
        <v>2.3620000000000001</v>
      </c>
      <c r="DN12" s="9">
        <v>1.4770000000000001</v>
      </c>
      <c r="DO12" s="9">
        <v>16.048999999999999</v>
      </c>
      <c r="DP12" s="9">
        <v>5.9939999999999998</v>
      </c>
      <c r="DQ12" s="9">
        <v>10.055</v>
      </c>
      <c r="DR12" s="9">
        <v>4.4560000000000004</v>
      </c>
      <c r="DS12" s="9">
        <v>2.1760000000000002</v>
      </c>
      <c r="DT12" s="9">
        <v>2.2799999999999998</v>
      </c>
      <c r="DU12" s="9">
        <v>20.875</v>
      </c>
      <c r="DV12" s="9">
        <v>11.334</v>
      </c>
      <c r="DW12" s="9">
        <v>9.5410000000000004</v>
      </c>
      <c r="DX12" s="9">
        <v>2.738</v>
      </c>
      <c r="DY12" s="9">
        <v>1.373</v>
      </c>
      <c r="DZ12" s="9">
        <v>1.365</v>
      </c>
      <c r="EA12" s="9">
        <v>12.089</v>
      </c>
      <c r="EB12" s="9">
        <v>6.6479999999999997</v>
      </c>
      <c r="EC12" s="9">
        <v>5.4409999999999998</v>
      </c>
      <c r="ED12" s="9">
        <v>1.718</v>
      </c>
      <c r="EE12" s="9">
        <v>0.80400000000000005</v>
      </c>
      <c r="EF12" s="9">
        <v>0.91400000000000003</v>
      </c>
      <c r="EG12" s="9">
        <v>8.7859999999999996</v>
      </c>
      <c r="EH12" s="9">
        <v>4.6859999999999999</v>
      </c>
      <c r="EI12" s="9">
        <v>4.0990000000000002</v>
      </c>
      <c r="EJ12" s="9">
        <v>1.655</v>
      </c>
      <c r="EK12" s="9">
        <v>1.2050000000000001</v>
      </c>
      <c r="EL12" s="9">
        <v>0.44900000000000001</v>
      </c>
      <c r="EM12" s="9">
        <v>8.7279999999999998</v>
      </c>
      <c r="EN12" s="9">
        <v>5.1920000000000002</v>
      </c>
      <c r="EO12" s="9">
        <v>3.536</v>
      </c>
      <c r="EP12" s="9">
        <v>1.0029999999999999</v>
      </c>
      <c r="EQ12" s="9">
        <v>0.72099999999999997</v>
      </c>
      <c r="ER12" s="9">
        <v>0.28299999999999997</v>
      </c>
      <c r="ES12" s="9">
        <v>4.4480000000000004</v>
      </c>
      <c r="ET12" s="9">
        <v>2.605</v>
      </c>
      <c r="EU12" s="9">
        <v>1.8440000000000001</v>
      </c>
      <c r="EV12" s="9">
        <v>0.65200000000000002</v>
      </c>
      <c r="EW12" s="9">
        <v>0.48499999999999999</v>
      </c>
      <c r="EX12" s="9">
        <v>0.16700000000000001</v>
      </c>
      <c r="EY12" s="9">
        <v>4.28</v>
      </c>
      <c r="EZ12" s="9">
        <v>2.5880000000000001</v>
      </c>
      <c r="FA12" s="9">
        <v>1.6919999999999999</v>
      </c>
      <c r="FB12" s="9">
        <v>0.29899999999999999</v>
      </c>
      <c r="FC12" s="9">
        <v>0.14299999999999999</v>
      </c>
      <c r="FD12" s="9">
        <v>0.157</v>
      </c>
      <c r="FE12" s="9">
        <v>0.157</v>
      </c>
      <c r="FF12" s="9">
        <v>0.157</v>
      </c>
      <c r="FG12" s="9">
        <v>0</v>
      </c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>
        <v>0</v>
      </c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>
        <v>0</v>
      </c>
      <c r="HR12" s="9"/>
      <c r="HS12" s="9"/>
      <c r="HT12" s="9"/>
      <c r="HU12" s="9"/>
      <c r="HV12" s="9"/>
      <c r="HW12" s="9">
        <v>0</v>
      </c>
      <c r="HX12" s="9"/>
      <c r="HY12" s="9"/>
      <c r="HZ12" s="9"/>
      <c r="IA12" s="9"/>
      <c r="IB12" s="9">
        <v>5.41</v>
      </c>
      <c r="IC12" s="9">
        <v>3.331</v>
      </c>
      <c r="ID12" s="9">
        <v>2.0790000000000002</v>
      </c>
      <c r="IE12" s="9">
        <v>3.3090000000000002</v>
      </c>
      <c r="IF12" s="9">
        <v>1.5780000000000001</v>
      </c>
      <c r="IG12" s="9">
        <v>1.7310000000000001</v>
      </c>
      <c r="IH12" s="9">
        <v>16.37</v>
      </c>
      <c r="II12" s="9">
        <v>7.55</v>
      </c>
      <c r="IJ12" s="9">
        <v>8.82</v>
      </c>
      <c r="IK12" s="9">
        <v>1.335</v>
      </c>
      <c r="IL12" s="9">
        <v>0.97899999999999998</v>
      </c>
      <c r="IM12" s="9">
        <v>0.35699999999999998</v>
      </c>
      <c r="IN12" s="9">
        <v>22.786999999999999</v>
      </c>
      <c r="IO12" s="9">
        <v>12.039</v>
      </c>
      <c r="IP12" s="9">
        <v>10.747999999999999</v>
      </c>
      <c r="IQ12" s="9">
        <v>0.19500000000000001</v>
      </c>
    </row>
    <row r="13" spans="1:251">
      <c r="A13" s="10">
        <v>42767</v>
      </c>
      <c r="B13" s="9">
        <v>0.20300000000000001</v>
      </c>
      <c r="C13" s="9">
        <v>0.14000000000000001</v>
      </c>
      <c r="D13" s="9">
        <v>6.3E-2</v>
      </c>
      <c r="E13" s="9">
        <v>0.28999999999999998</v>
      </c>
      <c r="F13" s="9">
        <v>0.10299999999999999</v>
      </c>
      <c r="G13" s="9">
        <v>0.188</v>
      </c>
      <c r="H13" s="9">
        <v>1.5629999999999999</v>
      </c>
      <c r="I13" s="9">
        <v>0.95899999999999996</v>
      </c>
      <c r="J13" s="9">
        <v>0.60399999999999998</v>
      </c>
      <c r="K13" s="9">
        <v>0.54800000000000004</v>
      </c>
      <c r="L13" s="9">
        <v>0</v>
      </c>
      <c r="M13" s="9">
        <v>0.54800000000000004</v>
      </c>
      <c r="N13" s="9">
        <v>0.98099999999999998</v>
      </c>
      <c r="O13" s="9">
        <v>0.59099999999999997</v>
      </c>
      <c r="P13" s="9">
        <v>0.39</v>
      </c>
      <c r="Q13" s="9">
        <v>0.35299999999999998</v>
      </c>
      <c r="R13" s="9">
        <v>0</v>
      </c>
      <c r="S13" s="9">
        <v>0.35299999999999998</v>
      </c>
      <c r="T13" s="9">
        <v>2.6930000000000001</v>
      </c>
      <c r="U13" s="9">
        <v>1.411</v>
      </c>
      <c r="V13" s="9">
        <v>1.282</v>
      </c>
      <c r="W13" s="9">
        <v>2.4319999999999999</v>
      </c>
      <c r="X13" s="9">
        <v>1.163</v>
      </c>
      <c r="Y13" s="9">
        <v>1.2689999999999999</v>
      </c>
      <c r="Z13" s="9">
        <v>1.5109999999999999</v>
      </c>
      <c r="AA13" s="9">
        <v>0.95699999999999996</v>
      </c>
      <c r="AB13" s="9">
        <v>0.55500000000000005</v>
      </c>
      <c r="AC13" s="9">
        <v>0.50800000000000001</v>
      </c>
      <c r="AD13" s="9">
        <v>0.08</v>
      </c>
      <c r="AE13" s="9">
        <v>0.42799999999999999</v>
      </c>
      <c r="AF13" s="9">
        <v>0.308</v>
      </c>
      <c r="AG13" s="9">
        <v>0.14000000000000001</v>
      </c>
      <c r="AH13" s="9">
        <v>0.16700000000000001</v>
      </c>
      <c r="AI13" s="9">
        <v>0.441</v>
      </c>
      <c r="AJ13" s="9">
        <v>0.217</v>
      </c>
      <c r="AK13" s="9">
        <v>0.224</v>
      </c>
      <c r="AL13" s="9">
        <v>9.6000000000000002E-2</v>
      </c>
      <c r="AM13" s="9">
        <v>0</v>
      </c>
      <c r="AN13" s="9">
        <v>9.6000000000000002E-2</v>
      </c>
      <c r="AO13" s="9">
        <v>19.277000000000001</v>
      </c>
      <c r="AP13" s="9">
        <v>9.6319999999999997</v>
      </c>
      <c r="AQ13" s="9">
        <v>9.6449999999999996</v>
      </c>
      <c r="AR13" s="9">
        <v>1.8740000000000001</v>
      </c>
      <c r="AS13" s="9">
        <v>0.84599999999999997</v>
      </c>
      <c r="AT13" s="9">
        <v>1.0269999999999999</v>
      </c>
      <c r="AU13" s="9">
        <v>13.701000000000001</v>
      </c>
      <c r="AV13" s="9">
        <v>6.6310000000000002</v>
      </c>
      <c r="AW13" s="9">
        <v>7.0709999999999997</v>
      </c>
      <c r="AX13" s="9">
        <v>0.11</v>
      </c>
      <c r="AY13" s="9">
        <v>0</v>
      </c>
      <c r="AZ13" s="9">
        <v>0.11</v>
      </c>
      <c r="BA13" s="9">
        <v>1.2250000000000001</v>
      </c>
      <c r="BB13" s="9">
        <v>0.36899999999999999</v>
      </c>
      <c r="BC13" s="9">
        <v>0.85599999999999998</v>
      </c>
      <c r="BD13" s="9">
        <v>9.6000000000000002E-2</v>
      </c>
      <c r="BE13" s="9">
        <v>0</v>
      </c>
      <c r="BF13" s="9">
        <v>9.6000000000000002E-2</v>
      </c>
      <c r="BG13" s="9">
        <v>0.61699999999999999</v>
      </c>
      <c r="BH13" s="9">
        <v>0</v>
      </c>
      <c r="BI13" s="9">
        <v>0.61699999999999999</v>
      </c>
      <c r="BJ13" s="9">
        <v>0.56799999999999995</v>
      </c>
      <c r="BK13" s="9">
        <v>0.121</v>
      </c>
      <c r="BL13" s="9">
        <v>0.44600000000000001</v>
      </c>
      <c r="BM13" s="9">
        <v>3.7469999999999999</v>
      </c>
      <c r="BN13" s="9">
        <v>1.72</v>
      </c>
      <c r="BO13" s="9">
        <v>2.0270000000000001</v>
      </c>
      <c r="BP13" s="9">
        <v>0.14000000000000001</v>
      </c>
      <c r="BQ13" s="9">
        <v>0.14000000000000001</v>
      </c>
      <c r="BR13" s="9">
        <v>0</v>
      </c>
      <c r="BS13" s="9">
        <v>2.4900000000000002</v>
      </c>
      <c r="BT13" s="9">
        <v>1.127</v>
      </c>
      <c r="BU13" s="9">
        <v>1.363</v>
      </c>
      <c r="BV13" s="9">
        <v>0.753</v>
      </c>
      <c r="BW13" s="9">
        <v>0.58499999999999996</v>
      </c>
      <c r="BX13" s="9">
        <v>0.16800000000000001</v>
      </c>
      <c r="BY13" s="9">
        <v>4.5199999999999996</v>
      </c>
      <c r="BZ13" s="9">
        <v>2.9180000000000001</v>
      </c>
      <c r="CA13" s="9">
        <v>1.6020000000000001</v>
      </c>
      <c r="CB13" s="9">
        <v>7.3999999999999996E-2</v>
      </c>
      <c r="CC13" s="9">
        <v>0</v>
      </c>
      <c r="CD13" s="9">
        <v>7.3999999999999996E-2</v>
      </c>
      <c r="CE13" s="9">
        <v>0.55500000000000005</v>
      </c>
      <c r="CF13" s="9">
        <v>0.29499999999999998</v>
      </c>
      <c r="CG13" s="9">
        <v>0.26</v>
      </c>
      <c r="CH13" s="9">
        <v>0</v>
      </c>
      <c r="CI13" s="9">
        <v>0</v>
      </c>
      <c r="CJ13" s="9">
        <v>0</v>
      </c>
      <c r="CK13" s="9">
        <v>0.20499999999999999</v>
      </c>
      <c r="CL13" s="9">
        <v>0.113</v>
      </c>
      <c r="CM13" s="9">
        <v>9.1999999999999998E-2</v>
      </c>
      <c r="CN13" s="9">
        <v>0.13300000000000001</v>
      </c>
      <c r="CO13" s="9">
        <v>0</v>
      </c>
      <c r="CP13" s="9">
        <v>0.13300000000000001</v>
      </c>
      <c r="CQ13" s="9">
        <v>0.34300000000000003</v>
      </c>
      <c r="CR13" s="9">
        <v>8.8999999999999996E-2</v>
      </c>
      <c r="CS13" s="9">
        <v>0.254</v>
      </c>
      <c r="CT13" s="9">
        <v>1.444</v>
      </c>
      <c r="CU13" s="9">
        <v>0.72599999999999998</v>
      </c>
      <c r="CV13" s="9">
        <v>0.71799999999999997</v>
      </c>
      <c r="CW13" s="9">
        <v>8.7170000000000005</v>
      </c>
      <c r="CX13" s="9">
        <v>4.681</v>
      </c>
      <c r="CY13" s="9">
        <v>4.0350000000000001</v>
      </c>
      <c r="CZ13" s="9">
        <v>8.5370000000000008</v>
      </c>
      <c r="DA13" s="9">
        <v>4.3949999999999996</v>
      </c>
      <c r="DB13" s="9">
        <v>4.1420000000000003</v>
      </c>
      <c r="DC13" s="9">
        <v>41.314</v>
      </c>
      <c r="DD13" s="9">
        <v>19.698</v>
      </c>
      <c r="DE13" s="9">
        <v>21.616</v>
      </c>
      <c r="DF13" s="9">
        <v>8.5370000000000008</v>
      </c>
      <c r="DG13" s="9">
        <v>4.3949999999999996</v>
      </c>
      <c r="DH13" s="9">
        <v>4.1420000000000003</v>
      </c>
      <c r="DI13" s="9">
        <v>40.932000000000002</v>
      </c>
      <c r="DJ13" s="9">
        <v>19.481999999999999</v>
      </c>
      <c r="DK13" s="9">
        <v>21.451000000000001</v>
      </c>
      <c r="DL13" s="9">
        <v>4.1139999999999999</v>
      </c>
      <c r="DM13" s="9">
        <v>2.0880000000000001</v>
      </c>
      <c r="DN13" s="9">
        <v>2.0270000000000001</v>
      </c>
      <c r="DO13" s="9">
        <v>16.856999999999999</v>
      </c>
      <c r="DP13" s="9">
        <v>8.5459999999999994</v>
      </c>
      <c r="DQ13" s="9">
        <v>8.3109999999999999</v>
      </c>
      <c r="DR13" s="9">
        <v>3.125</v>
      </c>
      <c r="DS13" s="9">
        <v>1.6850000000000001</v>
      </c>
      <c r="DT13" s="9">
        <v>1.4390000000000001</v>
      </c>
      <c r="DU13" s="9">
        <v>18.05</v>
      </c>
      <c r="DV13" s="9">
        <v>9.0419999999999998</v>
      </c>
      <c r="DW13" s="9">
        <v>9.0079999999999991</v>
      </c>
      <c r="DX13" s="9">
        <v>2.2360000000000002</v>
      </c>
      <c r="DY13" s="9">
        <v>1.3640000000000001</v>
      </c>
      <c r="DZ13" s="9">
        <v>0.873</v>
      </c>
      <c r="EA13" s="9">
        <v>13.504</v>
      </c>
      <c r="EB13" s="9">
        <v>7.0830000000000002</v>
      </c>
      <c r="EC13" s="9">
        <v>6.4210000000000003</v>
      </c>
      <c r="ED13" s="9">
        <v>0.88800000000000001</v>
      </c>
      <c r="EE13" s="9">
        <v>0.32200000000000001</v>
      </c>
      <c r="EF13" s="9">
        <v>0.56599999999999995</v>
      </c>
      <c r="EG13" s="9">
        <v>4.5460000000000003</v>
      </c>
      <c r="EH13" s="9">
        <v>1.9590000000000001</v>
      </c>
      <c r="EI13" s="9">
        <v>2.5870000000000002</v>
      </c>
      <c r="EJ13" s="9">
        <v>1.2989999999999999</v>
      </c>
      <c r="EK13" s="9">
        <v>0.622</v>
      </c>
      <c r="EL13" s="9">
        <v>0.67700000000000005</v>
      </c>
      <c r="EM13" s="9">
        <v>6.0250000000000004</v>
      </c>
      <c r="EN13" s="9">
        <v>1.8939999999999999</v>
      </c>
      <c r="EO13" s="9">
        <v>4.1310000000000002</v>
      </c>
      <c r="EP13" s="9">
        <v>0.68600000000000005</v>
      </c>
      <c r="EQ13" s="9">
        <v>0.33500000000000002</v>
      </c>
      <c r="ER13" s="9">
        <v>0.35099999999999998</v>
      </c>
      <c r="ES13" s="9">
        <v>3.8580000000000001</v>
      </c>
      <c r="ET13" s="9">
        <v>1.169</v>
      </c>
      <c r="EU13" s="9">
        <v>2.6890000000000001</v>
      </c>
      <c r="EV13" s="9">
        <v>0.61299999999999999</v>
      </c>
      <c r="EW13" s="9">
        <v>0.28699999999999998</v>
      </c>
      <c r="EX13" s="9">
        <v>0.32500000000000001</v>
      </c>
      <c r="EY13" s="9">
        <v>2.1669999999999998</v>
      </c>
      <c r="EZ13" s="9">
        <v>0.72499999999999998</v>
      </c>
      <c r="FA13" s="9">
        <v>1.4430000000000001</v>
      </c>
      <c r="FB13" s="9">
        <v>0</v>
      </c>
      <c r="FC13" s="9">
        <v>0</v>
      </c>
      <c r="FD13" s="9">
        <v>0</v>
      </c>
      <c r="FE13" s="9">
        <v>0.38100000000000001</v>
      </c>
      <c r="FF13" s="9">
        <v>0.216</v>
      </c>
      <c r="FG13" s="9">
        <v>0.16600000000000001</v>
      </c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>
        <v>0</v>
      </c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>
        <v>0</v>
      </c>
      <c r="HS13" s="9"/>
      <c r="HT13" s="9"/>
      <c r="HU13" s="9"/>
      <c r="HV13" s="9">
        <v>0</v>
      </c>
      <c r="HW13" s="9">
        <v>0</v>
      </c>
      <c r="HX13" s="9">
        <v>0</v>
      </c>
      <c r="HY13" s="9"/>
      <c r="HZ13" s="9">
        <v>0</v>
      </c>
      <c r="IA13" s="9"/>
      <c r="IB13" s="9">
        <v>4.7190000000000003</v>
      </c>
      <c r="IC13" s="9">
        <v>2.7759999999999998</v>
      </c>
      <c r="ID13" s="9">
        <v>1.9430000000000001</v>
      </c>
      <c r="IE13" s="9">
        <v>3.2509999999999999</v>
      </c>
      <c r="IF13" s="9">
        <v>1.476</v>
      </c>
      <c r="IG13" s="9">
        <v>1.7749999999999999</v>
      </c>
      <c r="IH13" s="9">
        <v>19.172999999999998</v>
      </c>
      <c r="II13" s="9">
        <v>9.8160000000000007</v>
      </c>
      <c r="IJ13" s="9">
        <v>9.3569999999999993</v>
      </c>
      <c r="IK13" s="9">
        <v>0.39700000000000002</v>
      </c>
      <c r="IL13" s="9">
        <v>0.14399999999999999</v>
      </c>
      <c r="IM13" s="9">
        <v>0.254</v>
      </c>
      <c r="IN13" s="9">
        <v>17.341999999999999</v>
      </c>
      <c r="IO13" s="9">
        <v>7.6050000000000004</v>
      </c>
      <c r="IP13" s="9">
        <v>9.7370000000000001</v>
      </c>
      <c r="IQ13" s="9">
        <v>0.17100000000000001</v>
      </c>
    </row>
    <row r="14" spans="1:251">
      <c r="A14" s="10">
        <v>43132</v>
      </c>
      <c r="B14" s="9">
        <v>0.25800000000000001</v>
      </c>
      <c r="C14" s="9">
        <v>0.25800000000000001</v>
      </c>
      <c r="D14" s="9">
        <v>0</v>
      </c>
      <c r="E14" s="9">
        <v>0.26700000000000002</v>
      </c>
      <c r="F14" s="9">
        <v>0.17100000000000001</v>
      </c>
      <c r="G14" s="9">
        <v>9.6000000000000002E-2</v>
      </c>
      <c r="H14" s="9">
        <v>1.236</v>
      </c>
      <c r="I14" s="9">
        <v>0.94399999999999995</v>
      </c>
      <c r="J14" s="9">
        <v>0.29199999999999998</v>
      </c>
      <c r="K14" s="9">
        <v>0.29099999999999998</v>
      </c>
      <c r="L14" s="9">
        <v>0.23899999999999999</v>
      </c>
      <c r="M14" s="9">
        <v>5.2999999999999999E-2</v>
      </c>
      <c r="N14" s="9">
        <v>1.0980000000000001</v>
      </c>
      <c r="O14" s="9">
        <v>0.77800000000000002</v>
      </c>
      <c r="P14" s="9">
        <v>0.31900000000000001</v>
      </c>
      <c r="Q14" s="9">
        <v>0.309</v>
      </c>
      <c r="R14" s="9">
        <v>0.23899999999999999</v>
      </c>
      <c r="S14" s="9">
        <v>7.0000000000000007E-2</v>
      </c>
      <c r="T14" s="9">
        <v>3.2109999999999999</v>
      </c>
      <c r="U14" s="9">
        <v>1.885</v>
      </c>
      <c r="V14" s="9">
        <v>1.3260000000000001</v>
      </c>
      <c r="W14" s="9">
        <v>1.722</v>
      </c>
      <c r="X14" s="9">
        <v>0.92600000000000005</v>
      </c>
      <c r="Y14" s="9">
        <v>0.79600000000000004</v>
      </c>
      <c r="Z14" s="9">
        <v>1.5720000000000001</v>
      </c>
      <c r="AA14" s="9">
        <v>1.169</v>
      </c>
      <c r="AB14" s="9">
        <v>0.40300000000000002</v>
      </c>
      <c r="AC14" s="9">
        <v>0.20300000000000001</v>
      </c>
      <c r="AD14" s="9">
        <v>0.15</v>
      </c>
      <c r="AE14" s="9">
        <v>5.2999999999999999E-2</v>
      </c>
      <c r="AF14" s="9">
        <v>0.93200000000000005</v>
      </c>
      <c r="AG14" s="9">
        <v>0.307</v>
      </c>
      <c r="AH14" s="9">
        <v>0.624</v>
      </c>
      <c r="AI14" s="9">
        <v>0.60099999999999998</v>
      </c>
      <c r="AJ14" s="9">
        <v>0.41199999999999998</v>
      </c>
      <c r="AK14" s="9">
        <v>0.19</v>
      </c>
      <c r="AL14" s="9">
        <v>0.158</v>
      </c>
      <c r="AM14" s="9">
        <v>0</v>
      </c>
      <c r="AN14" s="9">
        <v>0.158</v>
      </c>
      <c r="AO14" s="9">
        <v>21.456</v>
      </c>
      <c r="AP14" s="9">
        <v>10.201000000000001</v>
      </c>
      <c r="AQ14" s="9">
        <v>11.255000000000001</v>
      </c>
      <c r="AR14" s="9">
        <v>1.5369999999999999</v>
      </c>
      <c r="AS14" s="9">
        <v>0.83299999999999996</v>
      </c>
      <c r="AT14" s="9">
        <v>0.70399999999999996</v>
      </c>
      <c r="AU14" s="9">
        <v>14.387</v>
      </c>
      <c r="AV14" s="9">
        <v>7.31</v>
      </c>
      <c r="AW14" s="9">
        <v>7.077</v>
      </c>
      <c r="AX14" s="9">
        <v>0</v>
      </c>
      <c r="AY14" s="9">
        <v>0</v>
      </c>
      <c r="AZ14" s="9">
        <v>0</v>
      </c>
      <c r="BA14" s="9">
        <v>1.593</v>
      </c>
      <c r="BB14" s="9">
        <v>0.56100000000000005</v>
      </c>
      <c r="BC14" s="9">
        <v>1.032</v>
      </c>
      <c r="BD14" s="9">
        <v>0</v>
      </c>
      <c r="BE14" s="9">
        <v>0</v>
      </c>
      <c r="BF14" s="9">
        <v>0</v>
      </c>
      <c r="BG14" s="9">
        <v>0.84499999999999997</v>
      </c>
      <c r="BH14" s="9">
        <v>0.311</v>
      </c>
      <c r="BI14" s="9">
        <v>0.53400000000000003</v>
      </c>
      <c r="BJ14" s="9">
        <v>0.25800000000000001</v>
      </c>
      <c r="BK14" s="9">
        <v>0.14199999999999999</v>
      </c>
      <c r="BL14" s="9">
        <v>0.115</v>
      </c>
      <c r="BM14" s="9">
        <v>4.0359999999999996</v>
      </c>
      <c r="BN14" s="9">
        <v>1.1990000000000001</v>
      </c>
      <c r="BO14" s="9">
        <v>2.8359999999999999</v>
      </c>
      <c r="BP14" s="9">
        <v>0.313</v>
      </c>
      <c r="BQ14" s="9">
        <v>8.6999999999999994E-2</v>
      </c>
      <c r="BR14" s="9">
        <v>0.22600000000000001</v>
      </c>
      <c r="BS14" s="9">
        <v>1.784</v>
      </c>
      <c r="BT14" s="9">
        <v>0.90100000000000002</v>
      </c>
      <c r="BU14" s="9">
        <v>0.88300000000000001</v>
      </c>
      <c r="BV14" s="9">
        <v>0.76400000000000001</v>
      </c>
      <c r="BW14" s="9">
        <v>0.53100000000000003</v>
      </c>
      <c r="BX14" s="9">
        <v>0.23300000000000001</v>
      </c>
      <c r="BY14" s="9">
        <v>5.3019999999999996</v>
      </c>
      <c r="BZ14" s="9">
        <v>3.7810000000000001</v>
      </c>
      <c r="CA14" s="9">
        <v>1.5209999999999999</v>
      </c>
      <c r="CB14" s="9">
        <v>0.20200000000000001</v>
      </c>
      <c r="CC14" s="9">
        <v>7.1999999999999995E-2</v>
      </c>
      <c r="CD14" s="9">
        <v>0.13</v>
      </c>
      <c r="CE14" s="9">
        <v>0.23499999999999999</v>
      </c>
      <c r="CF14" s="9">
        <v>0.16</v>
      </c>
      <c r="CG14" s="9">
        <v>7.5999999999999998E-2</v>
      </c>
      <c r="CH14" s="9">
        <v>0</v>
      </c>
      <c r="CI14" s="9">
        <v>0</v>
      </c>
      <c r="CJ14" s="9">
        <v>0</v>
      </c>
      <c r="CK14" s="9">
        <v>0.19600000000000001</v>
      </c>
      <c r="CL14" s="9">
        <v>0</v>
      </c>
      <c r="CM14" s="9">
        <v>0.19600000000000001</v>
      </c>
      <c r="CN14" s="9">
        <v>0</v>
      </c>
      <c r="CO14" s="9">
        <v>0</v>
      </c>
      <c r="CP14" s="9">
        <v>0</v>
      </c>
      <c r="CQ14" s="9">
        <v>0.39600000000000002</v>
      </c>
      <c r="CR14" s="9">
        <v>0.39600000000000002</v>
      </c>
      <c r="CS14" s="9">
        <v>0</v>
      </c>
      <c r="CT14" s="9">
        <v>2.4540000000000002</v>
      </c>
      <c r="CU14" s="9">
        <v>1.2110000000000001</v>
      </c>
      <c r="CV14" s="9">
        <v>1.2430000000000001</v>
      </c>
      <c r="CW14" s="9">
        <v>9.4359999999999999</v>
      </c>
      <c r="CX14" s="9">
        <v>4.202</v>
      </c>
      <c r="CY14" s="9">
        <v>5.234</v>
      </c>
      <c r="CZ14" s="9">
        <v>9.2270000000000003</v>
      </c>
      <c r="DA14" s="9">
        <v>4.9240000000000004</v>
      </c>
      <c r="DB14" s="9">
        <v>4.3029999999999999</v>
      </c>
      <c r="DC14" s="9">
        <v>47.521999999999998</v>
      </c>
      <c r="DD14" s="9">
        <v>26.047999999999998</v>
      </c>
      <c r="DE14" s="9">
        <v>21.474</v>
      </c>
      <c r="DF14" s="9">
        <v>9.0340000000000007</v>
      </c>
      <c r="DG14" s="9">
        <v>4.7309999999999999</v>
      </c>
      <c r="DH14" s="9">
        <v>4.3029999999999999</v>
      </c>
      <c r="DI14" s="9">
        <v>46.844999999999999</v>
      </c>
      <c r="DJ14" s="9">
        <v>25.739000000000001</v>
      </c>
      <c r="DK14" s="9">
        <v>21.106000000000002</v>
      </c>
      <c r="DL14" s="9">
        <v>4.0659999999999998</v>
      </c>
      <c r="DM14" s="9">
        <v>2.48</v>
      </c>
      <c r="DN14" s="9">
        <v>1.5860000000000001</v>
      </c>
      <c r="DO14" s="9">
        <v>13.907</v>
      </c>
      <c r="DP14" s="9">
        <v>7.032</v>
      </c>
      <c r="DQ14" s="9">
        <v>6.875</v>
      </c>
      <c r="DR14" s="9">
        <v>2.8140000000000001</v>
      </c>
      <c r="DS14" s="9">
        <v>1.5109999999999999</v>
      </c>
      <c r="DT14" s="9">
        <v>1.3029999999999999</v>
      </c>
      <c r="DU14" s="9">
        <v>26.126999999999999</v>
      </c>
      <c r="DV14" s="9">
        <v>15.228999999999999</v>
      </c>
      <c r="DW14" s="9">
        <v>10.897</v>
      </c>
      <c r="DX14" s="9">
        <v>2.1440000000000001</v>
      </c>
      <c r="DY14" s="9">
        <v>1.196</v>
      </c>
      <c r="DZ14" s="9">
        <v>0.94799999999999995</v>
      </c>
      <c r="EA14" s="9">
        <v>16.565000000000001</v>
      </c>
      <c r="EB14" s="9">
        <v>9.7620000000000005</v>
      </c>
      <c r="EC14" s="9">
        <v>6.8029999999999999</v>
      </c>
      <c r="ED14" s="9">
        <v>0.67100000000000004</v>
      </c>
      <c r="EE14" s="9">
        <v>0.316</v>
      </c>
      <c r="EF14" s="9">
        <v>0.35499999999999998</v>
      </c>
      <c r="EG14" s="9">
        <v>9.5619999999999994</v>
      </c>
      <c r="EH14" s="9">
        <v>5.468</v>
      </c>
      <c r="EI14" s="9">
        <v>4.0940000000000003</v>
      </c>
      <c r="EJ14" s="9">
        <v>2.1539999999999999</v>
      </c>
      <c r="EK14" s="9">
        <v>0.73899999999999999</v>
      </c>
      <c r="EL14" s="9">
        <v>1.4139999999999999</v>
      </c>
      <c r="EM14" s="9">
        <v>6.8109999999999999</v>
      </c>
      <c r="EN14" s="9">
        <v>3.4780000000000002</v>
      </c>
      <c r="EO14" s="9">
        <v>3.3330000000000002</v>
      </c>
      <c r="EP14" s="9">
        <v>1.2010000000000001</v>
      </c>
      <c r="EQ14" s="9">
        <v>0.32400000000000001</v>
      </c>
      <c r="ER14" s="9">
        <v>0.877</v>
      </c>
      <c r="ES14" s="9">
        <v>4.3310000000000004</v>
      </c>
      <c r="ET14" s="9">
        <v>2.294</v>
      </c>
      <c r="EU14" s="9">
        <v>2.036</v>
      </c>
      <c r="EV14" s="9">
        <v>0.95299999999999996</v>
      </c>
      <c r="EW14" s="9">
        <v>0.41599999999999998</v>
      </c>
      <c r="EX14" s="9">
        <v>0.53700000000000003</v>
      </c>
      <c r="EY14" s="9">
        <v>2.48</v>
      </c>
      <c r="EZ14" s="9">
        <v>1.1830000000000001</v>
      </c>
      <c r="FA14" s="9">
        <v>1.2969999999999999</v>
      </c>
      <c r="FB14" s="9">
        <v>0.193</v>
      </c>
      <c r="FC14" s="9">
        <v>0.193</v>
      </c>
      <c r="FD14" s="9">
        <v>0</v>
      </c>
      <c r="FE14" s="9">
        <v>0.67700000000000005</v>
      </c>
      <c r="FF14" s="9">
        <v>0.308</v>
      </c>
      <c r="FG14" s="9">
        <v>0.36799999999999999</v>
      </c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>
        <v>0</v>
      </c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>
        <v>0</v>
      </c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>
        <v>0</v>
      </c>
      <c r="HS14" s="9"/>
      <c r="HT14" s="9"/>
      <c r="HU14" s="9"/>
      <c r="HV14" s="9"/>
      <c r="HW14" s="9">
        <v>0</v>
      </c>
      <c r="HX14" s="9"/>
      <c r="HY14" s="9"/>
      <c r="HZ14" s="9"/>
      <c r="IA14" s="9"/>
      <c r="IB14" s="9">
        <v>5.3559999999999999</v>
      </c>
      <c r="IC14" s="9">
        <v>3.3439999999999999</v>
      </c>
      <c r="ID14" s="9">
        <v>2.0129999999999999</v>
      </c>
      <c r="IE14" s="9">
        <v>2.4670000000000001</v>
      </c>
      <c r="IF14" s="9">
        <v>1.272</v>
      </c>
      <c r="IG14" s="9">
        <v>1.1950000000000001</v>
      </c>
      <c r="IH14" s="9">
        <v>19.844999999999999</v>
      </c>
      <c r="II14" s="9">
        <v>11.375</v>
      </c>
      <c r="IJ14" s="9">
        <v>8.4689999999999994</v>
      </c>
      <c r="IK14" s="9">
        <v>0.85299999999999998</v>
      </c>
      <c r="IL14" s="9">
        <v>0.23699999999999999</v>
      </c>
      <c r="IM14" s="9">
        <v>0.61699999999999999</v>
      </c>
      <c r="IN14" s="9">
        <v>21.318999999999999</v>
      </c>
      <c r="IO14" s="9">
        <v>10.811</v>
      </c>
      <c r="IP14" s="9">
        <v>10.507999999999999</v>
      </c>
      <c r="IQ14" s="9">
        <v>0.55000000000000004</v>
      </c>
    </row>
    <row r="15" spans="1:251">
      <c r="A15" s="10">
        <v>43497</v>
      </c>
      <c r="B15" s="9">
        <v>0.23</v>
      </c>
      <c r="C15" s="9">
        <v>0</v>
      </c>
      <c r="D15" s="9">
        <v>0.23</v>
      </c>
      <c r="E15" s="9">
        <v>0.30099999999999999</v>
      </c>
      <c r="F15" s="9">
        <v>0.11700000000000001</v>
      </c>
      <c r="G15" s="9">
        <v>0.184</v>
      </c>
      <c r="H15" s="9">
        <v>1.254</v>
      </c>
      <c r="I15" s="9">
        <v>0.72099999999999997</v>
      </c>
      <c r="J15" s="9">
        <v>0.53200000000000003</v>
      </c>
      <c r="K15" s="9">
        <v>0.84499999999999997</v>
      </c>
      <c r="L15" s="9">
        <v>0.35699999999999998</v>
      </c>
      <c r="M15" s="9">
        <v>0.48799999999999999</v>
      </c>
      <c r="N15" s="9">
        <v>1.51</v>
      </c>
      <c r="O15" s="9">
        <v>1.095</v>
      </c>
      <c r="P15" s="9">
        <v>0.41499999999999998</v>
      </c>
      <c r="Q15" s="9">
        <v>0.98</v>
      </c>
      <c r="R15" s="9">
        <v>0.41799999999999998</v>
      </c>
      <c r="S15" s="9">
        <v>0.56200000000000006</v>
      </c>
      <c r="T15" s="9">
        <v>3.81</v>
      </c>
      <c r="U15" s="9">
        <v>2.0750000000000002</v>
      </c>
      <c r="V15" s="9">
        <v>1.7350000000000001</v>
      </c>
      <c r="W15" s="9">
        <v>3.5339999999999998</v>
      </c>
      <c r="X15" s="9">
        <v>1.9390000000000001</v>
      </c>
      <c r="Y15" s="9">
        <v>1.595</v>
      </c>
      <c r="Z15" s="9">
        <v>2.0609999999999999</v>
      </c>
      <c r="AA15" s="9">
        <v>1.339</v>
      </c>
      <c r="AB15" s="9">
        <v>0.72199999999999998</v>
      </c>
      <c r="AC15" s="9">
        <v>0.28499999999999998</v>
      </c>
      <c r="AD15" s="9">
        <v>0</v>
      </c>
      <c r="AE15" s="9">
        <v>0.28499999999999998</v>
      </c>
      <c r="AF15" s="9">
        <v>0.67700000000000005</v>
      </c>
      <c r="AG15" s="9">
        <v>0.309</v>
      </c>
      <c r="AH15" s="9">
        <v>0.36899999999999999</v>
      </c>
      <c r="AI15" s="9">
        <v>1.613</v>
      </c>
      <c r="AJ15" s="9">
        <v>1.1499999999999999</v>
      </c>
      <c r="AK15" s="9">
        <v>0.46300000000000002</v>
      </c>
      <c r="AL15" s="9">
        <v>0.30099999999999999</v>
      </c>
      <c r="AM15" s="9">
        <v>0.18099999999999999</v>
      </c>
      <c r="AN15" s="9">
        <v>0.12</v>
      </c>
      <c r="AO15" s="9">
        <v>17.794</v>
      </c>
      <c r="AP15" s="9">
        <v>9.3949999999999996</v>
      </c>
      <c r="AQ15" s="9">
        <v>8.4</v>
      </c>
      <c r="AR15" s="9">
        <v>2.2639999999999998</v>
      </c>
      <c r="AS15" s="9">
        <v>1.613</v>
      </c>
      <c r="AT15" s="9">
        <v>0.65</v>
      </c>
      <c r="AU15" s="9">
        <v>13.992000000000001</v>
      </c>
      <c r="AV15" s="9">
        <v>6.9390000000000001</v>
      </c>
      <c r="AW15" s="9">
        <v>7.0540000000000003</v>
      </c>
      <c r="AX15" s="9">
        <v>0.34399999999999997</v>
      </c>
      <c r="AY15" s="9">
        <v>0.20799999999999999</v>
      </c>
      <c r="AZ15" s="9">
        <v>0.13600000000000001</v>
      </c>
      <c r="BA15" s="9">
        <v>2.6579999999999999</v>
      </c>
      <c r="BB15" s="9">
        <v>1.573</v>
      </c>
      <c r="BC15" s="9">
        <v>1.085</v>
      </c>
      <c r="BD15" s="9">
        <v>0</v>
      </c>
      <c r="BE15" s="9">
        <v>0</v>
      </c>
      <c r="BF15" s="9">
        <v>0</v>
      </c>
      <c r="BG15" s="9">
        <v>0.41899999999999998</v>
      </c>
      <c r="BH15" s="9">
        <v>0</v>
      </c>
      <c r="BI15" s="9">
        <v>0.41899999999999998</v>
      </c>
      <c r="BJ15" s="9">
        <v>0.67800000000000005</v>
      </c>
      <c r="BK15" s="9">
        <v>0.246</v>
      </c>
      <c r="BL15" s="9">
        <v>0.432</v>
      </c>
      <c r="BM15" s="9">
        <v>4.476</v>
      </c>
      <c r="BN15" s="9">
        <v>1.627</v>
      </c>
      <c r="BO15" s="9">
        <v>2.8490000000000002</v>
      </c>
      <c r="BP15" s="9">
        <v>0.19500000000000001</v>
      </c>
      <c r="BQ15" s="9">
        <v>0.19500000000000001</v>
      </c>
      <c r="BR15" s="9">
        <v>0</v>
      </c>
      <c r="BS15" s="9">
        <v>1.2110000000000001</v>
      </c>
      <c r="BT15" s="9">
        <v>0.27300000000000002</v>
      </c>
      <c r="BU15" s="9">
        <v>0.93799999999999994</v>
      </c>
      <c r="BV15" s="9">
        <v>0.43</v>
      </c>
      <c r="BW15" s="9">
        <v>0.43</v>
      </c>
      <c r="BX15" s="9">
        <v>0</v>
      </c>
      <c r="BY15" s="9">
        <v>3.6389999999999998</v>
      </c>
      <c r="BZ15" s="9">
        <v>2.4159999999999999</v>
      </c>
      <c r="CA15" s="9">
        <v>1.2230000000000001</v>
      </c>
      <c r="CB15" s="9">
        <v>0.371</v>
      </c>
      <c r="CC15" s="9">
        <v>0.28899999999999998</v>
      </c>
      <c r="CD15" s="9">
        <v>8.2000000000000003E-2</v>
      </c>
      <c r="CE15" s="9">
        <v>0.93899999999999995</v>
      </c>
      <c r="CF15" s="9">
        <v>0.52900000000000003</v>
      </c>
      <c r="CG15" s="9">
        <v>0.41</v>
      </c>
      <c r="CH15" s="9">
        <v>7.2999999999999995E-2</v>
      </c>
      <c r="CI15" s="9">
        <v>7.2999999999999995E-2</v>
      </c>
      <c r="CJ15" s="9">
        <v>0</v>
      </c>
      <c r="CK15" s="9">
        <v>0</v>
      </c>
      <c r="CL15" s="9">
        <v>0</v>
      </c>
      <c r="CM15" s="9">
        <v>0</v>
      </c>
      <c r="CN15" s="9">
        <v>0.17199999999999999</v>
      </c>
      <c r="CO15" s="9">
        <v>0.17199999999999999</v>
      </c>
      <c r="CP15" s="9">
        <v>0</v>
      </c>
      <c r="CQ15" s="9">
        <v>0.65100000000000002</v>
      </c>
      <c r="CR15" s="9">
        <v>0.52100000000000002</v>
      </c>
      <c r="CS15" s="9">
        <v>0.13</v>
      </c>
      <c r="CT15" s="9">
        <v>2.4790000000000001</v>
      </c>
      <c r="CU15" s="9">
        <v>1.095</v>
      </c>
      <c r="CV15" s="9">
        <v>1.3839999999999999</v>
      </c>
      <c r="CW15" s="9">
        <v>8.5459999999999994</v>
      </c>
      <c r="CX15" s="9">
        <v>5.2910000000000004</v>
      </c>
      <c r="CY15" s="9">
        <v>3.2549999999999999</v>
      </c>
      <c r="CZ15" s="9">
        <v>8.1479999999999997</v>
      </c>
      <c r="DA15" s="9">
        <v>4.3049999999999997</v>
      </c>
      <c r="DB15" s="9">
        <v>3.843</v>
      </c>
      <c r="DC15" s="9">
        <v>49.530999999999999</v>
      </c>
      <c r="DD15" s="9">
        <v>24.17</v>
      </c>
      <c r="DE15" s="9">
        <v>25.361000000000001</v>
      </c>
      <c r="DF15" s="9">
        <v>7.4240000000000004</v>
      </c>
      <c r="DG15" s="9">
        <v>3.8119999999999998</v>
      </c>
      <c r="DH15" s="9">
        <v>3.6120000000000001</v>
      </c>
      <c r="DI15" s="9">
        <v>49.173000000000002</v>
      </c>
      <c r="DJ15" s="9">
        <v>23.812000000000001</v>
      </c>
      <c r="DK15" s="9">
        <v>25.361000000000001</v>
      </c>
      <c r="DL15" s="9">
        <v>2.9359999999999999</v>
      </c>
      <c r="DM15" s="9">
        <v>1.6779999999999999</v>
      </c>
      <c r="DN15" s="9">
        <v>1.258</v>
      </c>
      <c r="DO15" s="9">
        <v>16.878</v>
      </c>
      <c r="DP15" s="9">
        <v>6.8760000000000003</v>
      </c>
      <c r="DQ15" s="9">
        <v>10.003</v>
      </c>
      <c r="DR15" s="9">
        <v>2.569</v>
      </c>
      <c r="DS15" s="9">
        <v>0.76900000000000002</v>
      </c>
      <c r="DT15" s="9">
        <v>1.8</v>
      </c>
      <c r="DU15" s="9">
        <v>23.297000000000001</v>
      </c>
      <c r="DV15" s="9">
        <v>12.026999999999999</v>
      </c>
      <c r="DW15" s="9">
        <v>11.27</v>
      </c>
      <c r="DX15" s="9">
        <v>1.242</v>
      </c>
      <c r="DY15" s="9">
        <v>0.38600000000000001</v>
      </c>
      <c r="DZ15" s="9">
        <v>0.85699999999999998</v>
      </c>
      <c r="EA15" s="9">
        <v>15.305999999999999</v>
      </c>
      <c r="EB15" s="9">
        <v>7.8460000000000001</v>
      </c>
      <c r="EC15" s="9">
        <v>7.46</v>
      </c>
      <c r="ED15" s="9">
        <v>1.3260000000000001</v>
      </c>
      <c r="EE15" s="9">
        <v>0.38300000000000001</v>
      </c>
      <c r="EF15" s="9">
        <v>0.94299999999999995</v>
      </c>
      <c r="EG15" s="9">
        <v>7.9909999999999997</v>
      </c>
      <c r="EH15" s="9">
        <v>4.181</v>
      </c>
      <c r="EI15" s="9">
        <v>3.81</v>
      </c>
      <c r="EJ15" s="9">
        <v>1.92</v>
      </c>
      <c r="EK15" s="9">
        <v>1.3660000000000001</v>
      </c>
      <c r="EL15" s="9">
        <v>0.55400000000000005</v>
      </c>
      <c r="EM15" s="9">
        <v>8.9979999999999993</v>
      </c>
      <c r="EN15" s="9">
        <v>4.9089999999999998</v>
      </c>
      <c r="EO15" s="9">
        <v>4.0890000000000004</v>
      </c>
      <c r="EP15" s="9">
        <v>1.071</v>
      </c>
      <c r="EQ15" s="9">
        <v>0.80400000000000005</v>
      </c>
      <c r="ER15" s="9">
        <v>0.26700000000000002</v>
      </c>
      <c r="ES15" s="9">
        <v>6.2590000000000003</v>
      </c>
      <c r="ET15" s="9">
        <v>3.3849999999999998</v>
      </c>
      <c r="EU15" s="9">
        <v>2.8740000000000001</v>
      </c>
      <c r="EV15" s="9">
        <v>0.84899999999999998</v>
      </c>
      <c r="EW15" s="9">
        <v>0.56100000000000005</v>
      </c>
      <c r="EX15" s="9">
        <v>0.28799999999999998</v>
      </c>
      <c r="EY15" s="9">
        <v>2.7389999999999999</v>
      </c>
      <c r="EZ15" s="9">
        <v>1.524</v>
      </c>
      <c r="FA15" s="9">
        <v>1.2150000000000001</v>
      </c>
      <c r="FB15" s="9">
        <v>0.72399999999999998</v>
      </c>
      <c r="FC15" s="9">
        <v>0.49299999999999999</v>
      </c>
      <c r="FD15" s="9">
        <v>0.23100000000000001</v>
      </c>
      <c r="FE15" s="9">
        <v>0.35799999999999998</v>
      </c>
      <c r="FF15" s="9">
        <v>0.35799999999999998</v>
      </c>
      <c r="FG15" s="9">
        <v>0</v>
      </c>
      <c r="FH15" s="9">
        <v>6.0960000000000001</v>
      </c>
      <c r="FI15" s="9">
        <v>3.3580000000000001</v>
      </c>
      <c r="FJ15" s="9">
        <v>2.7370000000000001</v>
      </c>
      <c r="FK15" s="9">
        <v>40.234000000000002</v>
      </c>
      <c r="FL15" s="9">
        <v>18.001999999999999</v>
      </c>
      <c r="FM15" s="9">
        <v>22.231000000000002</v>
      </c>
      <c r="FN15" s="9">
        <v>2.81</v>
      </c>
      <c r="FO15" s="9">
        <v>1.6419999999999999</v>
      </c>
      <c r="FP15" s="9">
        <v>1.167</v>
      </c>
      <c r="FQ15" s="9">
        <v>25.126999999999999</v>
      </c>
      <c r="FR15" s="9">
        <v>12.375</v>
      </c>
      <c r="FS15" s="9">
        <v>12.750999999999999</v>
      </c>
      <c r="FT15" s="9">
        <v>1.492</v>
      </c>
      <c r="FU15" s="9">
        <v>0.61</v>
      </c>
      <c r="FV15" s="9">
        <v>0.88200000000000001</v>
      </c>
      <c r="FW15" s="9">
        <v>11.407999999999999</v>
      </c>
      <c r="FX15" s="9">
        <v>6.4539999999999997</v>
      </c>
      <c r="FY15" s="9">
        <v>4.9539999999999997</v>
      </c>
      <c r="FZ15" s="9">
        <v>1.3180000000000001</v>
      </c>
      <c r="GA15" s="9">
        <v>1.032</v>
      </c>
      <c r="GB15" s="9">
        <v>0.28599999999999998</v>
      </c>
      <c r="GC15" s="9">
        <v>13.718999999999999</v>
      </c>
      <c r="GD15" s="9">
        <v>5.9210000000000003</v>
      </c>
      <c r="GE15" s="9">
        <v>7.798</v>
      </c>
      <c r="GF15" s="9">
        <v>0.76800000000000002</v>
      </c>
      <c r="GG15" s="9">
        <v>0.219</v>
      </c>
      <c r="GH15" s="9">
        <v>0.54800000000000004</v>
      </c>
      <c r="GI15" s="9">
        <v>1.966</v>
      </c>
      <c r="GJ15" s="9">
        <v>0.23300000000000001</v>
      </c>
      <c r="GK15" s="9">
        <v>1.7330000000000001</v>
      </c>
      <c r="GL15" s="9">
        <v>1.1539999999999999</v>
      </c>
      <c r="GM15" s="9">
        <v>0.68400000000000005</v>
      </c>
      <c r="GN15" s="9">
        <v>0.47</v>
      </c>
      <c r="GO15" s="9">
        <v>6.45</v>
      </c>
      <c r="GP15" s="9">
        <v>2.4790000000000001</v>
      </c>
      <c r="GQ15" s="9">
        <v>3.972</v>
      </c>
      <c r="GR15" s="9">
        <v>1.0980000000000001</v>
      </c>
      <c r="GS15" s="9">
        <v>0.81299999999999994</v>
      </c>
      <c r="GT15" s="9">
        <v>0.28599999999999998</v>
      </c>
      <c r="GU15" s="9">
        <v>6.181</v>
      </c>
      <c r="GV15" s="9">
        <v>2.6760000000000002</v>
      </c>
      <c r="GW15" s="9">
        <v>3.5049999999999999</v>
      </c>
      <c r="GX15" s="9">
        <v>0.26700000000000002</v>
      </c>
      <c r="GY15" s="9">
        <v>0</v>
      </c>
      <c r="GZ15" s="9">
        <v>0.26700000000000002</v>
      </c>
      <c r="HA15" s="9">
        <v>0.50900000000000001</v>
      </c>
      <c r="HB15" s="9">
        <v>0.23899999999999999</v>
      </c>
      <c r="HC15" s="9">
        <v>0.27</v>
      </c>
      <c r="HD15" s="9">
        <v>1.264</v>
      </c>
      <c r="HE15" s="9">
        <v>0.94699999999999995</v>
      </c>
      <c r="HF15" s="9">
        <v>0.317</v>
      </c>
      <c r="HG15" s="9">
        <v>8.7390000000000008</v>
      </c>
      <c r="HH15" s="9">
        <v>5.61</v>
      </c>
      <c r="HI15" s="9">
        <v>3.13</v>
      </c>
      <c r="HJ15" s="9">
        <v>0.88300000000000001</v>
      </c>
      <c r="HK15" s="9">
        <v>0.56599999999999995</v>
      </c>
      <c r="HL15" s="9">
        <v>0.317</v>
      </c>
      <c r="HM15" s="9">
        <v>4.1680000000000001</v>
      </c>
      <c r="HN15" s="9">
        <v>3.1269999999999998</v>
      </c>
      <c r="HO15" s="9">
        <v>1.042</v>
      </c>
      <c r="HP15" s="9">
        <v>0.38100000000000001</v>
      </c>
      <c r="HQ15" s="9">
        <v>0.38100000000000001</v>
      </c>
      <c r="HR15" s="9">
        <v>0</v>
      </c>
      <c r="HS15" s="9">
        <v>4.5709999999999997</v>
      </c>
      <c r="HT15" s="9">
        <v>2.4830000000000001</v>
      </c>
      <c r="HU15" s="9">
        <v>2.0880000000000001</v>
      </c>
      <c r="HV15" s="9">
        <v>0.78900000000000003</v>
      </c>
      <c r="HW15" s="9">
        <v>0</v>
      </c>
      <c r="HX15" s="9">
        <v>0.78900000000000003</v>
      </c>
      <c r="HY15" s="9">
        <v>0.55800000000000005</v>
      </c>
      <c r="HZ15" s="9">
        <v>0.55800000000000005</v>
      </c>
      <c r="IA15" s="9">
        <v>0</v>
      </c>
      <c r="IB15" s="9">
        <v>4.3140000000000001</v>
      </c>
      <c r="IC15" s="9">
        <v>2.6339999999999999</v>
      </c>
      <c r="ID15" s="9">
        <v>1.68</v>
      </c>
      <c r="IE15" s="9">
        <v>2.3769999999999998</v>
      </c>
      <c r="IF15" s="9">
        <v>1.288</v>
      </c>
      <c r="IG15" s="9">
        <v>1.0900000000000001</v>
      </c>
      <c r="IH15" s="9">
        <v>21.291</v>
      </c>
      <c r="II15" s="9">
        <v>10.692</v>
      </c>
      <c r="IJ15" s="9">
        <v>10.598000000000001</v>
      </c>
      <c r="IK15" s="9">
        <v>1.4570000000000001</v>
      </c>
      <c r="IL15" s="9">
        <v>0.38300000000000001</v>
      </c>
      <c r="IM15" s="9">
        <v>1.0740000000000001</v>
      </c>
      <c r="IN15" s="9">
        <v>21.422999999999998</v>
      </c>
      <c r="IO15" s="9">
        <v>9.9700000000000006</v>
      </c>
      <c r="IP15" s="9">
        <v>11.452999999999999</v>
      </c>
      <c r="IQ15" s="9">
        <v>0</v>
      </c>
    </row>
    <row r="16" spans="1:251">
      <c r="A16" s="10">
        <v>43862</v>
      </c>
      <c r="B16" s="9">
        <v>0.627</v>
      </c>
      <c r="C16" s="9">
        <v>0.20200000000000001</v>
      </c>
      <c r="D16" s="9">
        <v>0.42499999999999999</v>
      </c>
      <c r="E16" s="9">
        <v>0.86</v>
      </c>
      <c r="F16" s="9">
        <v>0.56100000000000005</v>
      </c>
      <c r="G16" s="9">
        <v>0.29899999999999999</v>
      </c>
      <c r="H16" s="9">
        <v>1.5529999999999999</v>
      </c>
      <c r="I16" s="9">
        <v>1.05</v>
      </c>
      <c r="J16" s="9">
        <v>0.502</v>
      </c>
      <c r="K16" s="9">
        <v>0.19</v>
      </c>
      <c r="L16" s="9">
        <v>0</v>
      </c>
      <c r="M16" s="9">
        <v>0.19</v>
      </c>
      <c r="N16" s="9">
        <v>1.4710000000000001</v>
      </c>
      <c r="O16" s="9">
        <v>0.80700000000000005</v>
      </c>
      <c r="P16" s="9">
        <v>0.66400000000000003</v>
      </c>
      <c r="Q16" s="9">
        <v>0.61699999999999999</v>
      </c>
      <c r="R16" s="9">
        <v>0.41899999999999998</v>
      </c>
      <c r="S16" s="9">
        <v>0.19900000000000001</v>
      </c>
      <c r="T16" s="9">
        <v>3.5310000000000001</v>
      </c>
      <c r="U16" s="9">
        <v>1.859</v>
      </c>
      <c r="V16" s="9">
        <v>1.6719999999999999</v>
      </c>
      <c r="W16" s="9">
        <v>2.528</v>
      </c>
      <c r="X16" s="9">
        <v>1.48</v>
      </c>
      <c r="Y16" s="9">
        <v>1.048</v>
      </c>
      <c r="Z16" s="9">
        <v>1.573</v>
      </c>
      <c r="AA16" s="9">
        <v>1.115</v>
      </c>
      <c r="AB16" s="9">
        <v>0.45800000000000002</v>
      </c>
      <c r="AC16" s="9">
        <v>0</v>
      </c>
      <c r="AD16" s="9">
        <v>0</v>
      </c>
      <c r="AE16" s="9">
        <v>0</v>
      </c>
      <c r="AF16" s="9">
        <v>1.1779999999999999</v>
      </c>
      <c r="AG16" s="9">
        <v>0.64</v>
      </c>
      <c r="AH16" s="9">
        <v>0.53800000000000003</v>
      </c>
      <c r="AI16" s="9">
        <v>0.96199999999999997</v>
      </c>
      <c r="AJ16" s="9">
        <v>0.33700000000000002</v>
      </c>
      <c r="AK16" s="9">
        <v>0.625</v>
      </c>
      <c r="AL16" s="9">
        <v>8.5000000000000006E-2</v>
      </c>
      <c r="AM16" s="9">
        <v>0</v>
      </c>
      <c r="AN16" s="9">
        <v>8.5000000000000006E-2</v>
      </c>
      <c r="AO16" s="9">
        <v>17.41</v>
      </c>
      <c r="AP16" s="9">
        <v>8.0649999999999995</v>
      </c>
      <c r="AQ16" s="9">
        <v>9.3450000000000006</v>
      </c>
      <c r="AR16" s="9">
        <v>2.202</v>
      </c>
      <c r="AS16" s="9">
        <v>1.4710000000000001</v>
      </c>
      <c r="AT16" s="9">
        <v>0.73099999999999998</v>
      </c>
      <c r="AU16" s="9">
        <v>13.317</v>
      </c>
      <c r="AV16" s="9">
        <v>6.8220000000000001</v>
      </c>
      <c r="AW16" s="9">
        <v>6.4960000000000004</v>
      </c>
      <c r="AX16" s="9">
        <v>0.23699999999999999</v>
      </c>
      <c r="AY16" s="9">
        <v>0.23699999999999999</v>
      </c>
      <c r="AZ16" s="9">
        <v>0</v>
      </c>
      <c r="BA16" s="9">
        <v>1.2709999999999999</v>
      </c>
      <c r="BB16" s="9">
        <v>0.69599999999999995</v>
      </c>
      <c r="BC16" s="9">
        <v>0.57499999999999996</v>
      </c>
      <c r="BD16" s="9">
        <v>0.08</v>
      </c>
      <c r="BE16" s="9">
        <v>0</v>
      </c>
      <c r="BF16" s="9">
        <v>0.08</v>
      </c>
      <c r="BG16" s="9">
        <v>0.95</v>
      </c>
      <c r="BH16" s="9">
        <v>0.35099999999999998</v>
      </c>
      <c r="BI16" s="9">
        <v>0.59899999999999998</v>
      </c>
      <c r="BJ16" s="9">
        <v>0.44700000000000001</v>
      </c>
      <c r="BK16" s="9">
        <v>0.215</v>
      </c>
      <c r="BL16" s="9">
        <v>0.23200000000000001</v>
      </c>
      <c r="BM16" s="9">
        <v>4.0839999999999996</v>
      </c>
      <c r="BN16" s="9">
        <v>1.474</v>
      </c>
      <c r="BO16" s="9">
        <v>2.61</v>
      </c>
      <c r="BP16" s="9">
        <v>0.38600000000000001</v>
      </c>
      <c r="BQ16" s="9">
        <v>0.158</v>
      </c>
      <c r="BR16" s="9">
        <v>0.22800000000000001</v>
      </c>
      <c r="BS16" s="9">
        <v>1.498</v>
      </c>
      <c r="BT16" s="9">
        <v>0.59</v>
      </c>
      <c r="BU16" s="9">
        <v>0.90800000000000003</v>
      </c>
      <c r="BV16" s="9">
        <v>0.85699999999999998</v>
      </c>
      <c r="BW16" s="9">
        <v>0.76700000000000002</v>
      </c>
      <c r="BX16" s="9">
        <v>8.8999999999999996E-2</v>
      </c>
      <c r="BY16" s="9">
        <v>4.931</v>
      </c>
      <c r="BZ16" s="9">
        <v>3.2109999999999999</v>
      </c>
      <c r="CA16" s="9">
        <v>1.72</v>
      </c>
      <c r="CB16" s="9">
        <v>0.19400000000000001</v>
      </c>
      <c r="CC16" s="9">
        <v>9.4E-2</v>
      </c>
      <c r="CD16" s="9">
        <v>0.1</v>
      </c>
      <c r="CE16" s="9">
        <v>0.26800000000000002</v>
      </c>
      <c r="CF16" s="9">
        <v>0.185</v>
      </c>
      <c r="CG16" s="9">
        <v>8.3000000000000004E-2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0.314</v>
      </c>
      <c r="CR16" s="9">
        <v>0.314</v>
      </c>
      <c r="CS16" s="9">
        <v>0</v>
      </c>
      <c r="CT16" s="9">
        <v>3.7080000000000002</v>
      </c>
      <c r="CU16" s="9">
        <v>1.5249999999999999</v>
      </c>
      <c r="CV16" s="9">
        <v>2.1829999999999998</v>
      </c>
      <c r="CW16" s="9">
        <v>7.5670000000000002</v>
      </c>
      <c r="CX16" s="9">
        <v>3.24</v>
      </c>
      <c r="CY16" s="9">
        <v>4.3259999999999996</v>
      </c>
      <c r="CZ16" s="9">
        <v>7.4210000000000003</v>
      </c>
      <c r="DA16" s="9">
        <v>3.1629999999999998</v>
      </c>
      <c r="DB16" s="9">
        <v>4.258</v>
      </c>
      <c r="DC16" s="9">
        <v>47.182000000000002</v>
      </c>
      <c r="DD16" s="9">
        <v>22.225000000000001</v>
      </c>
      <c r="DE16" s="9">
        <v>24.957000000000001</v>
      </c>
      <c r="DF16" s="9">
        <v>7.2279999999999998</v>
      </c>
      <c r="DG16" s="9">
        <v>2.9689999999999999</v>
      </c>
      <c r="DH16" s="9">
        <v>4.258</v>
      </c>
      <c r="DI16" s="9">
        <v>46.837000000000003</v>
      </c>
      <c r="DJ16" s="9">
        <v>22.024000000000001</v>
      </c>
      <c r="DK16" s="9">
        <v>24.814</v>
      </c>
      <c r="DL16" s="9">
        <v>2.3420000000000001</v>
      </c>
      <c r="DM16" s="9">
        <v>1.1279999999999999</v>
      </c>
      <c r="DN16" s="9">
        <v>1.2130000000000001</v>
      </c>
      <c r="DO16" s="9">
        <v>14.148</v>
      </c>
      <c r="DP16" s="9">
        <v>4.76</v>
      </c>
      <c r="DQ16" s="9">
        <v>9.3879999999999999</v>
      </c>
      <c r="DR16" s="9">
        <v>2.9740000000000002</v>
      </c>
      <c r="DS16" s="9">
        <v>0.73599999999999999</v>
      </c>
      <c r="DT16" s="9">
        <v>2.238</v>
      </c>
      <c r="DU16" s="9">
        <v>23.013000000000002</v>
      </c>
      <c r="DV16" s="9">
        <v>13.1</v>
      </c>
      <c r="DW16" s="9">
        <v>9.9130000000000003</v>
      </c>
      <c r="DX16" s="9">
        <v>1.462</v>
      </c>
      <c r="DY16" s="9">
        <v>0.47299999999999998</v>
      </c>
      <c r="DZ16" s="9">
        <v>0.98899999999999999</v>
      </c>
      <c r="EA16" s="9">
        <v>13.423999999999999</v>
      </c>
      <c r="EB16" s="9">
        <v>7.3639999999999999</v>
      </c>
      <c r="EC16" s="9">
        <v>6.0590000000000002</v>
      </c>
      <c r="ED16" s="9">
        <v>1.5129999999999999</v>
      </c>
      <c r="EE16" s="9">
        <v>0.26300000000000001</v>
      </c>
      <c r="EF16" s="9">
        <v>1.2490000000000001</v>
      </c>
      <c r="EG16" s="9">
        <v>9.59</v>
      </c>
      <c r="EH16" s="9">
        <v>5.7359999999999998</v>
      </c>
      <c r="EI16" s="9">
        <v>3.8540000000000001</v>
      </c>
      <c r="EJ16" s="9">
        <v>1.9119999999999999</v>
      </c>
      <c r="EK16" s="9">
        <v>1.1040000000000001</v>
      </c>
      <c r="EL16" s="9">
        <v>0.80700000000000005</v>
      </c>
      <c r="EM16" s="9">
        <v>9.6769999999999996</v>
      </c>
      <c r="EN16" s="9">
        <v>4.1639999999999997</v>
      </c>
      <c r="EO16" s="9">
        <v>5.5129999999999999</v>
      </c>
      <c r="EP16" s="9">
        <v>1.1990000000000001</v>
      </c>
      <c r="EQ16" s="9">
        <v>0.58799999999999997</v>
      </c>
      <c r="ER16" s="9">
        <v>0.61</v>
      </c>
      <c r="ES16" s="9">
        <v>6.3949999999999996</v>
      </c>
      <c r="ET16" s="9">
        <v>2.54</v>
      </c>
      <c r="EU16" s="9">
        <v>3.8540000000000001</v>
      </c>
      <c r="EV16" s="9">
        <v>0.71299999999999997</v>
      </c>
      <c r="EW16" s="9">
        <v>0.51600000000000001</v>
      </c>
      <c r="EX16" s="9">
        <v>0.19700000000000001</v>
      </c>
      <c r="EY16" s="9">
        <v>3.282</v>
      </c>
      <c r="EZ16" s="9">
        <v>1.623</v>
      </c>
      <c r="FA16" s="9">
        <v>1.659</v>
      </c>
      <c r="FB16" s="9">
        <v>0.19400000000000001</v>
      </c>
      <c r="FC16" s="9">
        <v>0.19400000000000001</v>
      </c>
      <c r="FD16" s="9">
        <v>0</v>
      </c>
      <c r="FE16" s="9">
        <v>0.34499999999999997</v>
      </c>
      <c r="FF16" s="9">
        <v>0.20100000000000001</v>
      </c>
      <c r="FG16" s="9">
        <v>0.14299999999999999</v>
      </c>
      <c r="FH16" s="9">
        <v>5.9169999999999998</v>
      </c>
      <c r="FI16" s="9">
        <v>2.504</v>
      </c>
      <c r="FJ16" s="9">
        <v>3.4129999999999998</v>
      </c>
      <c r="FK16" s="9">
        <v>37.366</v>
      </c>
      <c r="FL16" s="9">
        <v>17.55</v>
      </c>
      <c r="FM16" s="9">
        <v>19.815000000000001</v>
      </c>
      <c r="FN16" s="9">
        <v>3.3690000000000002</v>
      </c>
      <c r="FO16" s="9">
        <v>1.3759999999999999</v>
      </c>
      <c r="FP16" s="9">
        <v>1.9930000000000001</v>
      </c>
      <c r="FQ16" s="9">
        <v>22.481999999999999</v>
      </c>
      <c r="FR16" s="9">
        <v>11.999000000000001</v>
      </c>
      <c r="FS16" s="9">
        <v>10.481999999999999</v>
      </c>
      <c r="FT16" s="9">
        <v>1.593</v>
      </c>
      <c r="FU16" s="9">
        <v>0.57299999999999995</v>
      </c>
      <c r="FV16" s="9">
        <v>1.02</v>
      </c>
      <c r="FW16" s="9">
        <v>11.371</v>
      </c>
      <c r="FX16" s="9">
        <v>5.9359999999999999</v>
      </c>
      <c r="FY16" s="9">
        <v>5.4349999999999996</v>
      </c>
      <c r="FZ16" s="9">
        <v>1.776</v>
      </c>
      <c r="GA16" s="9">
        <v>0.80300000000000005</v>
      </c>
      <c r="GB16" s="9">
        <v>0.97299999999999998</v>
      </c>
      <c r="GC16" s="9">
        <v>11.111000000000001</v>
      </c>
      <c r="GD16" s="9">
        <v>6.0640000000000001</v>
      </c>
      <c r="GE16" s="9">
        <v>5.0469999999999997</v>
      </c>
      <c r="GF16" s="9">
        <v>0.20699999999999999</v>
      </c>
      <c r="GG16" s="9">
        <v>0</v>
      </c>
      <c r="GH16" s="9">
        <v>0.20699999999999999</v>
      </c>
      <c r="GI16" s="9">
        <v>1.3080000000000001</v>
      </c>
      <c r="GJ16" s="9">
        <v>0</v>
      </c>
      <c r="GK16" s="9">
        <v>1.3080000000000001</v>
      </c>
      <c r="GL16" s="9">
        <v>1.0660000000000001</v>
      </c>
      <c r="GM16" s="9">
        <v>0.501</v>
      </c>
      <c r="GN16" s="9">
        <v>0.56499999999999995</v>
      </c>
      <c r="GO16" s="9">
        <v>6.7210000000000001</v>
      </c>
      <c r="GP16" s="9">
        <v>2.1059999999999999</v>
      </c>
      <c r="GQ16" s="9">
        <v>4.6150000000000002</v>
      </c>
      <c r="GR16" s="9">
        <v>1.0900000000000001</v>
      </c>
      <c r="GS16" s="9">
        <v>0.628</v>
      </c>
      <c r="GT16" s="9">
        <v>0.46200000000000002</v>
      </c>
      <c r="GU16" s="9">
        <v>5.4779999999999998</v>
      </c>
      <c r="GV16" s="9">
        <v>2.4990000000000001</v>
      </c>
      <c r="GW16" s="9">
        <v>2.9790000000000001</v>
      </c>
      <c r="GX16" s="9">
        <v>0.186</v>
      </c>
      <c r="GY16" s="9">
        <v>0</v>
      </c>
      <c r="GZ16" s="9">
        <v>0.186</v>
      </c>
      <c r="HA16" s="9">
        <v>1.3759999999999999</v>
      </c>
      <c r="HB16" s="9">
        <v>0.94599999999999995</v>
      </c>
      <c r="HC16" s="9">
        <v>0.43</v>
      </c>
      <c r="HD16" s="9">
        <v>1.198</v>
      </c>
      <c r="HE16" s="9">
        <v>0.65800000000000003</v>
      </c>
      <c r="HF16" s="9">
        <v>0.54</v>
      </c>
      <c r="HG16" s="9">
        <v>9.8170000000000002</v>
      </c>
      <c r="HH16" s="9">
        <v>4.6749999999999998</v>
      </c>
      <c r="HI16" s="9">
        <v>5.1420000000000003</v>
      </c>
      <c r="HJ16" s="9">
        <v>0.72499999999999998</v>
      </c>
      <c r="HK16" s="9">
        <v>0.42199999999999999</v>
      </c>
      <c r="HL16" s="9">
        <v>0.30299999999999999</v>
      </c>
      <c r="HM16" s="9">
        <v>5.2949999999999999</v>
      </c>
      <c r="HN16" s="9">
        <v>2.7650000000000001</v>
      </c>
      <c r="HO16" s="9">
        <v>2.5310000000000001</v>
      </c>
      <c r="HP16" s="9">
        <v>0.47299999999999998</v>
      </c>
      <c r="HQ16" s="9">
        <v>0.23599999999999999</v>
      </c>
      <c r="HR16" s="9">
        <v>0.23699999999999999</v>
      </c>
      <c r="HS16" s="9">
        <v>4.5209999999999999</v>
      </c>
      <c r="HT16" s="9">
        <v>1.91</v>
      </c>
      <c r="HU16" s="9">
        <v>2.6110000000000002</v>
      </c>
      <c r="HV16" s="9">
        <v>0.30599999999999999</v>
      </c>
      <c r="HW16" s="9">
        <v>0</v>
      </c>
      <c r="HX16" s="9">
        <v>0.30599999999999999</v>
      </c>
      <c r="HY16" s="9">
        <v>0</v>
      </c>
      <c r="HZ16" s="9">
        <v>0</v>
      </c>
      <c r="IA16" s="9">
        <v>0</v>
      </c>
      <c r="IB16" s="9">
        <v>3.242</v>
      </c>
      <c r="IC16" s="9">
        <v>1.591</v>
      </c>
      <c r="ID16" s="9">
        <v>1.651</v>
      </c>
      <c r="IE16" s="9">
        <v>3.1789999999999998</v>
      </c>
      <c r="IF16" s="9">
        <v>0.99399999999999999</v>
      </c>
      <c r="IG16" s="9">
        <v>2.1850000000000001</v>
      </c>
      <c r="IH16" s="9">
        <v>21.952000000000002</v>
      </c>
      <c r="II16" s="9">
        <v>11.345000000000001</v>
      </c>
      <c r="IJ16" s="9">
        <v>10.606999999999999</v>
      </c>
      <c r="IK16" s="9">
        <v>1</v>
      </c>
      <c r="IL16" s="9">
        <v>0.57699999999999996</v>
      </c>
      <c r="IM16" s="9">
        <v>0.42299999999999999</v>
      </c>
      <c r="IN16" s="9">
        <v>20.777000000000001</v>
      </c>
      <c r="IO16" s="9">
        <v>9.0410000000000004</v>
      </c>
      <c r="IP16" s="9">
        <v>11.736000000000001</v>
      </c>
      <c r="IQ16" s="9">
        <v>0</v>
      </c>
    </row>
    <row r="17" spans="1:251">
      <c r="A17" s="10">
        <v>44228</v>
      </c>
      <c r="B17" s="9">
        <v>5.8999999999999997E-2</v>
      </c>
      <c r="C17" s="9">
        <v>0</v>
      </c>
      <c r="D17" s="9">
        <v>5.8999999999999997E-2</v>
      </c>
      <c r="E17" s="9">
        <v>0.98399999999999999</v>
      </c>
      <c r="F17" s="9">
        <v>0.42899999999999999</v>
      </c>
      <c r="G17" s="9">
        <v>0.55500000000000005</v>
      </c>
      <c r="H17" s="9">
        <v>2.3130000000000002</v>
      </c>
      <c r="I17" s="9">
        <v>0.91200000000000003</v>
      </c>
      <c r="J17" s="9">
        <v>1.401</v>
      </c>
      <c r="K17" s="9">
        <v>0.505</v>
      </c>
      <c r="L17" s="9">
        <v>0.36299999999999999</v>
      </c>
      <c r="M17" s="9">
        <v>0.14099999999999999</v>
      </c>
      <c r="N17" s="9">
        <v>1.234</v>
      </c>
      <c r="O17" s="9">
        <v>0.64100000000000001</v>
      </c>
      <c r="P17" s="9">
        <v>0.59299999999999997</v>
      </c>
      <c r="Q17" s="9">
        <v>0.54</v>
      </c>
      <c r="R17" s="9">
        <v>0.28000000000000003</v>
      </c>
      <c r="S17" s="9">
        <v>0.26</v>
      </c>
      <c r="T17" s="9">
        <v>3.7480000000000002</v>
      </c>
      <c r="U17" s="9">
        <v>1.4790000000000001</v>
      </c>
      <c r="V17" s="9">
        <v>2.2690000000000001</v>
      </c>
      <c r="W17" s="9">
        <v>3.806</v>
      </c>
      <c r="X17" s="9">
        <v>1.694</v>
      </c>
      <c r="Y17" s="9">
        <v>2.113</v>
      </c>
      <c r="Z17" s="9">
        <v>2.29</v>
      </c>
      <c r="AA17" s="9">
        <v>0.83799999999999997</v>
      </c>
      <c r="AB17" s="9">
        <v>1.452</v>
      </c>
      <c r="AC17" s="9">
        <v>1.1970000000000001</v>
      </c>
      <c r="AD17" s="9">
        <v>0.44800000000000001</v>
      </c>
      <c r="AE17" s="9">
        <v>0.749</v>
      </c>
      <c r="AF17" s="9">
        <v>0.89200000000000002</v>
      </c>
      <c r="AG17" s="9">
        <v>0.223</v>
      </c>
      <c r="AH17" s="9">
        <v>0.66900000000000004</v>
      </c>
      <c r="AI17" s="9">
        <v>0.84399999999999997</v>
      </c>
      <c r="AJ17" s="9">
        <v>0.47399999999999998</v>
      </c>
      <c r="AK17" s="9">
        <v>0.37</v>
      </c>
      <c r="AL17" s="9">
        <v>5.0999999999999997E-2</v>
      </c>
      <c r="AM17" s="9">
        <v>0</v>
      </c>
      <c r="AN17" s="9">
        <v>5.0999999999999997E-2</v>
      </c>
      <c r="AO17" s="9">
        <v>16.725000000000001</v>
      </c>
      <c r="AP17" s="9">
        <v>9.1280000000000001</v>
      </c>
      <c r="AQ17" s="9">
        <v>7.5970000000000004</v>
      </c>
      <c r="AR17" s="9">
        <v>2.5459999999999998</v>
      </c>
      <c r="AS17" s="9">
        <v>0.98399999999999999</v>
      </c>
      <c r="AT17" s="9">
        <v>1.5620000000000001</v>
      </c>
      <c r="AU17" s="9">
        <v>13.362</v>
      </c>
      <c r="AV17" s="9">
        <v>6.835</v>
      </c>
      <c r="AW17" s="9">
        <v>6.5270000000000001</v>
      </c>
      <c r="AX17" s="9">
        <v>0.27400000000000002</v>
      </c>
      <c r="AY17" s="9">
        <v>4.4999999999999998E-2</v>
      </c>
      <c r="AZ17" s="9">
        <v>0.22900000000000001</v>
      </c>
      <c r="BA17" s="9">
        <v>2.141</v>
      </c>
      <c r="BB17" s="9">
        <v>0.85699999999999998</v>
      </c>
      <c r="BC17" s="9">
        <v>1.284</v>
      </c>
      <c r="BD17" s="9">
        <v>0</v>
      </c>
      <c r="BE17" s="9">
        <v>0</v>
      </c>
      <c r="BF17" s="9">
        <v>0</v>
      </c>
      <c r="BG17" s="9">
        <v>0.7</v>
      </c>
      <c r="BH17" s="9">
        <v>0.26</v>
      </c>
      <c r="BI17" s="9">
        <v>0.44</v>
      </c>
      <c r="BJ17" s="9">
        <v>0.30099999999999999</v>
      </c>
      <c r="BK17" s="9">
        <v>5.2999999999999999E-2</v>
      </c>
      <c r="BL17" s="9">
        <v>0.248</v>
      </c>
      <c r="BM17" s="9">
        <v>4.1630000000000003</v>
      </c>
      <c r="BN17" s="9">
        <v>1.8340000000000001</v>
      </c>
      <c r="BO17" s="9">
        <v>2.3290000000000002</v>
      </c>
      <c r="BP17" s="9">
        <v>0.28499999999999998</v>
      </c>
      <c r="BQ17" s="9">
        <v>8.3000000000000004E-2</v>
      </c>
      <c r="BR17" s="9">
        <v>0.20200000000000001</v>
      </c>
      <c r="BS17" s="9">
        <v>1.6559999999999999</v>
      </c>
      <c r="BT17" s="9">
        <v>1.0649999999999999</v>
      </c>
      <c r="BU17" s="9">
        <v>0.59</v>
      </c>
      <c r="BV17" s="9">
        <v>0.54700000000000004</v>
      </c>
      <c r="BW17" s="9">
        <v>0.17199999999999999</v>
      </c>
      <c r="BX17" s="9">
        <v>0.376</v>
      </c>
      <c r="BY17" s="9">
        <v>4.2329999999999997</v>
      </c>
      <c r="BZ17" s="9">
        <v>2.5070000000000001</v>
      </c>
      <c r="CA17" s="9">
        <v>1.726</v>
      </c>
      <c r="CB17" s="9">
        <v>0.82099999999999995</v>
      </c>
      <c r="CC17" s="9">
        <v>0.46500000000000002</v>
      </c>
      <c r="CD17" s="9">
        <v>0.35599999999999998</v>
      </c>
      <c r="CE17" s="9">
        <v>0.22800000000000001</v>
      </c>
      <c r="CF17" s="9">
        <v>7.0000000000000007E-2</v>
      </c>
      <c r="CG17" s="9">
        <v>0.158</v>
      </c>
      <c r="CH17" s="9">
        <v>0.14399999999999999</v>
      </c>
      <c r="CI17" s="9">
        <v>4.9000000000000002E-2</v>
      </c>
      <c r="CJ17" s="9">
        <v>9.5000000000000001E-2</v>
      </c>
      <c r="CK17" s="9">
        <v>0.17299999999999999</v>
      </c>
      <c r="CL17" s="9">
        <v>0.17299999999999999</v>
      </c>
      <c r="CM17" s="9">
        <v>0</v>
      </c>
      <c r="CN17" s="9">
        <v>0.17299999999999999</v>
      </c>
      <c r="CO17" s="9">
        <v>0.11700000000000001</v>
      </c>
      <c r="CP17" s="9">
        <v>5.6000000000000001E-2</v>
      </c>
      <c r="CQ17" s="9">
        <v>6.8000000000000005E-2</v>
      </c>
      <c r="CR17" s="9">
        <v>6.8000000000000005E-2</v>
      </c>
      <c r="CS17" s="9">
        <v>0</v>
      </c>
      <c r="CT17" s="9">
        <v>2.1949999999999998</v>
      </c>
      <c r="CU17" s="9">
        <v>0.92800000000000005</v>
      </c>
      <c r="CV17" s="9">
        <v>1.2669999999999999</v>
      </c>
      <c r="CW17" s="9">
        <v>8.0120000000000005</v>
      </c>
      <c r="CX17" s="9">
        <v>4.4749999999999996</v>
      </c>
      <c r="CY17" s="9">
        <v>3.536</v>
      </c>
      <c r="CZ17" s="9">
        <v>10.157999999999999</v>
      </c>
      <c r="DA17" s="9">
        <v>5.2389999999999999</v>
      </c>
      <c r="DB17" s="9">
        <v>4.9189999999999996</v>
      </c>
      <c r="DC17" s="9">
        <v>48.097999999999999</v>
      </c>
      <c r="DD17" s="9">
        <v>21.652999999999999</v>
      </c>
      <c r="DE17" s="9">
        <v>26.445</v>
      </c>
      <c r="DF17" s="9">
        <v>10.068</v>
      </c>
      <c r="DG17" s="9">
        <v>5.2389999999999999</v>
      </c>
      <c r="DH17" s="9">
        <v>4.8289999999999997</v>
      </c>
      <c r="DI17" s="9">
        <v>47.488999999999997</v>
      </c>
      <c r="DJ17" s="9">
        <v>21.321000000000002</v>
      </c>
      <c r="DK17" s="9">
        <v>26.169</v>
      </c>
      <c r="DL17" s="9">
        <v>3.48</v>
      </c>
      <c r="DM17" s="9">
        <v>2.012</v>
      </c>
      <c r="DN17" s="9">
        <v>1.468</v>
      </c>
      <c r="DO17" s="9">
        <v>14.382999999999999</v>
      </c>
      <c r="DP17" s="9">
        <v>5.3680000000000003</v>
      </c>
      <c r="DQ17" s="9">
        <v>9.0150000000000006</v>
      </c>
      <c r="DR17" s="9">
        <v>4.1580000000000004</v>
      </c>
      <c r="DS17" s="9">
        <v>2.0579999999999998</v>
      </c>
      <c r="DT17" s="9">
        <v>2.101</v>
      </c>
      <c r="DU17" s="9">
        <v>24.231000000000002</v>
      </c>
      <c r="DV17" s="9">
        <v>11.718999999999999</v>
      </c>
      <c r="DW17" s="9">
        <v>12.512</v>
      </c>
      <c r="DX17" s="9">
        <v>2.8170000000000002</v>
      </c>
      <c r="DY17" s="9">
        <v>1.5009999999999999</v>
      </c>
      <c r="DZ17" s="9">
        <v>1.3160000000000001</v>
      </c>
      <c r="EA17" s="9">
        <v>13.818</v>
      </c>
      <c r="EB17" s="9">
        <v>6.4809999999999999</v>
      </c>
      <c r="EC17" s="9">
        <v>7.3369999999999997</v>
      </c>
      <c r="ED17" s="9">
        <v>1.3420000000000001</v>
      </c>
      <c r="EE17" s="9">
        <v>0.55700000000000005</v>
      </c>
      <c r="EF17" s="9">
        <v>0.78500000000000003</v>
      </c>
      <c r="EG17" s="9">
        <v>10.413</v>
      </c>
      <c r="EH17" s="9">
        <v>5.2380000000000004</v>
      </c>
      <c r="EI17" s="9">
        <v>5.1749999999999998</v>
      </c>
      <c r="EJ17" s="9">
        <v>2.4300000000000002</v>
      </c>
      <c r="EK17" s="9">
        <v>1.17</v>
      </c>
      <c r="EL17" s="9">
        <v>1.26</v>
      </c>
      <c r="EM17" s="9">
        <v>8.875</v>
      </c>
      <c r="EN17" s="9">
        <v>4.234</v>
      </c>
      <c r="EO17" s="9">
        <v>4.6420000000000003</v>
      </c>
      <c r="EP17" s="9">
        <v>1.3240000000000001</v>
      </c>
      <c r="EQ17" s="9">
        <v>0.34799999999999998</v>
      </c>
      <c r="ER17" s="9">
        <v>0.97599999999999998</v>
      </c>
      <c r="ES17" s="9">
        <v>6.1829999999999998</v>
      </c>
      <c r="ET17" s="9">
        <v>2.5790000000000002</v>
      </c>
      <c r="EU17" s="9">
        <v>3.6040000000000001</v>
      </c>
      <c r="EV17" s="9">
        <v>1.105</v>
      </c>
      <c r="EW17" s="9">
        <v>0.82199999999999995</v>
      </c>
      <c r="EX17" s="9">
        <v>0.28399999999999997</v>
      </c>
      <c r="EY17" s="9">
        <v>2.6930000000000001</v>
      </c>
      <c r="EZ17" s="9">
        <v>1.655</v>
      </c>
      <c r="FA17" s="9">
        <v>1.038</v>
      </c>
      <c r="FB17" s="9">
        <v>0.09</v>
      </c>
      <c r="FC17" s="9">
        <v>0</v>
      </c>
      <c r="FD17" s="9">
        <v>0.09</v>
      </c>
      <c r="FE17" s="9">
        <v>0.60899999999999999</v>
      </c>
      <c r="FF17" s="9">
        <v>0.33300000000000002</v>
      </c>
      <c r="FG17" s="9">
        <v>0.27600000000000002</v>
      </c>
      <c r="FH17" s="9">
        <v>8.2040000000000006</v>
      </c>
      <c r="FI17" s="9">
        <v>4.1829999999999998</v>
      </c>
      <c r="FJ17" s="9">
        <v>4.0220000000000002</v>
      </c>
      <c r="FK17" s="9">
        <v>38.098999999999997</v>
      </c>
      <c r="FL17" s="9">
        <v>17.529</v>
      </c>
      <c r="FM17" s="9">
        <v>20.571000000000002</v>
      </c>
      <c r="FN17" s="9">
        <v>3.2330000000000001</v>
      </c>
      <c r="FO17" s="9">
        <v>1.4419999999999999</v>
      </c>
      <c r="FP17" s="9">
        <v>1.792</v>
      </c>
      <c r="FQ17" s="9">
        <v>22.873000000000001</v>
      </c>
      <c r="FR17" s="9">
        <v>10.702</v>
      </c>
      <c r="FS17" s="9">
        <v>12.170999999999999</v>
      </c>
      <c r="FT17" s="9">
        <v>1.9750000000000001</v>
      </c>
      <c r="FU17" s="9">
        <v>0.97899999999999998</v>
      </c>
      <c r="FV17" s="9">
        <v>0.996</v>
      </c>
      <c r="FW17" s="9">
        <v>10.228999999999999</v>
      </c>
      <c r="FX17" s="9">
        <v>4.5650000000000004</v>
      </c>
      <c r="FY17" s="9">
        <v>5.6639999999999997</v>
      </c>
      <c r="FZ17" s="9">
        <v>1.2589999999999999</v>
      </c>
      <c r="GA17" s="9">
        <v>0.46200000000000002</v>
      </c>
      <c r="GB17" s="9">
        <v>0.79600000000000004</v>
      </c>
      <c r="GC17" s="9">
        <v>12.644</v>
      </c>
      <c r="GD17" s="9">
        <v>6.1369999999999996</v>
      </c>
      <c r="GE17" s="9">
        <v>6.5069999999999997</v>
      </c>
      <c r="GF17" s="9">
        <v>0.79500000000000004</v>
      </c>
      <c r="GG17" s="9">
        <v>0</v>
      </c>
      <c r="GH17" s="9">
        <v>0.79500000000000004</v>
      </c>
      <c r="GI17" s="9">
        <v>1.9450000000000001</v>
      </c>
      <c r="GJ17" s="9">
        <v>0.38600000000000001</v>
      </c>
      <c r="GK17" s="9">
        <v>1.5589999999999999</v>
      </c>
      <c r="GL17" s="9">
        <v>1.2989999999999999</v>
      </c>
      <c r="GM17" s="9">
        <v>0.64900000000000002</v>
      </c>
      <c r="GN17" s="9">
        <v>0.65</v>
      </c>
      <c r="GO17" s="9">
        <v>5.242</v>
      </c>
      <c r="GP17" s="9">
        <v>2.0379999999999998</v>
      </c>
      <c r="GQ17" s="9">
        <v>3.2040000000000002</v>
      </c>
      <c r="GR17" s="9">
        <v>2.7130000000000001</v>
      </c>
      <c r="GS17" s="9">
        <v>2.0920000000000001</v>
      </c>
      <c r="GT17" s="9">
        <v>0.621</v>
      </c>
      <c r="GU17" s="9">
        <v>6.23</v>
      </c>
      <c r="GV17" s="9">
        <v>3.8650000000000002</v>
      </c>
      <c r="GW17" s="9">
        <v>2.3660000000000001</v>
      </c>
      <c r="GX17" s="9">
        <v>0.16400000000000001</v>
      </c>
      <c r="GY17" s="9">
        <v>0</v>
      </c>
      <c r="GZ17" s="9">
        <v>0.16400000000000001</v>
      </c>
      <c r="HA17" s="9">
        <v>1.81</v>
      </c>
      <c r="HB17" s="9">
        <v>0.53900000000000003</v>
      </c>
      <c r="HC17" s="9">
        <v>1.2709999999999999</v>
      </c>
      <c r="HD17" s="9">
        <v>1.7050000000000001</v>
      </c>
      <c r="HE17" s="9">
        <v>1.056</v>
      </c>
      <c r="HF17" s="9">
        <v>0.64900000000000002</v>
      </c>
      <c r="HG17" s="9">
        <v>9.4860000000000007</v>
      </c>
      <c r="HH17" s="9">
        <v>3.8319999999999999</v>
      </c>
      <c r="HI17" s="9">
        <v>5.6550000000000002</v>
      </c>
      <c r="HJ17" s="9">
        <v>0.92200000000000004</v>
      </c>
      <c r="HK17" s="9">
        <v>0.59199999999999997</v>
      </c>
      <c r="HL17" s="9">
        <v>0.32900000000000001</v>
      </c>
      <c r="HM17" s="9">
        <v>5.4459999999999997</v>
      </c>
      <c r="HN17" s="9">
        <v>2.8239999999999998</v>
      </c>
      <c r="HO17" s="9">
        <v>2.6219999999999999</v>
      </c>
      <c r="HP17" s="9">
        <v>0.78300000000000003</v>
      </c>
      <c r="HQ17" s="9">
        <v>0.46400000000000002</v>
      </c>
      <c r="HR17" s="9">
        <v>0.31900000000000001</v>
      </c>
      <c r="HS17" s="9">
        <v>4.0410000000000004</v>
      </c>
      <c r="HT17" s="9">
        <v>1.008</v>
      </c>
      <c r="HU17" s="9">
        <v>3.0329999999999999</v>
      </c>
      <c r="HV17" s="9">
        <v>0.249</v>
      </c>
      <c r="HW17" s="9">
        <v>0</v>
      </c>
      <c r="HX17" s="9">
        <v>0.249</v>
      </c>
      <c r="HY17" s="9">
        <v>0.51200000000000001</v>
      </c>
      <c r="HZ17" s="9">
        <v>0.29299999999999998</v>
      </c>
      <c r="IA17" s="9">
        <v>0.219</v>
      </c>
      <c r="IB17" s="9">
        <v>4.7140000000000004</v>
      </c>
      <c r="IC17" s="9">
        <v>2.7650000000000001</v>
      </c>
      <c r="ID17" s="9">
        <v>1.948</v>
      </c>
      <c r="IE17" s="9">
        <v>4.3170000000000002</v>
      </c>
      <c r="IF17" s="9">
        <v>1.823</v>
      </c>
      <c r="IG17" s="9">
        <v>2.4940000000000002</v>
      </c>
      <c r="IH17" s="9">
        <v>20.152999999999999</v>
      </c>
      <c r="II17" s="9">
        <v>10.01</v>
      </c>
      <c r="IJ17" s="9">
        <v>10.143000000000001</v>
      </c>
      <c r="IK17" s="9">
        <v>0.72599999999999998</v>
      </c>
      <c r="IL17" s="9">
        <v>0.42699999999999999</v>
      </c>
      <c r="IM17" s="9">
        <v>0.29899999999999999</v>
      </c>
      <c r="IN17" s="9">
        <v>22.658999999999999</v>
      </c>
      <c r="IO17" s="9">
        <v>9.1790000000000003</v>
      </c>
      <c r="IP17" s="9">
        <v>13.48</v>
      </c>
      <c r="IQ17" s="9">
        <v>0.17799999999999999</v>
      </c>
    </row>
    <row r="18" spans="1:251">
      <c r="A18" s="10">
        <v>44593</v>
      </c>
      <c r="B18" s="9">
        <v>0.20799999999999999</v>
      </c>
      <c r="C18" s="9">
        <v>0</v>
      </c>
      <c r="D18" s="9">
        <v>0.20799999999999999</v>
      </c>
      <c r="E18" s="9">
        <v>0.58199999999999996</v>
      </c>
      <c r="F18" s="9">
        <v>0.318</v>
      </c>
      <c r="G18" s="9">
        <v>0.26400000000000001</v>
      </c>
      <c r="H18" s="9">
        <v>1.5640000000000001</v>
      </c>
      <c r="I18" s="9">
        <v>0.82799999999999996</v>
      </c>
      <c r="J18" s="9">
        <v>0.73599999999999999</v>
      </c>
      <c r="K18" s="9">
        <v>0.82799999999999996</v>
      </c>
      <c r="L18" s="9">
        <v>0.58599999999999997</v>
      </c>
      <c r="M18" s="9">
        <v>0.24199999999999999</v>
      </c>
      <c r="N18" s="9">
        <v>1.079</v>
      </c>
      <c r="O18" s="9">
        <v>0.58599999999999997</v>
      </c>
      <c r="P18" s="9">
        <v>0.49199999999999999</v>
      </c>
      <c r="Q18" s="9">
        <v>0.88600000000000001</v>
      </c>
      <c r="R18" s="9">
        <v>0.59499999999999997</v>
      </c>
      <c r="S18" s="9">
        <v>0.28999999999999998</v>
      </c>
      <c r="T18" s="9">
        <v>2.6549999999999998</v>
      </c>
      <c r="U18" s="9">
        <v>1.1910000000000001</v>
      </c>
      <c r="V18" s="9">
        <v>1.4650000000000001</v>
      </c>
      <c r="W18" s="9">
        <v>4.5339999999999998</v>
      </c>
      <c r="X18" s="9">
        <v>2.8730000000000002</v>
      </c>
      <c r="Y18" s="9">
        <v>1.6619999999999999</v>
      </c>
      <c r="Z18" s="9">
        <v>1.458</v>
      </c>
      <c r="AA18" s="9">
        <v>0.56699999999999995</v>
      </c>
      <c r="AB18" s="9">
        <v>0.89200000000000002</v>
      </c>
      <c r="AC18" s="9">
        <v>0.48299999999999998</v>
      </c>
      <c r="AD18" s="9">
        <v>0.247</v>
      </c>
      <c r="AE18" s="9">
        <v>0.23599999999999999</v>
      </c>
      <c r="AF18" s="9">
        <v>0.93500000000000005</v>
      </c>
      <c r="AG18" s="9">
        <v>0.53200000000000003</v>
      </c>
      <c r="AH18" s="9">
        <v>0.40300000000000002</v>
      </c>
      <c r="AI18" s="9">
        <v>2.2709999999999999</v>
      </c>
      <c r="AJ18" s="9">
        <v>1.2110000000000001</v>
      </c>
      <c r="AK18" s="9">
        <v>1.06</v>
      </c>
      <c r="AL18" s="9">
        <v>0</v>
      </c>
      <c r="AM18" s="9">
        <v>0</v>
      </c>
      <c r="AN18" s="9">
        <v>0</v>
      </c>
      <c r="AO18" s="9">
        <v>17.963999999999999</v>
      </c>
      <c r="AP18" s="9">
        <v>8.4090000000000007</v>
      </c>
      <c r="AQ18" s="9">
        <v>9.5549999999999997</v>
      </c>
      <c r="AR18" s="9">
        <v>1.5189999999999999</v>
      </c>
      <c r="AS18" s="9">
        <v>0.59199999999999997</v>
      </c>
      <c r="AT18" s="9">
        <v>0.92800000000000005</v>
      </c>
      <c r="AU18" s="9">
        <v>18.335999999999999</v>
      </c>
      <c r="AV18" s="9">
        <v>8.5470000000000006</v>
      </c>
      <c r="AW18" s="9">
        <v>9.7880000000000003</v>
      </c>
      <c r="AX18" s="9">
        <v>0.20699999999999999</v>
      </c>
      <c r="AY18" s="9">
        <v>0.11</v>
      </c>
      <c r="AZ18" s="9">
        <v>9.7000000000000003E-2</v>
      </c>
      <c r="BA18" s="9">
        <v>3.6509999999999998</v>
      </c>
      <c r="BB18" s="9">
        <v>1.99</v>
      </c>
      <c r="BC18" s="9">
        <v>1.66</v>
      </c>
      <c r="BD18" s="9">
        <v>0</v>
      </c>
      <c r="BE18" s="9">
        <v>0</v>
      </c>
      <c r="BF18" s="9">
        <v>0</v>
      </c>
      <c r="BG18" s="9">
        <v>0.89800000000000002</v>
      </c>
      <c r="BH18" s="9">
        <v>0.32600000000000001</v>
      </c>
      <c r="BI18" s="9">
        <v>0.57099999999999995</v>
      </c>
      <c r="BJ18" s="9">
        <v>0.47699999999999998</v>
      </c>
      <c r="BK18" s="9">
        <v>0.13200000000000001</v>
      </c>
      <c r="BL18" s="9">
        <v>0.34499999999999997</v>
      </c>
      <c r="BM18" s="9">
        <v>5.8289999999999997</v>
      </c>
      <c r="BN18" s="9">
        <v>2.4990000000000001</v>
      </c>
      <c r="BO18" s="9">
        <v>3.33</v>
      </c>
      <c r="BP18" s="9">
        <v>0.54900000000000004</v>
      </c>
      <c r="BQ18" s="9">
        <v>0.185</v>
      </c>
      <c r="BR18" s="9">
        <v>0.36399999999999999</v>
      </c>
      <c r="BS18" s="9">
        <v>2.544</v>
      </c>
      <c r="BT18" s="9">
        <v>0.999</v>
      </c>
      <c r="BU18" s="9">
        <v>1.546</v>
      </c>
      <c r="BV18" s="9">
        <v>0</v>
      </c>
      <c r="BW18" s="9">
        <v>0</v>
      </c>
      <c r="BX18" s="9">
        <v>0</v>
      </c>
      <c r="BY18" s="9">
        <v>4.1500000000000004</v>
      </c>
      <c r="BZ18" s="9">
        <v>2.2149999999999999</v>
      </c>
      <c r="CA18" s="9">
        <v>1.9350000000000001</v>
      </c>
      <c r="CB18" s="9">
        <v>0.122</v>
      </c>
      <c r="CC18" s="9">
        <v>0</v>
      </c>
      <c r="CD18" s="9">
        <v>0.122</v>
      </c>
      <c r="CE18" s="9">
        <v>0.51</v>
      </c>
      <c r="CF18" s="9">
        <v>0.193</v>
      </c>
      <c r="CG18" s="9">
        <v>0.317</v>
      </c>
      <c r="CH18" s="9">
        <v>0</v>
      </c>
      <c r="CI18" s="9">
        <v>0</v>
      </c>
      <c r="CJ18" s="9">
        <v>0</v>
      </c>
      <c r="CK18" s="9">
        <v>0.44700000000000001</v>
      </c>
      <c r="CL18" s="9">
        <v>0.22600000000000001</v>
      </c>
      <c r="CM18" s="9">
        <v>0.221</v>
      </c>
      <c r="CN18" s="9">
        <v>0.16400000000000001</v>
      </c>
      <c r="CO18" s="9">
        <v>0.16400000000000001</v>
      </c>
      <c r="CP18" s="9">
        <v>0</v>
      </c>
      <c r="CQ18" s="9">
        <v>0.308</v>
      </c>
      <c r="CR18" s="9">
        <v>0.1</v>
      </c>
      <c r="CS18" s="9">
        <v>0.20799999999999999</v>
      </c>
      <c r="CT18" s="9">
        <v>1.964</v>
      </c>
      <c r="CU18" s="9">
        <v>1.0760000000000001</v>
      </c>
      <c r="CV18" s="9">
        <v>0.88800000000000001</v>
      </c>
      <c r="CW18" s="9">
        <v>5.9550000000000001</v>
      </c>
      <c r="CX18" s="9">
        <v>3.4670000000000001</v>
      </c>
      <c r="CY18" s="9">
        <v>2.488</v>
      </c>
      <c r="CZ18" s="9">
        <v>8.6470000000000002</v>
      </c>
      <c r="DA18" s="9">
        <v>4.7</v>
      </c>
      <c r="DB18" s="9">
        <v>3.9470000000000001</v>
      </c>
      <c r="DC18" s="9">
        <v>59.466999999999999</v>
      </c>
      <c r="DD18" s="9">
        <v>28.722000000000001</v>
      </c>
      <c r="DE18" s="9">
        <v>30.745000000000001</v>
      </c>
      <c r="DF18" s="9">
        <v>8.1829999999999998</v>
      </c>
      <c r="DG18" s="9">
        <v>4.2359999999999998</v>
      </c>
      <c r="DH18" s="9">
        <v>3.9470000000000001</v>
      </c>
      <c r="DI18" s="9">
        <v>58.631999999999998</v>
      </c>
      <c r="DJ18" s="9">
        <v>28.152000000000001</v>
      </c>
      <c r="DK18" s="9">
        <v>30.48</v>
      </c>
      <c r="DL18" s="9">
        <v>2.2040000000000002</v>
      </c>
      <c r="DM18" s="9">
        <v>1.4359999999999999</v>
      </c>
      <c r="DN18" s="9">
        <v>0.76800000000000002</v>
      </c>
      <c r="DO18" s="9">
        <v>16.268000000000001</v>
      </c>
      <c r="DP18" s="9">
        <v>6.01</v>
      </c>
      <c r="DQ18" s="9">
        <v>10.257999999999999</v>
      </c>
      <c r="DR18" s="9">
        <v>4.492</v>
      </c>
      <c r="DS18" s="9">
        <v>2.1619999999999999</v>
      </c>
      <c r="DT18" s="9">
        <v>2.33</v>
      </c>
      <c r="DU18" s="9">
        <v>32.741</v>
      </c>
      <c r="DV18" s="9">
        <v>17.21</v>
      </c>
      <c r="DW18" s="9">
        <v>15.531000000000001</v>
      </c>
      <c r="DX18" s="9">
        <v>3.2450000000000001</v>
      </c>
      <c r="DY18" s="9">
        <v>1.48</v>
      </c>
      <c r="DZ18" s="9">
        <v>1.7649999999999999</v>
      </c>
      <c r="EA18" s="9">
        <v>19.366</v>
      </c>
      <c r="EB18" s="9">
        <v>11.385</v>
      </c>
      <c r="EC18" s="9">
        <v>7.98</v>
      </c>
      <c r="ED18" s="9">
        <v>1.2470000000000001</v>
      </c>
      <c r="EE18" s="9">
        <v>0.68100000000000005</v>
      </c>
      <c r="EF18" s="9">
        <v>0.56499999999999995</v>
      </c>
      <c r="EG18" s="9">
        <v>13.375</v>
      </c>
      <c r="EH18" s="9">
        <v>5.8239999999999998</v>
      </c>
      <c r="EI18" s="9">
        <v>7.5510000000000002</v>
      </c>
      <c r="EJ18" s="9">
        <v>1.4870000000000001</v>
      </c>
      <c r="EK18" s="9">
        <v>0.63800000000000001</v>
      </c>
      <c r="EL18" s="9">
        <v>0.84899999999999998</v>
      </c>
      <c r="EM18" s="9">
        <v>9.6229999999999993</v>
      </c>
      <c r="EN18" s="9">
        <v>4.9329999999999998</v>
      </c>
      <c r="EO18" s="9">
        <v>4.6909999999999998</v>
      </c>
      <c r="EP18" s="9">
        <v>0.89500000000000002</v>
      </c>
      <c r="EQ18" s="9">
        <v>0.36199999999999999</v>
      </c>
      <c r="ER18" s="9">
        <v>0.53300000000000003</v>
      </c>
      <c r="ES18" s="9">
        <v>6.2009999999999996</v>
      </c>
      <c r="ET18" s="9">
        <v>3.4079999999999999</v>
      </c>
      <c r="EU18" s="9">
        <v>2.7930000000000001</v>
      </c>
      <c r="EV18" s="9">
        <v>0.59199999999999997</v>
      </c>
      <c r="EW18" s="9">
        <v>0.27600000000000002</v>
      </c>
      <c r="EX18" s="9">
        <v>0.316</v>
      </c>
      <c r="EY18" s="9">
        <v>3.4220000000000002</v>
      </c>
      <c r="EZ18" s="9">
        <v>1.5249999999999999</v>
      </c>
      <c r="FA18" s="9">
        <v>1.897</v>
      </c>
      <c r="FB18" s="9">
        <v>0.46400000000000002</v>
      </c>
      <c r="FC18" s="9">
        <v>0.46400000000000002</v>
      </c>
      <c r="FD18" s="9">
        <v>0</v>
      </c>
      <c r="FE18" s="9">
        <v>0.83499999999999996</v>
      </c>
      <c r="FF18" s="9">
        <v>0.56999999999999995</v>
      </c>
      <c r="FG18" s="9">
        <v>0.26500000000000001</v>
      </c>
      <c r="FH18" s="9">
        <v>7.5419999999999998</v>
      </c>
      <c r="FI18" s="9">
        <v>4.2089999999999996</v>
      </c>
      <c r="FJ18" s="9">
        <v>3.3330000000000002</v>
      </c>
      <c r="FK18" s="9">
        <v>48.521000000000001</v>
      </c>
      <c r="FL18" s="9">
        <v>24.337</v>
      </c>
      <c r="FM18" s="9">
        <v>24.184000000000001</v>
      </c>
      <c r="FN18" s="9">
        <v>2.3199999999999998</v>
      </c>
      <c r="FO18" s="9">
        <v>1.1399999999999999</v>
      </c>
      <c r="FP18" s="9">
        <v>1.18</v>
      </c>
      <c r="FQ18" s="9">
        <v>33.332999999999998</v>
      </c>
      <c r="FR18" s="9">
        <v>18.202000000000002</v>
      </c>
      <c r="FS18" s="9">
        <v>15.131</v>
      </c>
      <c r="FT18" s="9">
        <v>1.484</v>
      </c>
      <c r="FU18" s="9">
        <v>0.60199999999999998</v>
      </c>
      <c r="FV18" s="9">
        <v>0.88200000000000001</v>
      </c>
      <c r="FW18" s="9">
        <v>20.376999999999999</v>
      </c>
      <c r="FX18" s="9">
        <v>10.154999999999999</v>
      </c>
      <c r="FY18" s="9">
        <v>10.222</v>
      </c>
      <c r="FZ18" s="9">
        <v>0.83599999999999997</v>
      </c>
      <c r="GA18" s="9">
        <v>0.53800000000000003</v>
      </c>
      <c r="GB18" s="9">
        <v>0.29799999999999999</v>
      </c>
      <c r="GC18" s="9">
        <v>12.956</v>
      </c>
      <c r="GD18" s="9">
        <v>8.0470000000000006</v>
      </c>
      <c r="GE18" s="9">
        <v>4.9089999999999998</v>
      </c>
      <c r="GF18" s="9">
        <v>1.1619999999999999</v>
      </c>
      <c r="GG18" s="9">
        <v>0.58099999999999996</v>
      </c>
      <c r="GH18" s="9">
        <v>0.58099999999999996</v>
      </c>
      <c r="GI18" s="9">
        <v>1.6579999999999999</v>
      </c>
      <c r="GJ18" s="9">
        <v>0.224</v>
      </c>
      <c r="GK18" s="9">
        <v>1.4339999999999999</v>
      </c>
      <c r="GL18" s="9">
        <v>0.98399999999999999</v>
      </c>
      <c r="GM18" s="9">
        <v>0.72499999999999998</v>
      </c>
      <c r="GN18" s="9">
        <v>0.25800000000000001</v>
      </c>
      <c r="GO18" s="9">
        <v>6.4740000000000002</v>
      </c>
      <c r="GP18" s="9">
        <v>2.4740000000000002</v>
      </c>
      <c r="GQ18" s="9">
        <v>4</v>
      </c>
      <c r="GR18" s="9">
        <v>2.0089999999999999</v>
      </c>
      <c r="GS18" s="9">
        <v>1.4590000000000001</v>
      </c>
      <c r="GT18" s="9">
        <v>0.55000000000000004</v>
      </c>
      <c r="GU18" s="9">
        <v>6.1989999999999998</v>
      </c>
      <c r="GV18" s="9">
        <v>3.2330000000000001</v>
      </c>
      <c r="GW18" s="9">
        <v>2.9660000000000002</v>
      </c>
      <c r="GX18" s="9">
        <v>1.0669999999999999</v>
      </c>
      <c r="GY18" s="9">
        <v>0.30299999999999999</v>
      </c>
      <c r="GZ18" s="9">
        <v>0.76400000000000001</v>
      </c>
      <c r="HA18" s="9">
        <v>0.85699999999999998</v>
      </c>
      <c r="HB18" s="9">
        <v>0.20399999999999999</v>
      </c>
      <c r="HC18" s="9">
        <v>0.65300000000000002</v>
      </c>
      <c r="HD18" s="9">
        <v>1.105</v>
      </c>
      <c r="HE18" s="9">
        <v>0.49099999999999999</v>
      </c>
      <c r="HF18" s="9">
        <v>0.61399999999999999</v>
      </c>
      <c r="HG18" s="9">
        <v>10.737</v>
      </c>
      <c r="HH18" s="9">
        <v>4.3849999999999998</v>
      </c>
      <c r="HI18" s="9">
        <v>6.3520000000000003</v>
      </c>
      <c r="HJ18" s="9">
        <v>0.80700000000000005</v>
      </c>
      <c r="HK18" s="9">
        <v>0.49099999999999999</v>
      </c>
      <c r="HL18" s="9">
        <v>0.316</v>
      </c>
      <c r="HM18" s="9">
        <v>6.2629999999999999</v>
      </c>
      <c r="HN18" s="9">
        <v>2.3769999999999998</v>
      </c>
      <c r="HO18" s="9">
        <v>3.8860000000000001</v>
      </c>
      <c r="HP18" s="9">
        <v>0.29799999999999999</v>
      </c>
      <c r="HQ18" s="9">
        <v>0</v>
      </c>
      <c r="HR18" s="9">
        <v>0.29799999999999999</v>
      </c>
      <c r="HS18" s="9">
        <v>4.4740000000000002</v>
      </c>
      <c r="HT18" s="9">
        <v>2.008</v>
      </c>
      <c r="HU18" s="9">
        <v>2.4660000000000002</v>
      </c>
      <c r="HV18" s="9">
        <v>0</v>
      </c>
      <c r="HW18" s="9">
        <v>0</v>
      </c>
      <c r="HX18" s="9">
        <v>0</v>
      </c>
      <c r="HY18" s="9">
        <v>0.20899999999999999</v>
      </c>
      <c r="HZ18" s="9">
        <v>0</v>
      </c>
      <c r="IA18" s="9">
        <v>0.20899999999999999</v>
      </c>
      <c r="IB18" s="9">
        <v>5.6829999999999998</v>
      </c>
      <c r="IC18" s="9">
        <v>2.8450000000000002</v>
      </c>
      <c r="ID18" s="9">
        <v>2.8370000000000002</v>
      </c>
      <c r="IE18" s="9">
        <v>2.157</v>
      </c>
      <c r="IF18" s="9">
        <v>1.647</v>
      </c>
      <c r="IG18" s="9">
        <v>0.50900000000000001</v>
      </c>
      <c r="IH18" s="9">
        <v>23.099</v>
      </c>
      <c r="II18" s="9">
        <v>10.467000000000001</v>
      </c>
      <c r="IJ18" s="9">
        <v>12.632</v>
      </c>
      <c r="IK18" s="9">
        <v>0.80700000000000005</v>
      </c>
      <c r="IL18" s="9">
        <v>0.20699999999999999</v>
      </c>
      <c r="IM18" s="9">
        <v>0.6</v>
      </c>
      <c r="IN18" s="9">
        <v>30.808</v>
      </c>
      <c r="IO18" s="9">
        <v>14.984999999999999</v>
      </c>
      <c r="IP18" s="9">
        <v>15.823</v>
      </c>
      <c r="IQ18" s="9">
        <v>0</v>
      </c>
    </row>
    <row r="19" spans="1:251">
      <c r="A19" s="10">
        <v>44958</v>
      </c>
      <c r="B19" s="9">
        <v>0.73099999999999998</v>
      </c>
      <c r="C19" s="9">
        <v>0.245</v>
      </c>
      <c r="D19" s="9">
        <v>0.48599999999999999</v>
      </c>
      <c r="E19" s="9">
        <v>9.9000000000000005E-2</v>
      </c>
      <c r="F19" s="9">
        <v>9.9000000000000005E-2</v>
      </c>
      <c r="G19" s="9">
        <v>0</v>
      </c>
      <c r="H19" s="9">
        <v>0.95699999999999996</v>
      </c>
      <c r="I19" s="9">
        <v>0.76500000000000001</v>
      </c>
      <c r="J19" s="9">
        <v>0.192</v>
      </c>
      <c r="K19" s="9">
        <v>0.26200000000000001</v>
      </c>
      <c r="L19" s="9">
        <v>0</v>
      </c>
      <c r="M19" s="9">
        <v>0.26200000000000001</v>
      </c>
      <c r="N19" s="9">
        <v>1.161</v>
      </c>
      <c r="O19" s="9">
        <v>0.73599999999999999</v>
      </c>
      <c r="P19" s="9">
        <v>0.42499999999999999</v>
      </c>
      <c r="Q19" s="9">
        <v>0.32600000000000001</v>
      </c>
      <c r="R19" s="9">
        <v>0.20799999999999999</v>
      </c>
      <c r="S19" s="9">
        <v>0.11799999999999999</v>
      </c>
      <c r="T19" s="9">
        <v>2.794</v>
      </c>
      <c r="U19" s="9">
        <v>1.427</v>
      </c>
      <c r="V19" s="9">
        <v>1.3680000000000001</v>
      </c>
      <c r="W19" s="9">
        <v>1.296</v>
      </c>
      <c r="X19" s="9">
        <v>0.41</v>
      </c>
      <c r="Y19" s="9">
        <v>0.88600000000000001</v>
      </c>
      <c r="Z19" s="9">
        <v>0.93600000000000005</v>
      </c>
      <c r="AA19" s="9">
        <v>0.66200000000000003</v>
      </c>
      <c r="AB19" s="9">
        <v>0.27400000000000002</v>
      </c>
      <c r="AC19" s="9">
        <v>0.433</v>
      </c>
      <c r="AD19" s="9">
        <v>0</v>
      </c>
      <c r="AE19" s="9">
        <v>0.433</v>
      </c>
      <c r="AF19" s="9">
        <v>0.39100000000000001</v>
      </c>
      <c r="AG19" s="9">
        <v>0</v>
      </c>
      <c r="AH19" s="9">
        <v>0.39100000000000001</v>
      </c>
      <c r="AI19" s="9">
        <v>0.33800000000000002</v>
      </c>
      <c r="AJ19" s="9">
        <v>9.9000000000000005E-2</v>
      </c>
      <c r="AK19" s="9">
        <v>0.23899999999999999</v>
      </c>
      <c r="AL19" s="9">
        <v>0.217</v>
      </c>
      <c r="AM19" s="9">
        <v>0.217</v>
      </c>
      <c r="AN19" s="9">
        <v>0</v>
      </c>
      <c r="AO19" s="9">
        <v>21.074000000000002</v>
      </c>
      <c r="AP19" s="9">
        <v>11.18</v>
      </c>
      <c r="AQ19" s="9">
        <v>9.8940000000000001</v>
      </c>
      <c r="AR19" s="9">
        <v>2.7549999999999999</v>
      </c>
      <c r="AS19" s="9">
        <v>1.337</v>
      </c>
      <c r="AT19" s="9">
        <v>1.4179999999999999</v>
      </c>
      <c r="AU19" s="9">
        <v>15.000999999999999</v>
      </c>
      <c r="AV19" s="9">
        <v>7.484</v>
      </c>
      <c r="AW19" s="9">
        <v>7.516</v>
      </c>
      <c r="AX19" s="9">
        <v>0.39</v>
      </c>
      <c r="AY19" s="9">
        <v>0.23499999999999999</v>
      </c>
      <c r="AZ19" s="9">
        <v>0.155</v>
      </c>
      <c r="BA19" s="9">
        <v>2.0619999999999998</v>
      </c>
      <c r="BB19" s="9">
        <v>0.83699999999999997</v>
      </c>
      <c r="BC19" s="9">
        <v>1.2250000000000001</v>
      </c>
      <c r="BD19" s="9">
        <v>6.0999999999999999E-2</v>
      </c>
      <c r="BE19" s="9">
        <v>0</v>
      </c>
      <c r="BF19" s="9">
        <v>6.0999999999999999E-2</v>
      </c>
      <c r="BG19" s="9">
        <v>0.29899999999999999</v>
      </c>
      <c r="BH19" s="9">
        <v>9.5000000000000001E-2</v>
      </c>
      <c r="BI19" s="9">
        <v>0.20399999999999999</v>
      </c>
      <c r="BJ19" s="9">
        <v>0.251</v>
      </c>
      <c r="BK19" s="9">
        <v>0.11700000000000001</v>
      </c>
      <c r="BL19" s="9">
        <v>0.13400000000000001</v>
      </c>
      <c r="BM19" s="9">
        <v>5.0229999999999997</v>
      </c>
      <c r="BN19" s="9">
        <v>2.1789999999999998</v>
      </c>
      <c r="BO19" s="9">
        <v>2.8439999999999999</v>
      </c>
      <c r="BP19" s="9">
        <v>0.70599999999999996</v>
      </c>
      <c r="BQ19" s="9">
        <v>0.112</v>
      </c>
      <c r="BR19" s="9">
        <v>0.59399999999999997</v>
      </c>
      <c r="BS19" s="9">
        <v>2.0870000000000002</v>
      </c>
      <c r="BT19" s="9">
        <v>1.304</v>
      </c>
      <c r="BU19" s="9">
        <v>0.78300000000000003</v>
      </c>
      <c r="BV19" s="9">
        <v>0.91600000000000004</v>
      </c>
      <c r="BW19" s="9">
        <v>0.50600000000000001</v>
      </c>
      <c r="BX19" s="9">
        <v>0.41</v>
      </c>
      <c r="BY19" s="9">
        <v>3.722</v>
      </c>
      <c r="BZ19" s="9">
        <v>2.294</v>
      </c>
      <c r="CA19" s="9">
        <v>1.427</v>
      </c>
      <c r="CB19" s="9">
        <v>0.16500000000000001</v>
      </c>
      <c r="CC19" s="9">
        <v>0.10100000000000001</v>
      </c>
      <c r="CD19" s="9">
        <v>6.4000000000000001E-2</v>
      </c>
      <c r="CE19" s="9">
        <v>1.5209999999999999</v>
      </c>
      <c r="CF19" s="9">
        <v>0.48799999999999999</v>
      </c>
      <c r="CG19" s="9">
        <v>1.0329999999999999</v>
      </c>
      <c r="CH19" s="9">
        <v>0</v>
      </c>
      <c r="CI19" s="9">
        <v>0</v>
      </c>
      <c r="CJ19" s="9">
        <v>0</v>
      </c>
      <c r="CK19" s="9">
        <v>0.17699999999999999</v>
      </c>
      <c r="CL19" s="9">
        <v>0.17699999999999999</v>
      </c>
      <c r="CM19" s="9">
        <v>0</v>
      </c>
      <c r="CN19" s="9">
        <v>0.26600000000000001</v>
      </c>
      <c r="CO19" s="9">
        <v>0.26600000000000001</v>
      </c>
      <c r="CP19" s="9">
        <v>0</v>
      </c>
      <c r="CQ19" s="9">
        <v>0.11</v>
      </c>
      <c r="CR19" s="9">
        <v>0.11</v>
      </c>
      <c r="CS19" s="9">
        <v>0</v>
      </c>
      <c r="CT19" s="9">
        <v>1.175</v>
      </c>
      <c r="CU19" s="9">
        <v>0.60499999999999998</v>
      </c>
      <c r="CV19" s="9">
        <v>0.57099999999999995</v>
      </c>
      <c r="CW19" s="9">
        <v>8.1</v>
      </c>
      <c r="CX19" s="9">
        <v>4.4850000000000003</v>
      </c>
      <c r="CY19" s="9">
        <v>3.6150000000000002</v>
      </c>
      <c r="CZ19" s="9">
        <v>7.7130000000000001</v>
      </c>
      <c r="DA19" s="9">
        <v>4.5030000000000001</v>
      </c>
      <c r="DB19" s="9">
        <v>3.2109999999999999</v>
      </c>
      <c r="DC19" s="9">
        <v>60.44</v>
      </c>
      <c r="DD19" s="9">
        <v>29.135999999999999</v>
      </c>
      <c r="DE19" s="9">
        <v>31.303999999999998</v>
      </c>
      <c r="DF19" s="9">
        <v>7.7130000000000001</v>
      </c>
      <c r="DG19" s="9">
        <v>4.5030000000000001</v>
      </c>
      <c r="DH19" s="9">
        <v>3.2109999999999999</v>
      </c>
      <c r="DI19" s="9">
        <v>59.792000000000002</v>
      </c>
      <c r="DJ19" s="9">
        <v>28.794</v>
      </c>
      <c r="DK19" s="9">
        <v>30.998000000000001</v>
      </c>
      <c r="DL19" s="9">
        <v>2.5649999999999999</v>
      </c>
      <c r="DM19" s="9">
        <v>1.5349999999999999</v>
      </c>
      <c r="DN19" s="9">
        <v>1.0309999999999999</v>
      </c>
      <c r="DO19" s="9">
        <v>16.553999999999998</v>
      </c>
      <c r="DP19" s="9">
        <v>8.26</v>
      </c>
      <c r="DQ19" s="9">
        <v>8.2940000000000005</v>
      </c>
      <c r="DR19" s="9">
        <v>2.915</v>
      </c>
      <c r="DS19" s="9">
        <v>1.4450000000000001</v>
      </c>
      <c r="DT19" s="9">
        <v>1.47</v>
      </c>
      <c r="DU19" s="9">
        <v>34.098999999999997</v>
      </c>
      <c r="DV19" s="9">
        <v>16.469000000000001</v>
      </c>
      <c r="DW19" s="9">
        <v>17.63</v>
      </c>
      <c r="DX19" s="9">
        <v>2.5009999999999999</v>
      </c>
      <c r="DY19" s="9">
        <v>1.206</v>
      </c>
      <c r="DZ19" s="9">
        <v>1.2949999999999999</v>
      </c>
      <c r="EA19" s="9">
        <v>20.149000000000001</v>
      </c>
      <c r="EB19" s="9">
        <v>10.57</v>
      </c>
      <c r="EC19" s="9">
        <v>9.5790000000000006</v>
      </c>
      <c r="ED19" s="9">
        <v>0.41399999999999998</v>
      </c>
      <c r="EE19" s="9">
        <v>0.23899999999999999</v>
      </c>
      <c r="EF19" s="9">
        <v>0.17499999999999999</v>
      </c>
      <c r="EG19" s="9">
        <v>13.95</v>
      </c>
      <c r="EH19" s="9">
        <v>5.899</v>
      </c>
      <c r="EI19" s="9">
        <v>8.0510000000000002</v>
      </c>
      <c r="EJ19" s="9">
        <v>2.2330000000000001</v>
      </c>
      <c r="EK19" s="9">
        <v>1.5229999999999999</v>
      </c>
      <c r="EL19" s="9">
        <v>0.71</v>
      </c>
      <c r="EM19" s="9">
        <v>9.1389999999999993</v>
      </c>
      <c r="EN19" s="9">
        <v>4.0650000000000004</v>
      </c>
      <c r="EO19" s="9">
        <v>5.0739999999999998</v>
      </c>
      <c r="EP19" s="9">
        <v>0.871</v>
      </c>
      <c r="EQ19" s="9">
        <v>0.51300000000000001</v>
      </c>
      <c r="ER19" s="9">
        <v>0.35799999999999998</v>
      </c>
      <c r="ES19" s="9">
        <v>6.0549999999999997</v>
      </c>
      <c r="ET19" s="9">
        <v>2.5070000000000001</v>
      </c>
      <c r="EU19" s="9">
        <v>3.548</v>
      </c>
      <c r="EV19" s="9">
        <v>1.3620000000000001</v>
      </c>
      <c r="EW19" s="9">
        <v>1.01</v>
      </c>
      <c r="EX19" s="9">
        <v>0.35199999999999998</v>
      </c>
      <c r="EY19" s="9">
        <v>3.0840000000000001</v>
      </c>
      <c r="EZ19" s="9">
        <v>1.5580000000000001</v>
      </c>
      <c r="FA19" s="9">
        <v>1.526</v>
      </c>
      <c r="FB19" s="9">
        <v>0</v>
      </c>
      <c r="FC19" s="9">
        <v>0</v>
      </c>
      <c r="FD19" s="9">
        <v>0</v>
      </c>
      <c r="FE19" s="9">
        <v>0.64800000000000002</v>
      </c>
      <c r="FF19" s="9">
        <v>0.34200000000000003</v>
      </c>
      <c r="FG19" s="9">
        <v>0.30599999999999999</v>
      </c>
      <c r="FH19" s="9">
        <v>6.476</v>
      </c>
      <c r="FI19" s="9">
        <v>3.61</v>
      </c>
      <c r="FJ19" s="9">
        <v>2.8650000000000002</v>
      </c>
      <c r="FK19" s="9">
        <v>49.406999999999996</v>
      </c>
      <c r="FL19" s="9">
        <v>24.227</v>
      </c>
      <c r="FM19" s="9">
        <v>25.181000000000001</v>
      </c>
      <c r="FN19" s="9">
        <v>2.6259999999999999</v>
      </c>
      <c r="FO19" s="9">
        <v>1.1930000000000001</v>
      </c>
      <c r="FP19" s="9">
        <v>1.4330000000000001</v>
      </c>
      <c r="FQ19" s="9">
        <v>35.106000000000002</v>
      </c>
      <c r="FR19" s="9">
        <v>15.396000000000001</v>
      </c>
      <c r="FS19" s="9">
        <v>19.71</v>
      </c>
      <c r="FT19" s="9">
        <v>1.264</v>
      </c>
      <c r="FU19" s="9">
        <v>0.71599999999999997</v>
      </c>
      <c r="FV19" s="9">
        <v>0.54800000000000004</v>
      </c>
      <c r="FW19" s="9">
        <v>14.868</v>
      </c>
      <c r="FX19" s="9">
        <v>5.0389999999999997</v>
      </c>
      <c r="FY19" s="9">
        <v>9.8279999999999994</v>
      </c>
      <c r="FZ19" s="9">
        <v>1.3620000000000001</v>
      </c>
      <c r="GA19" s="9">
        <v>0.47699999999999998</v>
      </c>
      <c r="GB19" s="9">
        <v>0.88500000000000001</v>
      </c>
      <c r="GC19" s="9">
        <v>20.239000000000001</v>
      </c>
      <c r="GD19" s="9">
        <v>10.356999999999999</v>
      </c>
      <c r="GE19" s="9">
        <v>9.8819999999999997</v>
      </c>
      <c r="GF19" s="9">
        <v>0.504</v>
      </c>
      <c r="GG19" s="9">
        <v>0.504</v>
      </c>
      <c r="GH19" s="9">
        <v>0</v>
      </c>
      <c r="GI19" s="9">
        <v>1.147</v>
      </c>
      <c r="GJ19" s="9">
        <v>0.49</v>
      </c>
      <c r="GK19" s="9">
        <v>0.65700000000000003</v>
      </c>
      <c r="GL19" s="9">
        <v>1.4730000000000001</v>
      </c>
      <c r="GM19" s="9">
        <v>0.59799999999999998</v>
      </c>
      <c r="GN19" s="9">
        <v>0.876</v>
      </c>
      <c r="GO19" s="9">
        <v>5.2759999999999998</v>
      </c>
      <c r="GP19" s="9">
        <v>3.375</v>
      </c>
      <c r="GQ19" s="9">
        <v>1.901</v>
      </c>
      <c r="GR19" s="9">
        <v>1.385</v>
      </c>
      <c r="GS19" s="9">
        <v>1.02</v>
      </c>
      <c r="GT19" s="9">
        <v>0.36599999999999999</v>
      </c>
      <c r="GU19" s="9">
        <v>6.2809999999999997</v>
      </c>
      <c r="GV19" s="9">
        <v>3.915</v>
      </c>
      <c r="GW19" s="9">
        <v>2.3660000000000001</v>
      </c>
      <c r="GX19" s="9">
        <v>0.48699999999999999</v>
      </c>
      <c r="GY19" s="9">
        <v>0.29599999999999999</v>
      </c>
      <c r="GZ19" s="9">
        <v>0.191</v>
      </c>
      <c r="HA19" s="9">
        <v>1.597</v>
      </c>
      <c r="HB19" s="9">
        <v>1.0509999999999999</v>
      </c>
      <c r="HC19" s="9">
        <v>0.54600000000000004</v>
      </c>
      <c r="HD19" s="9">
        <v>1.238</v>
      </c>
      <c r="HE19" s="9">
        <v>0.89200000000000002</v>
      </c>
      <c r="HF19" s="9">
        <v>0.34599999999999997</v>
      </c>
      <c r="HG19" s="9">
        <v>10.818</v>
      </c>
      <c r="HH19" s="9">
        <v>4.6950000000000003</v>
      </c>
      <c r="HI19" s="9">
        <v>6.1230000000000002</v>
      </c>
      <c r="HJ19" s="9">
        <v>0.89200000000000002</v>
      </c>
      <c r="HK19" s="9">
        <v>0.70099999999999996</v>
      </c>
      <c r="HL19" s="9">
        <v>0.191</v>
      </c>
      <c r="HM19" s="9">
        <v>4.9619999999999997</v>
      </c>
      <c r="HN19" s="9">
        <v>2.1360000000000001</v>
      </c>
      <c r="HO19" s="9">
        <v>2.8260000000000001</v>
      </c>
      <c r="HP19" s="9">
        <v>0.34499999999999997</v>
      </c>
      <c r="HQ19" s="9">
        <v>0.191</v>
      </c>
      <c r="HR19" s="9">
        <v>0.155</v>
      </c>
      <c r="HS19" s="9">
        <v>5.8559999999999999</v>
      </c>
      <c r="HT19" s="9">
        <v>2.5590000000000002</v>
      </c>
      <c r="HU19" s="9">
        <v>3.2970000000000002</v>
      </c>
      <c r="HV19" s="9">
        <v>0</v>
      </c>
      <c r="HW19" s="9">
        <v>0</v>
      </c>
      <c r="HX19" s="9">
        <v>0</v>
      </c>
      <c r="HY19" s="9">
        <v>0.214</v>
      </c>
      <c r="HZ19" s="9">
        <v>0.214</v>
      </c>
      <c r="IA19" s="9">
        <v>0</v>
      </c>
      <c r="IB19" s="9">
        <v>3.7549999999999999</v>
      </c>
      <c r="IC19" s="9">
        <v>2.0590000000000002</v>
      </c>
      <c r="ID19" s="9">
        <v>1.696</v>
      </c>
      <c r="IE19" s="9">
        <v>3.0630000000000002</v>
      </c>
      <c r="IF19" s="9">
        <v>1.746</v>
      </c>
      <c r="IG19" s="9">
        <v>1.3169999999999999</v>
      </c>
      <c r="IH19" s="9">
        <v>22.806000000000001</v>
      </c>
      <c r="II19" s="9">
        <v>10.885999999999999</v>
      </c>
      <c r="IJ19" s="9">
        <v>11.919</v>
      </c>
      <c r="IK19" s="9">
        <v>0.39400000000000002</v>
      </c>
      <c r="IL19" s="9">
        <v>0.19700000000000001</v>
      </c>
      <c r="IM19" s="9">
        <v>0.19800000000000001</v>
      </c>
      <c r="IN19" s="9">
        <v>29.251999999999999</v>
      </c>
      <c r="IO19" s="9">
        <v>15.196</v>
      </c>
      <c r="IP19" s="9">
        <v>14.055999999999999</v>
      </c>
      <c r="IQ19" s="9">
        <v>0.191</v>
      </c>
    </row>
    <row r="20" spans="1:251">
      <c r="A20" s="10">
        <v>45323</v>
      </c>
      <c r="B20" s="9">
        <v>0.221</v>
      </c>
      <c r="C20" s="9">
        <v>0.14499999999999999</v>
      </c>
      <c r="D20" s="9">
        <v>7.5999999999999998E-2</v>
      </c>
      <c r="E20" s="9">
        <v>0.32200000000000001</v>
      </c>
      <c r="F20" s="9">
        <v>0.153</v>
      </c>
      <c r="G20" s="9">
        <v>0.16900000000000001</v>
      </c>
      <c r="H20" s="9">
        <v>0.42199999999999999</v>
      </c>
      <c r="I20" s="9">
        <v>0.254</v>
      </c>
      <c r="J20" s="9">
        <v>0.16800000000000001</v>
      </c>
      <c r="K20" s="9">
        <v>0.34100000000000003</v>
      </c>
      <c r="L20" s="9">
        <v>0.18099999999999999</v>
      </c>
      <c r="M20" s="9">
        <v>0.161</v>
      </c>
      <c r="N20" s="9">
        <v>0.78900000000000003</v>
      </c>
      <c r="O20" s="9">
        <v>0.33500000000000002</v>
      </c>
      <c r="P20" s="9">
        <v>0.45400000000000001</v>
      </c>
      <c r="Q20" s="9">
        <v>0.45500000000000002</v>
      </c>
      <c r="R20" s="9">
        <v>0.154</v>
      </c>
      <c r="S20" s="9">
        <v>0.30099999999999999</v>
      </c>
      <c r="T20" s="9">
        <v>2.9220000000000002</v>
      </c>
      <c r="U20" s="9">
        <v>1.371</v>
      </c>
      <c r="V20" s="9">
        <v>1.5509999999999999</v>
      </c>
      <c r="W20" s="9">
        <v>2.476</v>
      </c>
      <c r="X20" s="9">
        <v>0.94299999999999995</v>
      </c>
      <c r="Y20" s="9">
        <v>1.5329999999999999</v>
      </c>
      <c r="Z20" s="9">
        <v>0.61199999999999999</v>
      </c>
      <c r="AA20" s="9">
        <v>0.27100000000000002</v>
      </c>
      <c r="AB20" s="9">
        <v>0.34100000000000003</v>
      </c>
      <c r="AC20" s="9">
        <v>0.26400000000000001</v>
      </c>
      <c r="AD20" s="9">
        <v>0.26400000000000001</v>
      </c>
      <c r="AE20" s="9">
        <v>0</v>
      </c>
      <c r="AF20" s="9">
        <v>1.234</v>
      </c>
      <c r="AG20" s="9">
        <v>0.43</v>
      </c>
      <c r="AH20" s="9">
        <v>0.80400000000000005</v>
      </c>
      <c r="AI20" s="9">
        <v>0.76300000000000001</v>
      </c>
      <c r="AJ20" s="9">
        <v>0.17499999999999999</v>
      </c>
      <c r="AK20" s="9">
        <v>0.58799999999999997</v>
      </c>
      <c r="AL20" s="9">
        <v>0.22</v>
      </c>
      <c r="AM20" s="9">
        <v>0.22</v>
      </c>
      <c r="AN20" s="9">
        <v>0</v>
      </c>
      <c r="AO20" s="9">
        <v>19.341000000000001</v>
      </c>
      <c r="AP20" s="9">
        <v>9.4090000000000007</v>
      </c>
      <c r="AQ20" s="9">
        <v>9.9320000000000004</v>
      </c>
      <c r="AR20" s="9">
        <v>1.742</v>
      </c>
      <c r="AS20" s="9">
        <v>0.39700000000000002</v>
      </c>
      <c r="AT20" s="9">
        <v>1.345</v>
      </c>
      <c r="AU20" s="9">
        <v>14.039</v>
      </c>
      <c r="AV20" s="9">
        <v>6.4080000000000004</v>
      </c>
      <c r="AW20" s="9">
        <v>7.63</v>
      </c>
      <c r="AX20" s="9">
        <v>0.55700000000000005</v>
      </c>
      <c r="AY20" s="9">
        <v>0</v>
      </c>
      <c r="AZ20" s="9">
        <v>0.55700000000000005</v>
      </c>
      <c r="BA20" s="9">
        <v>3.339</v>
      </c>
      <c r="BB20" s="9">
        <v>1.214</v>
      </c>
      <c r="BC20" s="9">
        <v>2.125</v>
      </c>
      <c r="BD20" s="9">
        <v>0</v>
      </c>
      <c r="BE20" s="9">
        <v>0</v>
      </c>
      <c r="BF20" s="9">
        <v>0</v>
      </c>
      <c r="BG20" s="9">
        <v>0.67800000000000005</v>
      </c>
      <c r="BH20" s="9">
        <v>0.29899999999999999</v>
      </c>
      <c r="BI20" s="9">
        <v>0.379</v>
      </c>
      <c r="BJ20" s="9">
        <v>0.48899999999999999</v>
      </c>
      <c r="BK20" s="9">
        <v>0.26800000000000002</v>
      </c>
      <c r="BL20" s="9">
        <v>0.221</v>
      </c>
      <c r="BM20" s="9">
        <v>4.391</v>
      </c>
      <c r="BN20" s="9">
        <v>1.623</v>
      </c>
      <c r="BO20" s="9">
        <v>2.7679999999999998</v>
      </c>
      <c r="BP20" s="9">
        <v>8.6999999999999994E-2</v>
      </c>
      <c r="BQ20" s="9">
        <v>0</v>
      </c>
      <c r="BR20" s="9">
        <v>8.6999999999999994E-2</v>
      </c>
      <c r="BS20" s="9">
        <v>1.369</v>
      </c>
      <c r="BT20" s="9">
        <v>0.42599999999999999</v>
      </c>
      <c r="BU20" s="9">
        <v>0.94199999999999995</v>
      </c>
      <c r="BV20" s="9">
        <v>0.502</v>
      </c>
      <c r="BW20" s="9">
        <v>0.129</v>
      </c>
      <c r="BX20" s="9">
        <v>0.373</v>
      </c>
      <c r="BY20" s="9">
        <v>3.113</v>
      </c>
      <c r="BZ20" s="9">
        <v>2.3410000000000002</v>
      </c>
      <c r="CA20" s="9">
        <v>0.77200000000000002</v>
      </c>
      <c r="CB20" s="9">
        <v>0</v>
      </c>
      <c r="CC20" s="9">
        <v>0</v>
      </c>
      <c r="CD20" s="9">
        <v>0</v>
      </c>
      <c r="CE20" s="9">
        <v>0.41699999999999998</v>
      </c>
      <c r="CF20" s="9">
        <v>0.193</v>
      </c>
      <c r="CG20" s="9">
        <v>0.224</v>
      </c>
      <c r="CH20" s="9">
        <v>0.107</v>
      </c>
      <c r="CI20" s="9">
        <v>0</v>
      </c>
      <c r="CJ20" s="9">
        <v>0.107</v>
      </c>
      <c r="CK20" s="9">
        <v>8.7999999999999995E-2</v>
      </c>
      <c r="CL20" s="9">
        <v>8.7999999999999995E-2</v>
      </c>
      <c r="CM20" s="9">
        <v>0</v>
      </c>
      <c r="CN20" s="9">
        <v>0</v>
      </c>
      <c r="CO20" s="9">
        <v>0</v>
      </c>
      <c r="CP20" s="9">
        <v>0</v>
      </c>
      <c r="CQ20" s="9">
        <v>0.64300000000000002</v>
      </c>
      <c r="CR20" s="9">
        <v>0.224</v>
      </c>
      <c r="CS20" s="9">
        <v>0.41899999999999998</v>
      </c>
      <c r="CT20" s="9">
        <v>2.052</v>
      </c>
      <c r="CU20" s="9">
        <v>1.5880000000000001</v>
      </c>
      <c r="CV20" s="9">
        <v>0.46400000000000002</v>
      </c>
      <c r="CW20" s="9">
        <v>8.5809999999999995</v>
      </c>
      <c r="CX20" s="9">
        <v>4.1989999999999998</v>
      </c>
      <c r="CY20" s="9">
        <v>4.3819999999999997</v>
      </c>
      <c r="CZ20" s="9">
        <v>11.077</v>
      </c>
      <c r="DA20" s="9">
        <v>6.8</v>
      </c>
      <c r="DB20" s="9">
        <v>4.2770000000000001</v>
      </c>
      <c r="DC20" s="9">
        <v>54.859000000000002</v>
      </c>
      <c r="DD20" s="9">
        <v>28.957000000000001</v>
      </c>
      <c r="DE20" s="9">
        <v>25.902999999999999</v>
      </c>
      <c r="DF20" s="9">
        <v>10.566000000000001</v>
      </c>
      <c r="DG20" s="9">
        <v>6.649</v>
      </c>
      <c r="DH20" s="9">
        <v>3.9169999999999998</v>
      </c>
      <c r="DI20" s="9">
        <v>54.317999999999998</v>
      </c>
      <c r="DJ20" s="9">
        <v>28.664999999999999</v>
      </c>
      <c r="DK20" s="9">
        <v>25.652999999999999</v>
      </c>
      <c r="DL20" s="9">
        <v>5.1890000000000001</v>
      </c>
      <c r="DM20" s="9">
        <v>2.5289999999999999</v>
      </c>
      <c r="DN20" s="9">
        <v>2.66</v>
      </c>
      <c r="DO20" s="9">
        <v>16.390999999999998</v>
      </c>
      <c r="DP20" s="9">
        <v>9.1760000000000002</v>
      </c>
      <c r="DQ20" s="9">
        <v>7.2149999999999999</v>
      </c>
      <c r="DR20" s="9">
        <v>4.2469999999999999</v>
      </c>
      <c r="DS20" s="9">
        <v>2.99</v>
      </c>
      <c r="DT20" s="9">
        <v>1.2569999999999999</v>
      </c>
      <c r="DU20" s="9">
        <v>27.577000000000002</v>
      </c>
      <c r="DV20" s="9">
        <v>14.375</v>
      </c>
      <c r="DW20" s="9">
        <v>13.202999999999999</v>
      </c>
      <c r="DX20" s="9">
        <v>2.125</v>
      </c>
      <c r="DY20" s="9">
        <v>1.4039999999999999</v>
      </c>
      <c r="DZ20" s="9">
        <v>0.72099999999999997</v>
      </c>
      <c r="EA20" s="9">
        <v>15.981999999999999</v>
      </c>
      <c r="EB20" s="9">
        <v>7.82</v>
      </c>
      <c r="EC20" s="9">
        <v>8.1620000000000008</v>
      </c>
      <c r="ED20" s="9">
        <v>2.1219999999999999</v>
      </c>
      <c r="EE20" s="9">
        <v>1.5860000000000001</v>
      </c>
      <c r="EF20" s="9">
        <v>0.53600000000000003</v>
      </c>
      <c r="EG20" s="9">
        <v>11.596</v>
      </c>
      <c r="EH20" s="9">
        <v>6.5549999999999997</v>
      </c>
      <c r="EI20" s="9">
        <v>5.0410000000000004</v>
      </c>
      <c r="EJ20" s="9">
        <v>1.129</v>
      </c>
      <c r="EK20" s="9">
        <v>1.129</v>
      </c>
      <c r="EL20" s="9">
        <v>0</v>
      </c>
      <c r="EM20" s="9">
        <v>10.35</v>
      </c>
      <c r="EN20" s="9">
        <v>5.1139999999999999</v>
      </c>
      <c r="EO20" s="9">
        <v>5.2359999999999998</v>
      </c>
      <c r="EP20" s="9">
        <v>0.71699999999999997</v>
      </c>
      <c r="EQ20" s="9">
        <v>0.71699999999999997</v>
      </c>
      <c r="ER20" s="9">
        <v>0</v>
      </c>
      <c r="ES20" s="9">
        <v>7.4989999999999997</v>
      </c>
      <c r="ET20" s="9">
        <v>3.2639999999999998</v>
      </c>
      <c r="EU20" s="9">
        <v>4.2350000000000003</v>
      </c>
      <c r="EV20" s="9">
        <v>0.41199999999999998</v>
      </c>
      <c r="EW20" s="9">
        <v>0.41199999999999998</v>
      </c>
      <c r="EX20" s="9">
        <v>0</v>
      </c>
      <c r="EY20" s="9">
        <v>2.851</v>
      </c>
      <c r="EZ20" s="9">
        <v>1.85</v>
      </c>
      <c r="FA20" s="9">
        <v>1.0009999999999999</v>
      </c>
      <c r="FB20" s="9">
        <v>0.51100000000000001</v>
      </c>
      <c r="FC20" s="9">
        <v>0.151</v>
      </c>
      <c r="FD20" s="9">
        <v>0.36</v>
      </c>
      <c r="FE20" s="9">
        <v>0.54100000000000004</v>
      </c>
      <c r="FF20" s="9">
        <v>0.29099999999999998</v>
      </c>
      <c r="FG20" s="9">
        <v>0.249</v>
      </c>
      <c r="FH20" s="9">
        <v>9.0749999999999993</v>
      </c>
      <c r="FI20" s="9">
        <v>5.7510000000000003</v>
      </c>
      <c r="FJ20" s="9">
        <v>3.3239999999999998</v>
      </c>
      <c r="FK20" s="9">
        <v>43.268999999999998</v>
      </c>
      <c r="FL20" s="9">
        <v>23.593</v>
      </c>
      <c r="FM20" s="9">
        <v>19.677</v>
      </c>
      <c r="FN20" s="9">
        <v>3.8849999999999998</v>
      </c>
      <c r="FO20" s="9">
        <v>3.113</v>
      </c>
      <c r="FP20" s="9">
        <v>0.77200000000000002</v>
      </c>
      <c r="FQ20" s="9">
        <v>28.286999999999999</v>
      </c>
      <c r="FR20" s="9">
        <v>15.041</v>
      </c>
      <c r="FS20" s="9">
        <v>13.244999999999999</v>
      </c>
      <c r="FT20" s="9">
        <v>1.8560000000000001</v>
      </c>
      <c r="FU20" s="9">
        <v>1.504</v>
      </c>
      <c r="FV20" s="9">
        <v>0.35199999999999998</v>
      </c>
      <c r="FW20" s="9">
        <v>12.536</v>
      </c>
      <c r="FX20" s="9">
        <v>6.5179999999999998</v>
      </c>
      <c r="FY20" s="9">
        <v>6.0179999999999998</v>
      </c>
      <c r="FZ20" s="9">
        <v>2.0289999999999999</v>
      </c>
      <c r="GA20" s="9">
        <v>1.609</v>
      </c>
      <c r="GB20" s="9">
        <v>0.42</v>
      </c>
      <c r="GC20" s="9">
        <v>15.75</v>
      </c>
      <c r="GD20" s="9">
        <v>8.5229999999999997</v>
      </c>
      <c r="GE20" s="9">
        <v>7.2270000000000003</v>
      </c>
      <c r="GF20" s="9">
        <v>0.53500000000000003</v>
      </c>
      <c r="GG20" s="9">
        <v>0.185</v>
      </c>
      <c r="GH20" s="9">
        <v>0.35099999999999998</v>
      </c>
      <c r="GI20" s="9">
        <v>1.0229999999999999</v>
      </c>
      <c r="GJ20" s="9">
        <v>0</v>
      </c>
      <c r="GK20" s="9">
        <v>1.0229999999999999</v>
      </c>
      <c r="GL20" s="9">
        <v>2.7570000000000001</v>
      </c>
      <c r="GM20" s="9">
        <v>0.90700000000000003</v>
      </c>
      <c r="GN20" s="9">
        <v>1.85</v>
      </c>
      <c r="GO20" s="9">
        <v>5.4359999999999999</v>
      </c>
      <c r="GP20" s="9">
        <v>2.7170000000000001</v>
      </c>
      <c r="GQ20" s="9">
        <v>2.7189999999999999</v>
      </c>
      <c r="GR20" s="9">
        <v>1.796</v>
      </c>
      <c r="GS20" s="9">
        <v>1.5469999999999999</v>
      </c>
      <c r="GT20" s="9">
        <v>0.25</v>
      </c>
      <c r="GU20" s="9">
        <v>5.9539999999999997</v>
      </c>
      <c r="GV20" s="9">
        <v>4.2489999999999997</v>
      </c>
      <c r="GW20" s="9">
        <v>1.706</v>
      </c>
      <c r="GX20" s="9">
        <v>0.10199999999999999</v>
      </c>
      <c r="GY20" s="9">
        <v>0</v>
      </c>
      <c r="GZ20" s="9">
        <v>0.10199999999999999</v>
      </c>
      <c r="HA20" s="9">
        <v>2.569</v>
      </c>
      <c r="HB20" s="9">
        <v>1.5860000000000001</v>
      </c>
      <c r="HC20" s="9">
        <v>0.98299999999999998</v>
      </c>
      <c r="HD20" s="9">
        <v>1.61</v>
      </c>
      <c r="HE20" s="9">
        <v>0.80200000000000005</v>
      </c>
      <c r="HF20" s="9">
        <v>0.80800000000000005</v>
      </c>
      <c r="HG20" s="9">
        <v>10.452999999999999</v>
      </c>
      <c r="HH20" s="9">
        <v>4.6740000000000004</v>
      </c>
      <c r="HI20" s="9">
        <v>5.7789999999999999</v>
      </c>
      <c r="HJ20" s="9">
        <v>1.163</v>
      </c>
      <c r="HK20" s="9">
        <v>0.80200000000000005</v>
      </c>
      <c r="HL20" s="9">
        <v>0.36099999999999999</v>
      </c>
      <c r="HM20" s="9">
        <v>5.968</v>
      </c>
      <c r="HN20" s="9">
        <v>2.91</v>
      </c>
      <c r="HO20" s="9">
        <v>3.0569999999999999</v>
      </c>
      <c r="HP20" s="9">
        <v>0.44700000000000001</v>
      </c>
      <c r="HQ20" s="9">
        <v>0</v>
      </c>
      <c r="HR20" s="9">
        <v>0.44700000000000001</v>
      </c>
      <c r="HS20" s="9">
        <v>4.4850000000000003</v>
      </c>
      <c r="HT20" s="9">
        <v>1.764</v>
      </c>
      <c r="HU20" s="9">
        <v>2.7210000000000001</v>
      </c>
      <c r="HV20" s="9">
        <v>0.39200000000000002</v>
      </c>
      <c r="HW20" s="9">
        <v>0.247</v>
      </c>
      <c r="HX20" s="9">
        <v>0.14499999999999999</v>
      </c>
      <c r="HY20" s="9">
        <v>1.137</v>
      </c>
      <c r="HZ20" s="9">
        <v>0.68899999999999995</v>
      </c>
      <c r="IA20" s="9">
        <v>0.44700000000000001</v>
      </c>
      <c r="IB20" s="9">
        <v>5.6639999999999997</v>
      </c>
      <c r="IC20" s="9">
        <v>3.0739999999999998</v>
      </c>
      <c r="ID20" s="9">
        <v>2.59</v>
      </c>
      <c r="IE20" s="9">
        <v>4.3639999999999999</v>
      </c>
      <c r="IF20" s="9">
        <v>2.8769999999999998</v>
      </c>
      <c r="IG20" s="9">
        <v>1.4870000000000001</v>
      </c>
      <c r="IH20" s="9">
        <v>22.792999999999999</v>
      </c>
      <c r="II20" s="9">
        <v>13.813000000000001</v>
      </c>
      <c r="IJ20" s="9">
        <v>8.98</v>
      </c>
      <c r="IK20" s="9">
        <v>0.53</v>
      </c>
      <c r="IL20" s="9">
        <v>0.432</v>
      </c>
      <c r="IM20" s="9">
        <v>9.8000000000000004E-2</v>
      </c>
      <c r="IN20" s="9">
        <v>27.952999999999999</v>
      </c>
      <c r="IO20" s="9">
        <v>12.757</v>
      </c>
      <c r="IP20" s="9">
        <v>15.196</v>
      </c>
      <c r="IQ20" s="9">
        <v>0.51900000000000002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147" s="2" customFormat="1" ht="99.95" customHeight="1">
      <c r="B1" s="3" t="s">
        <v>4964</v>
      </c>
      <c r="C1" s="3" t="s">
        <v>4965</v>
      </c>
      <c r="D1" s="3" t="s">
        <v>4966</v>
      </c>
      <c r="E1" s="3" t="s">
        <v>4967</v>
      </c>
      <c r="F1" s="3" t="s">
        <v>4968</v>
      </c>
      <c r="G1" s="3" t="s">
        <v>4969</v>
      </c>
      <c r="H1" s="3" t="s">
        <v>4970</v>
      </c>
      <c r="I1" s="3" t="s">
        <v>4971</v>
      </c>
      <c r="J1" s="3" t="s">
        <v>4972</v>
      </c>
      <c r="K1" s="3" t="s">
        <v>4973</v>
      </c>
      <c r="L1" s="3" t="s">
        <v>4974</v>
      </c>
      <c r="M1" s="3" t="s">
        <v>4975</v>
      </c>
      <c r="N1" s="3" t="s">
        <v>4976</v>
      </c>
      <c r="O1" s="3" t="s">
        <v>4977</v>
      </c>
      <c r="P1" s="3" t="s">
        <v>4978</v>
      </c>
      <c r="Q1" s="3" t="s">
        <v>4979</v>
      </c>
      <c r="R1" s="3" t="s">
        <v>4980</v>
      </c>
      <c r="S1" s="3" t="s">
        <v>4981</v>
      </c>
      <c r="T1" s="3" t="s">
        <v>4982</v>
      </c>
      <c r="U1" s="3" t="s">
        <v>4983</v>
      </c>
      <c r="V1" s="3" t="s">
        <v>4984</v>
      </c>
      <c r="W1" s="3" t="s">
        <v>4985</v>
      </c>
      <c r="X1" s="3" t="s">
        <v>4986</v>
      </c>
      <c r="Y1" s="3" t="s">
        <v>4987</v>
      </c>
      <c r="Z1" s="3" t="s">
        <v>4988</v>
      </c>
      <c r="AA1" s="3" t="s">
        <v>4989</v>
      </c>
      <c r="AB1" s="3" t="s">
        <v>4990</v>
      </c>
      <c r="AC1" s="3" t="s">
        <v>4991</v>
      </c>
      <c r="AD1" s="3" t="s">
        <v>4992</v>
      </c>
      <c r="AE1" s="3" t="s">
        <v>4993</v>
      </c>
      <c r="AF1" s="3" t="s">
        <v>4994</v>
      </c>
      <c r="AG1" s="3" t="s">
        <v>4995</v>
      </c>
      <c r="AH1" s="3" t="s">
        <v>4996</v>
      </c>
      <c r="AI1" s="3" t="s">
        <v>4997</v>
      </c>
      <c r="AJ1" s="3" t="s">
        <v>4998</v>
      </c>
      <c r="AK1" s="3" t="s">
        <v>4999</v>
      </c>
      <c r="AL1" s="3" t="s">
        <v>5000</v>
      </c>
      <c r="AM1" s="3" t="s">
        <v>5001</v>
      </c>
      <c r="AN1" s="3" t="s">
        <v>5002</v>
      </c>
      <c r="AO1" s="3" t="s">
        <v>5003</v>
      </c>
      <c r="AP1" s="3" t="s">
        <v>5004</v>
      </c>
      <c r="AQ1" s="3" t="s">
        <v>5005</v>
      </c>
      <c r="AR1" s="3" t="s">
        <v>5006</v>
      </c>
      <c r="AS1" s="3" t="s">
        <v>5007</v>
      </c>
      <c r="AT1" s="3" t="s">
        <v>5008</v>
      </c>
      <c r="AU1" s="3" t="s">
        <v>5009</v>
      </c>
      <c r="AV1" s="3" t="s">
        <v>5010</v>
      </c>
      <c r="AW1" s="3" t="s">
        <v>5011</v>
      </c>
      <c r="AX1" s="3" t="s">
        <v>5012</v>
      </c>
      <c r="AY1" s="3" t="s">
        <v>5013</v>
      </c>
      <c r="AZ1" s="3" t="s">
        <v>5403</v>
      </c>
      <c r="BA1" s="3" t="s">
        <v>5404</v>
      </c>
      <c r="BB1" s="3" t="s">
        <v>5405</v>
      </c>
      <c r="BC1" s="3" t="s">
        <v>5406</v>
      </c>
      <c r="BD1" s="3" t="s">
        <v>5407</v>
      </c>
      <c r="BE1" s="3" t="s">
        <v>5408</v>
      </c>
      <c r="BF1" s="3" t="s">
        <v>5014</v>
      </c>
      <c r="BG1" s="3" t="s">
        <v>5015</v>
      </c>
      <c r="BH1" s="3" t="s">
        <v>5016</v>
      </c>
      <c r="BI1" s="3" t="s">
        <v>5017</v>
      </c>
      <c r="BJ1" s="3" t="s">
        <v>5018</v>
      </c>
      <c r="BK1" s="3" t="s">
        <v>5019</v>
      </c>
      <c r="BL1" s="3" t="s">
        <v>5020</v>
      </c>
      <c r="BM1" s="3" t="s">
        <v>5021</v>
      </c>
      <c r="BN1" s="3" t="s">
        <v>5022</v>
      </c>
      <c r="BO1" s="3" t="s">
        <v>5023</v>
      </c>
      <c r="BP1" s="3" t="s">
        <v>5024</v>
      </c>
      <c r="BQ1" s="3" t="s">
        <v>5025</v>
      </c>
      <c r="BR1" s="3" t="s">
        <v>5026</v>
      </c>
      <c r="BS1" s="3" t="s">
        <v>5027</v>
      </c>
      <c r="BT1" s="3" t="s">
        <v>5028</v>
      </c>
      <c r="BU1" s="3" t="s">
        <v>5029</v>
      </c>
      <c r="BV1" s="3" t="s">
        <v>5030</v>
      </c>
      <c r="BW1" s="3" t="s">
        <v>5031</v>
      </c>
      <c r="BX1" s="3" t="s">
        <v>5032</v>
      </c>
      <c r="BY1" s="3" t="s">
        <v>5033</v>
      </c>
      <c r="BZ1" s="3" t="s">
        <v>5034</v>
      </c>
      <c r="CA1" s="3" t="s">
        <v>5035</v>
      </c>
      <c r="CB1" s="3" t="s">
        <v>5036</v>
      </c>
      <c r="CC1" s="3" t="s">
        <v>5037</v>
      </c>
      <c r="CD1" s="3" t="s">
        <v>5038</v>
      </c>
      <c r="CE1" s="3" t="s">
        <v>5039</v>
      </c>
      <c r="CF1" s="3" t="s">
        <v>5040</v>
      </c>
      <c r="CG1" s="3" t="s">
        <v>5041</v>
      </c>
      <c r="CH1" s="3" t="s">
        <v>5042</v>
      </c>
      <c r="CI1" s="3" t="s">
        <v>5043</v>
      </c>
      <c r="CJ1" s="3" t="s">
        <v>5044</v>
      </c>
      <c r="CK1" s="3" t="s">
        <v>5045</v>
      </c>
      <c r="CL1" s="3" t="s">
        <v>5046</v>
      </c>
      <c r="CM1" s="3" t="s">
        <v>5047</v>
      </c>
      <c r="CN1" s="3" t="s">
        <v>5048</v>
      </c>
      <c r="CO1" s="3" t="s">
        <v>5049</v>
      </c>
      <c r="CP1" s="3" t="s">
        <v>5050</v>
      </c>
      <c r="CQ1" s="3" t="s">
        <v>5051</v>
      </c>
      <c r="CR1" s="3" t="s">
        <v>5052</v>
      </c>
      <c r="CS1" s="3" t="s">
        <v>5053</v>
      </c>
      <c r="CT1" s="3" t="s">
        <v>5054</v>
      </c>
      <c r="CU1" s="3" t="s">
        <v>5055</v>
      </c>
      <c r="CV1" s="3" t="s">
        <v>5056</v>
      </c>
      <c r="CW1" s="3" t="s">
        <v>5057</v>
      </c>
      <c r="CX1" s="3" t="s">
        <v>5058</v>
      </c>
      <c r="CY1" s="3" t="s">
        <v>5059</v>
      </c>
      <c r="CZ1" s="3" t="s">
        <v>5060</v>
      </c>
      <c r="DA1" s="3" t="s">
        <v>5061</v>
      </c>
      <c r="DB1" s="3" t="s">
        <v>5062</v>
      </c>
      <c r="DC1" s="3" t="s">
        <v>5063</v>
      </c>
      <c r="DD1" s="3" t="s">
        <v>5064</v>
      </c>
      <c r="DE1" s="3" t="s">
        <v>5065</v>
      </c>
      <c r="DF1" s="3" t="s">
        <v>5066</v>
      </c>
      <c r="DG1" s="3" t="s">
        <v>5067</v>
      </c>
      <c r="DH1" s="3" t="s">
        <v>5068</v>
      </c>
      <c r="DI1" s="3" t="s">
        <v>5069</v>
      </c>
      <c r="DJ1" s="3" t="s">
        <v>5070</v>
      </c>
      <c r="DK1" s="3" t="s">
        <v>5071</v>
      </c>
      <c r="DL1" s="3" t="s">
        <v>5072</v>
      </c>
      <c r="DM1" s="3" t="s">
        <v>5073</v>
      </c>
      <c r="DN1" s="3" t="s">
        <v>5074</v>
      </c>
      <c r="DO1" s="3" t="s">
        <v>5075</v>
      </c>
      <c r="DP1" s="3" t="s">
        <v>5076</v>
      </c>
      <c r="DQ1" s="3" t="s">
        <v>5077</v>
      </c>
      <c r="DR1" s="3" t="s">
        <v>5078</v>
      </c>
      <c r="DS1" s="3" t="s">
        <v>5079</v>
      </c>
      <c r="DT1" s="3" t="s">
        <v>5080</v>
      </c>
      <c r="DU1" s="3" t="s">
        <v>5081</v>
      </c>
      <c r="DV1" s="3" t="s">
        <v>5082</v>
      </c>
      <c r="DW1" s="3" t="s">
        <v>5083</v>
      </c>
      <c r="DX1" s="3" t="s">
        <v>5084</v>
      </c>
      <c r="DY1" s="3" t="s">
        <v>5085</v>
      </c>
      <c r="DZ1" s="3" t="s">
        <v>5086</v>
      </c>
      <c r="EA1" s="3" t="s">
        <v>5087</v>
      </c>
      <c r="EB1" s="3" t="s">
        <v>5088</v>
      </c>
      <c r="EC1" s="3" t="s">
        <v>5089</v>
      </c>
      <c r="ED1" s="3" t="s">
        <v>5090</v>
      </c>
      <c r="EE1" s="3" t="s">
        <v>5091</v>
      </c>
      <c r="EF1" s="3" t="s">
        <v>5092</v>
      </c>
      <c r="EG1" s="3" t="s">
        <v>5093</v>
      </c>
      <c r="EH1" s="3" t="s">
        <v>5094</v>
      </c>
      <c r="EI1" s="3" t="s">
        <v>5095</v>
      </c>
      <c r="EJ1" s="3" t="s">
        <v>5096</v>
      </c>
      <c r="EK1" s="3" t="s">
        <v>5097</v>
      </c>
      <c r="EL1" s="3" t="s">
        <v>5098</v>
      </c>
      <c r="EM1" s="3" t="s">
        <v>5099</v>
      </c>
      <c r="EN1" s="3" t="s">
        <v>5100</v>
      </c>
      <c r="EO1" s="3" t="s">
        <v>5101</v>
      </c>
      <c r="EP1" s="3" t="s">
        <v>5102</v>
      </c>
      <c r="EQ1" s="3" t="s">
        <v>5103</v>
      </c>
    </row>
    <row r="2" spans="1:147">
      <c r="A2" s="4" t="s">
        <v>244</v>
      </c>
      <c r="B2" s="7" t="s">
        <v>253</v>
      </c>
      <c r="C2" s="7" t="s">
        <v>253</v>
      </c>
      <c r="D2" s="7" t="s">
        <v>253</v>
      </c>
      <c r="E2" s="7" t="s">
        <v>253</v>
      </c>
      <c r="F2" s="7" t="s">
        <v>253</v>
      </c>
      <c r="G2" s="7" t="s">
        <v>253</v>
      </c>
      <c r="H2" s="7" t="s">
        <v>253</v>
      </c>
      <c r="I2" s="7" t="s">
        <v>253</v>
      </c>
      <c r="J2" s="7" t="s">
        <v>253</v>
      </c>
      <c r="K2" s="7" t="s">
        <v>253</v>
      </c>
      <c r="L2" s="7" t="s">
        <v>253</v>
      </c>
      <c r="M2" s="7" t="s">
        <v>253</v>
      </c>
      <c r="N2" s="7" t="s">
        <v>253</v>
      </c>
      <c r="O2" s="7" t="s">
        <v>253</v>
      </c>
      <c r="P2" s="7" t="s">
        <v>253</v>
      </c>
      <c r="Q2" s="7" t="s">
        <v>253</v>
      </c>
      <c r="R2" s="7" t="s">
        <v>253</v>
      </c>
      <c r="S2" s="7" t="s">
        <v>253</v>
      </c>
      <c r="T2" s="7" t="s">
        <v>253</v>
      </c>
      <c r="U2" s="7" t="s">
        <v>253</v>
      </c>
      <c r="V2" s="7" t="s">
        <v>253</v>
      </c>
      <c r="W2" s="7" t="s">
        <v>253</v>
      </c>
      <c r="X2" s="7" t="s">
        <v>253</v>
      </c>
      <c r="Y2" s="7" t="s">
        <v>253</v>
      </c>
      <c r="Z2" s="7" t="s">
        <v>253</v>
      </c>
      <c r="AA2" s="7" t="s">
        <v>253</v>
      </c>
      <c r="AB2" s="7" t="s">
        <v>253</v>
      </c>
      <c r="AC2" s="7" t="s">
        <v>253</v>
      </c>
      <c r="AD2" s="7" t="s">
        <v>253</v>
      </c>
      <c r="AE2" s="7" t="s">
        <v>253</v>
      </c>
      <c r="AF2" s="7" t="s">
        <v>253</v>
      </c>
      <c r="AG2" s="7" t="s">
        <v>253</v>
      </c>
      <c r="AH2" s="7" t="s">
        <v>253</v>
      </c>
      <c r="AI2" s="7" t="s">
        <v>253</v>
      </c>
      <c r="AJ2" s="7" t="s">
        <v>253</v>
      </c>
      <c r="AK2" s="7" t="s">
        <v>253</v>
      </c>
      <c r="AL2" s="7" t="s">
        <v>253</v>
      </c>
      <c r="AM2" s="7" t="s">
        <v>253</v>
      </c>
      <c r="AN2" s="7" t="s">
        <v>253</v>
      </c>
      <c r="AO2" s="7" t="s">
        <v>253</v>
      </c>
      <c r="AP2" s="7" t="s">
        <v>253</v>
      </c>
      <c r="AQ2" s="7" t="s">
        <v>253</v>
      </c>
      <c r="AR2" s="7" t="s">
        <v>253</v>
      </c>
      <c r="AS2" s="7" t="s">
        <v>253</v>
      </c>
      <c r="AT2" s="7" t="s">
        <v>253</v>
      </c>
      <c r="AU2" s="7" t="s">
        <v>253</v>
      </c>
      <c r="AV2" s="7" t="s">
        <v>253</v>
      </c>
      <c r="AW2" s="7" t="s">
        <v>253</v>
      </c>
      <c r="AX2" s="7" t="s">
        <v>253</v>
      </c>
      <c r="AY2" s="7" t="s">
        <v>253</v>
      </c>
      <c r="AZ2" s="7" t="s">
        <v>253</v>
      </c>
      <c r="BA2" s="7" t="s">
        <v>253</v>
      </c>
      <c r="BB2" s="7" t="s">
        <v>253</v>
      </c>
      <c r="BC2" s="7" t="s">
        <v>253</v>
      </c>
      <c r="BD2" s="7" t="s">
        <v>253</v>
      </c>
      <c r="BE2" s="7" t="s">
        <v>253</v>
      </c>
      <c r="BF2" s="7" t="s">
        <v>253</v>
      </c>
      <c r="BG2" s="7" t="s">
        <v>253</v>
      </c>
      <c r="BH2" s="7" t="s">
        <v>253</v>
      </c>
      <c r="BI2" s="7" t="s">
        <v>253</v>
      </c>
      <c r="BJ2" s="7" t="s">
        <v>253</v>
      </c>
      <c r="BK2" s="7" t="s">
        <v>253</v>
      </c>
      <c r="BL2" s="7" t="s">
        <v>253</v>
      </c>
      <c r="BM2" s="7" t="s">
        <v>253</v>
      </c>
      <c r="BN2" s="7" t="s">
        <v>253</v>
      </c>
      <c r="BO2" s="7" t="s">
        <v>253</v>
      </c>
      <c r="BP2" s="7" t="s">
        <v>253</v>
      </c>
      <c r="BQ2" s="7" t="s">
        <v>253</v>
      </c>
      <c r="BR2" s="7" t="s">
        <v>253</v>
      </c>
      <c r="BS2" s="7" t="s">
        <v>253</v>
      </c>
      <c r="BT2" s="7" t="s">
        <v>253</v>
      </c>
      <c r="BU2" s="7" t="s">
        <v>253</v>
      </c>
      <c r="BV2" s="7" t="s">
        <v>253</v>
      </c>
      <c r="BW2" s="7" t="s">
        <v>253</v>
      </c>
      <c r="BX2" s="7" t="s">
        <v>253</v>
      </c>
      <c r="BY2" s="7" t="s">
        <v>253</v>
      </c>
      <c r="BZ2" s="7" t="s">
        <v>253</v>
      </c>
      <c r="CA2" s="7" t="s">
        <v>253</v>
      </c>
      <c r="CB2" s="7" t="s">
        <v>253</v>
      </c>
      <c r="CC2" s="7" t="s">
        <v>253</v>
      </c>
      <c r="CD2" s="7" t="s">
        <v>253</v>
      </c>
      <c r="CE2" s="7" t="s">
        <v>253</v>
      </c>
      <c r="CF2" s="7" t="s">
        <v>253</v>
      </c>
      <c r="CG2" s="7" t="s">
        <v>253</v>
      </c>
      <c r="CH2" s="7" t="s">
        <v>253</v>
      </c>
      <c r="CI2" s="7" t="s">
        <v>253</v>
      </c>
      <c r="CJ2" s="7" t="s">
        <v>253</v>
      </c>
      <c r="CK2" s="7" t="s">
        <v>253</v>
      </c>
      <c r="CL2" s="7" t="s">
        <v>253</v>
      </c>
      <c r="CM2" s="7" t="s">
        <v>253</v>
      </c>
      <c r="CN2" s="7" t="s">
        <v>253</v>
      </c>
      <c r="CO2" s="7" t="s">
        <v>253</v>
      </c>
      <c r="CP2" s="7" t="s">
        <v>253</v>
      </c>
      <c r="CQ2" s="7" t="s">
        <v>253</v>
      </c>
      <c r="CR2" s="7" t="s">
        <v>253</v>
      </c>
      <c r="CS2" s="7" t="s">
        <v>253</v>
      </c>
      <c r="CT2" s="7" t="s">
        <v>253</v>
      </c>
      <c r="CU2" s="7" t="s">
        <v>253</v>
      </c>
      <c r="CV2" s="7" t="s">
        <v>253</v>
      </c>
      <c r="CW2" s="7" t="s">
        <v>253</v>
      </c>
      <c r="CX2" s="7" t="s">
        <v>253</v>
      </c>
      <c r="CY2" s="7" t="s">
        <v>253</v>
      </c>
      <c r="CZ2" s="7" t="s">
        <v>253</v>
      </c>
      <c r="DA2" s="7" t="s">
        <v>253</v>
      </c>
      <c r="DB2" s="7" t="s">
        <v>253</v>
      </c>
      <c r="DC2" s="7" t="s">
        <v>253</v>
      </c>
      <c r="DD2" s="7" t="s">
        <v>253</v>
      </c>
      <c r="DE2" s="7" t="s">
        <v>253</v>
      </c>
      <c r="DF2" s="7" t="s">
        <v>253</v>
      </c>
      <c r="DG2" s="7" t="s">
        <v>253</v>
      </c>
      <c r="DH2" s="7" t="s">
        <v>253</v>
      </c>
      <c r="DI2" s="7" t="s">
        <v>253</v>
      </c>
      <c r="DJ2" s="7" t="s">
        <v>253</v>
      </c>
      <c r="DK2" s="7" t="s">
        <v>253</v>
      </c>
      <c r="DL2" s="7" t="s">
        <v>253</v>
      </c>
      <c r="DM2" s="7" t="s">
        <v>253</v>
      </c>
      <c r="DN2" s="7" t="s">
        <v>253</v>
      </c>
      <c r="DO2" s="7" t="s">
        <v>253</v>
      </c>
      <c r="DP2" s="7" t="s">
        <v>253</v>
      </c>
      <c r="DQ2" s="7" t="s">
        <v>253</v>
      </c>
      <c r="DR2" s="7" t="s">
        <v>253</v>
      </c>
      <c r="DS2" s="7" t="s">
        <v>253</v>
      </c>
      <c r="DT2" s="7" t="s">
        <v>253</v>
      </c>
      <c r="DU2" s="7" t="s">
        <v>253</v>
      </c>
      <c r="DV2" s="7" t="s">
        <v>253</v>
      </c>
      <c r="DW2" s="7" t="s">
        <v>253</v>
      </c>
      <c r="DX2" s="7" t="s">
        <v>253</v>
      </c>
      <c r="DY2" s="7" t="s">
        <v>253</v>
      </c>
      <c r="DZ2" s="7" t="s">
        <v>253</v>
      </c>
      <c r="EA2" s="7" t="s">
        <v>253</v>
      </c>
      <c r="EB2" s="7" t="s">
        <v>253</v>
      </c>
      <c r="EC2" s="7" t="s">
        <v>253</v>
      </c>
      <c r="ED2" s="7" t="s">
        <v>253</v>
      </c>
      <c r="EE2" s="7" t="s">
        <v>253</v>
      </c>
      <c r="EF2" s="7" t="s">
        <v>253</v>
      </c>
      <c r="EG2" s="7" t="s">
        <v>253</v>
      </c>
      <c r="EH2" s="7" t="s">
        <v>253</v>
      </c>
      <c r="EI2" s="7" t="s">
        <v>253</v>
      </c>
      <c r="EJ2" s="7" t="s">
        <v>253</v>
      </c>
      <c r="EK2" s="7" t="s">
        <v>253</v>
      </c>
      <c r="EL2" s="7" t="s">
        <v>253</v>
      </c>
      <c r="EM2" s="7" t="s">
        <v>253</v>
      </c>
      <c r="EN2" s="7" t="s">
        <v>253</v>
      </c>
      <c r="EO2" s="7" t="s">
        <v>253</v>
      </c>
      <c r="EP2" s="7" t="s">
        <v>253</v>
      </c>
      <c r="EQ2" s="7" t="s">
        <v>253</v>
      </c>
    </row>
    <row r="3" spans="1:147">
      <c r="A3" s="4" t="s">
        <v>245</v>
      </c>
      <c r="B3" s="8" t="s">
        <v>254</v>
      </c>
      <c r="C3" s="8" t="s">
        <v>254</v>
      </c>
      <c r="D3" s="8" t="s">
        <v>254</v>
      </c>
      <c r="E3" s="8" t="s">
        <v>254</v>
      </c>
      <c r="F3" s="8" t="s">
        <v>254</v>
      </c>
      <c r="G3" s="8" t="s">
        <v>254</v>
      </c>
      <c r="H3" s="8" t="s">
        <v>254</v>
      </c>
      <c r="I3" s="8" t="s">
        <v>254</v>
      </c>
      <c r="J3" s="8" t="s">
        <v>254</v>
      </c>
      <c r="K3" s="8" t="s">
        <v>254</v>
      </c>
      <c r="L3" s="8" t="s">
        <v>254</v>
      </c>
      <c r="M3" s="8" t="s">
        <v>254</v>
      </c>
      <c r="N3" s="8" t="s">
        <v>254</v>
      </c>
      <c r="O3" s="8" t="s">
        <v>254</v>
      </c>
      <c r="P3" s="8" t="s">
        <v>254</v>
      </c>
      <c r="Q3" s="8" t="s">
        <v>254</v>
      </c>
      <c r="R3" s="8" t="s">
        <v>254</v>
      </c>
      <c r="S3" s="8" t="s">
        <v>254</v>
      </c>
      <c r="T3" s="8" t="s">
        <v>254</v>
      </c>
      <c r="U3" s="8" t="s">
        <v>254</v>
      </c>
      <c r="V3" s="8" t="s">
        <v>254</v>
      </c>
      <c r="W3" s="8" t="s">
        <v>254</v>
      </c>
      <c r="X3" s="8" t="s">
        <v>254</v>
      </c>
      <c r="Y3" s="8" t="s">
        <v>254</v>
      </c>
      <c r="Z3" s="8" t="s">
        <v>254</v>
      </c>
      <c r="AA3" s="8" t="s">
        <v>254</v>
      </c>
      <c r="AB3" s="8" t="s">
        <v>254</v>
      </c>
      <c r="AC3" s="8" t="s">
        <v>254</v>
      </c>
      <c r="AD3" s="8" t="s">
        <v>254</v>
      </c>
      <c r="AE3" s="8" t="s">
        <v>254</v>
      </c>
      <c r="AF3" s="8" t="s">
        <v>254</v>
      </c>
      <c r="AG3" s="8" t="s">
        <v>254</v>
      </c>
      <c r="AH3" s="8" t="s">
        <v>254</v>
      </c>
      <c r="AI3" s="8" t="s">
        <v>254</v>
      </c>
      <c r="AJ3" s="8" t="s">
        <v>254</v>
      </c>
      <c r="AK3" s="8" t="s">
        <v>254</v>
      </c>
      <c r="AL3" s="8" t="s">
        <v>254</v>
      </c>
      <c r="AM3" s="8" t="s">
        <v>254</v>
      </c>
      <c r="AN3" s="8" t="s">
        <v>254</v>
      </c>
      <c r="AO3" s="8" t="s">
        <v>254</v>
      </c>
      <c r="AP3" s="8" t="s">
        <v>254</v>
      </c>
      <c r="AQ3" s="8" t="s">
        <v>254</v>
      </c>
      <c r="AR3" s="8" t="s">
        <v>254</v>
      </c>
      <c r="AS3" s="8" t="s">
        <v>254</v>
      </c>
      <c r="AT3" s="8" t="s">
        <v>254</v>
      </c>
      <c r="AU3" s="8" t="s">
        <v>254</v>
      </c>
      <c r="AV3" s="8" t="s">
        <v>254</v>
      </c>
      <c r="AW3" s="8" t="s">
        <v>254</v>
      </c>
      <c r="AX3" s="8" t="s">
        <v>254</v>
      </c>
      <c r="AY3" s="8" t="s">
        <v>254</v>
      </c>
      <c r="AZ3" s="8" t="s">
        <v>254</v>
      </c>
      <c r="BA3" s="8" t="s">
        <v>254</v>
      </c>
      <c r="BB3" s="8" t="s">
        <v>254</v>
      </c>
      <c r="BC3" s="8" t="s">
        <v>254</v>
      </c>
      <c r="BD3" s="8" t="s">
        <v>254</v>
      </c>
      <c r="BE3" s="8" t="s">
        <v>254</v>
      </c>
      <c r="BF3" s="8" t="s">
        <v>254</v>
      </c>
      <c r="BG3" s="8" t="s">
        <v>254</v>
      </c>
      <c r="BH3" s="8" t="s">
        <v>254</v>
      </c>
      <c r="BI3" s="8" t="s">
        <v>254</v>
      </c>
      <c r="BJ3" s="8" t="s">
        <v>254</v>
      </c>
      <c r="BK3" s="8" t="s">
        <v>254</v>
      </c>
      <c r="BL3" s="8" t="s">
        <v>254</v>
      </c>
      <c r="BM3" s="8" t="s">
        <v>254</v>
      </c>
      <c r="BN3" s="8" t="s">
        <v>254</v>
      </c>
      <c r="BO3" s="8" t="s">
        <v>254</v>
      </c>
      <c r="BP3" s="8" t="s">
        <v>254</v>
      </c>
      <c r="BQ3" s="8" t="s">
        <v>254</v>
      </c>
      <c r="BR3" s="8" t="s">
        <v>254</v>
      </c>
      <c r="BS3" s="8" t="s">
        <v>254</v>
      </c>
      <c r="BT3" s="8" t="s">
        <v>254</v>
      </c>
      <c r="BU3" s="8" t="s">
        <v>254</v>
      </c>
      <c r="BV3" s="8" t="s">
        <v>254</v>
      </c>
      <c r="BW3" s="8" t="s">
        <v>254</v>
      </c>
      <c r="BX3" s="8" t="s">
        <v>254</v>
      </c>
      <c r="BY3" s="8" t="s">
        <v>254</v>
      </c>
      <c r="BZ3" s="8" t="s">
        <v>254</v>
      </c>
      <c r="CA3" s="8" t="s">
        <v>254</v>
      </c>
      <c r="CB3" s="8" t="s">
        <v>254</v>
      </c>
      <c r="CC3" s="8" t="s">
        <v>254</v>
      </c>
      <c r="CD3" s="8" t="s">
        <v>254</v>
      </c>
      <c r="CE3" s="8" t="s">
        <v>254</v>
      </c>
      <c r="CF3" s="8" t="s">
        <v>254</v>
      </c>
      <c r="CG3" s="8" t="s">
        <v>254</v>
      </c>
      <c r="CH3" s="8" t="s">
        <v>254</v>
      </c>
      <c r="CI3" s="8" t="s">
        <v>254</v>
      </c>
      <c r="CJ3" s="8" t="s">
        <v>254</v>
      </c>
      <c r="CK3" s="8" t="s">
        <v>254</v>
      </c>
      <c r="CL3" s="8" t="s">
        <v>254</v>
      </c>
      <c r="CM3" s="8" t="s">
        <v>254</v>
      </c>
      <c r="CN3" s="8" t="s">
        <v>254</v>
      </c>
      <c r="CO3" s="8" t="s">
        <v>254</v>
      </c>
      <c r="CP3" s="8" t="s">
        <v>254</v>
      </c>
      <c r="CQ3" s="8" t="s">
        <v>254</v>
      </c>
      <c r="CR3" s="8" t="s">
        <v>254</v>
      </c>
      <c r="CS3" s="8" t="s">
        <v>254</v>
      </c>
      <c r="CT3" s="8" t="s">
        <v>254</v>
      </c>
      <c r="CU3" s="8" t="s">
        <v>254</v>
      </c>
      <c r="CV3" s="8" t="s">
        <v>254</v>
      </c>
      <c r="CW3" s="8" t="s">
        <v>254</v>
      </c>
      <c r="CX3" s="8" t="s">
        <v>254</v>
      </c>
      <c r="CY3" s="8" t="s">
        <v>254</v>
      </c>
      <c r="CZ3" s="8" t="s">
        <v>254</v>
      </c>
      <c r="DA3" s="8" t="s">
        <v>254</v>
      </c>
      <c r="DB3" s="8" t="s">
        <v>254</v>
      </c>
      <c r="DC3" s="8" t="s">
        <v>254</v>
      </c>
      <c r="DD3" s="8" t="s">
        <v>254</v>
      </c>
      <c r="DE3" s="8" t="s">
        <v>254</v>
      </c>
      <c r="DF3" s="8" t="s">
        <v>254</v>
      </c>
      <c r="DG3" s="8" t="s">
        <v>254</v>
      </c>
      <c r="DH3" s="8" t="s">
        <v>254</v>
      </c>
      <c r="DI3" s="8" t="s">
        <v>254</v>
      </c>
      <c r="DJ3" s="8" t="s">
        <v>254</v>
      </c>
      <c r="DK3" s="8" t="s">
        <v>254</v>
      </c>
      <c r="DL3" s="8" t="s">
        <v>254</v>
      </c>
      <c r="DM3" s="8" t="s">
        <v>254</v>
      </c>
      <c r="DN3" s="8" t="s">
        <v>254</v>
      </c>
      <c r="DO3" s="8" t="s">
        <v>254</v>
      </c>
      <c r="DP3" s="8" t="s">
        <v>254</v>
      </c>
      <c r="DQ3" s="8" t="s">
        <v>254</v>
      </c>
      <c r="DR3" s="8" t="s">
        <v>254</v>
      </c>
      <c r="DS3" s="8" t="s">
        <v>254</v>
      </c>
      <c r="DT3" s="8" t="s">
        <v>254</v>
      </c>
      <c r="DU3" s="8" t="s">
        <v>254</v>
      </c>
      <c r="DV3" s="8" t="s">
        <v>254</v>
      </c>
      <c r="DW3" s="8" t="s">
        <v>254</v>
      </c>
      <c r="DX3" s="8" t="s">
        <v>254</v>
      </c>
      <c r="DY3" s="8" t="s">
        <v>254</v>
      </c>
      <c r="DZ3" s="8" t="s">
        <v>254</v>
      </c>
      <c r="EA3" s="8" t="s">
        <v>254</v>
      </c>
      <c r="EB3" s="8" t="s">
        <v>254</v>
      </c>
      <c r="EC3" s="8" t="s">
        <v>254</v>
      </c>
      <c r="ED3" s="8" t="s">
        <v>254</v>
      </c>
      <c r="EE3" s="8" t="s">
        <v>254</v>
      </c>
      <c r="EF3" s="8" t="s">
        <v>254</v>
      </c>
      <c r="EG3" s="8" t="s">
        <v>254</v>
      </c>
      <c r="EH3" s="8" t="s">
        <v>254</v>
      </c>
      <c r="EI3" s="8" t="s">
        <v>254</v>
      </c>
      <c r="EJ3" s="8" t="s">
        <v>254</v>
      </c>
      <c r="EK3" s="8" t="s">
        <v>254</v>
      </c>
      <c r="EL3" s="8" t="s">
        <v>254</v>
      </c>
      <c r="EM3" s="8" t="s">
        <v>254</v>
      </c>
      <c r="EN3" s="8" t="s">
        <v>254</v>
      </c>
      <c r="EO3" s="8" t="s">
        <v>254</v>
      </c>
      <c r="EP3" s="8" t="s">
        <v>254</v>
      </c>
      <c r="EQ3" s="8" t="s">
        <v>254</v>
      </c>
    </row>
    <row r="4" spans="1:147">
      <c r="A4" s="4" t="s">
        <v>246</v>
      </c>
      <c r="B4" s="8" t="s">
        <v>255</v>
      </c>
      <c r="C4" s="8" t="s">
        <v>255</v>
      </c>
      <c r="D4" s="8" t="s">
        <v>255</v>
      </c>
      <c r="E4" s="8" t="s">
        <v>255</v>
      </c>
      <c r="F4" s="8" t="s">
        <v>255</v>
      </c>
      <c r="G4" s="8" t="s">
        <v>255</v>
      </c>
      <c r="H4" s="8" t="s">
        <v>255</v>
      </c>
      <c r="I4" s="8" t="s">
        <v>255</v>
      </c>
      <c r="J4" s="8" t="s">
        <v>255</v>
      </c>
      <c r="K4" s="8" t="s">
        <v>255</v>
      </c>
      <c r="L4" s="8" t="s">
        <v>255</v>
      </c>
      <c r="M4" s="8" t="s">
        <v>255</v>
      </c>
      <c r="N4" s="8" t="s">
        <v>255</v>
      </c>
      <c r="O4" s="8" t="s">
        <v>255</v>
      </c>
      <c r="P4" s="8" t="s">
        <v>255</v>
      </c>
      <c r="Q4" s="8" t="s">
        <v>255</v>
      </c>
      <c r="R4" s="8" t="s">
        <v>255</v>
      </c>
      <c r="S4" s="8" t="s">
        <v>255</v>
      </c>
      <c r="T4" s="8" t="s">
        <v>255</v>
      </c>
      <c r="U4" s="8" t="s">
        <v>255</v>
      </c>
      <c r="V4" s="8" t="s">
        <v>255</v>
      </c>
      <c r="W4" s="8" t="s">
        <v>255</v>
      </c>
      <c r="X4" s="8" t="s">
        <v>255</v>
      </c>
      <c r="Y4" s="8" t="s">
        <v>255</v>
      </c>
      <c r="Z4" s="8" t="s">
        <v>255</v>
      </c>
      <c r="AA4" s="8" t="s">
        <v>255</v>
      </c>
      <c r="AB4" s="8" t="s">
        <v>255</v>
      </c>
      <c r="AC4" s="8" t="s">
        <v>255</v>
      </c>
      <c r="AD4" s="8" t="s">
        <v>255</v>
      </c>
      <c r="AE4" s="8" t="s">
        <v>255</v>
      </c>
      <c r="AF4" s="8" t="s">
        <v>255</v>
      </c>
      <c r="AG4" s="8" t="s">
        <v>255</v>
      </c>
      <c r="AH4" s="8" t="s">
        <v>255</v>
      </c>
      <c r="AI4" s="8" t="s">
        <v>255</v>
      </c>
      <c r="AJ4" s="8" t="s">
        <v>255</v>
      </c>
      <c r="AK4" s="8" t="s">
        <v>255</v>
      </c>
      <c r="AL4" s="8" t="s">
        <v>255</v>
      </c>
      <c r="AM4" s="8" t="s">
        <v>255</v>
      </c>
      <c r="AN4" s="8" t="s">
        <v>255</v>
      </c>
      <c r="AO4" s="8" t="s">
        <v>255</v>
      </c>
      <c r="AP4" s="8" t="s">
        <v>255</v>
      </c>
      <c r="AQ4" s="8" t="s">
        <v>255</v>
      </c>
      <c r="AR4" s="8" t="s">
        <v>255</v>
      </c>
      <c r="AS4" s="8" t="s">
        <v>255</v>
      </c>
      <c r="AT4" s="8" t="s">
        <v>255</v>
      </c>
      <c r="AU4" s="8" t="s">
        <v>255</v>
      </c>
      <c r="AV4" s="8" t="s">
        <v>255</v>
      </c>
      <c r="AW4" s="8" t="s">
        <v>255</v>
      </c>
      <c r="AX4" s="8" t="s">
        <v>255</v>
      </c>
      <c r="AY4" s="8" t="s">
        <v>255</v>
      </c>
      <c r="AZ4" s="8" t="s">
        <v>255</v>
      </c>
      <c r="BA4" s="8" t="s">
        <v>255</v>
      </c>
      <c r="BB4" s="8" t="s">
        <v>255</v>
      </c>
      <c r="BC4" s="8" t="s">
        <v>255</v>
      </c>
      <c r="BD4" s="8" t="s">
        <v>255</v>
      </c>
      <c r="BE4" s="8" t="s">
        <v>255</v>
      </c>
      <c r="BF4" s="8" t="s">
        <v>255</v>
      </c>
      <c r="BG4" s="8" t="s">
        <v>255</v>
      </c>
      <c r="BH4" s="8" t="s">
        <v>255</v>
      </c>
      <c r="BI4" s="8" t="s">
        <v>255</v>
      </c>
      <c r="BJ4" s="8" t="s">
        <v>255</v>
      </c>
      <c r="BK4" s="8" t="s">
        <v>255</v>
      </c>
      <c r="BL4" s="8" t="s">
        <v>255</v>
      </c>
      <c r="BM4" s="8" t="s">
        <v>255</v>
      </c>
      <c r="BN4" s="8" t="s">
        <v>255</v>
      </c>
      <c r="BO4" s="8" t="s">
        <v>255</v>
      </c>
      <c r="BP4" s="8" t="s">
        <v>255</v>
      </c>
      <c r="BQ4" s="8" t="s">
        <v>255</v>
      </c>
      <c r="BR4" s="8" t="s">
        <v>255</v>
      </c>
      <c r="BS4" s="8" t="s">
        <v>255</v>
      </c>
      <c r="BT4" s="8" t="s">
        <v>255</v>
      </c>
      <c r="BU4" s="8" t="s">
        <v>255</v>
      </c>
      <c r="BV4" s="8" t="s">
        <v>255</v>
      </c>
      <c r="BW4" s="8" t="s">
        <v>255</v>
      </c>
      <c r="BX4" s="8" t="s">
        <v>255</v>
      </c>
      <c r="BY4" s="8" t="s">
        <v>255</v>
      </c>
      <c r="BZ4" s="8" t="s">
        <v>255</v>
      </c>
      <c r="CA4" s="8" t="s">
        <v>255</v>
      </c>
      <c r="CB4" s="8" t="s">
        <v>255</v>
      </c>
      <c r="CC4" s="8" t="s">
        <v>255</v>
      </c>
      <c r="CD4" s="8" t="s">
        <v>255</v>
      </c>
      <c r="CE4" s="8" t="s">
        <v>255</v>
      </c>
      <c r="CF4" s="8" t="s">
        <v>255</v>
      </c>
      <c r="CG4" s="8" t="s">
        <v>255</v>
      </c>
      <c r="CH4" s="8" t="s">
        <v>255</v>
      </c>
      <c r="CI4" s="8" t="s">
        <v>255</v>
      </c>
      <c r="CJ4" s="8" t="s">
        <v>255</v>
      </c>
      <c r="CK4" s="8" t="s">
        <v>255</v>
      </c>
      <c r="CL4" s="8" t="s">
        <v>255</v>
      </c>
      <c r="CM4" s="8" t="s">
        <v>255</v>
      </c>
      <c r="CN4" s="8" t="s">
        <v>255</v>
      </c>
      <c r="CO4" s="8" t="s">
        <v>255</v>
      </c>
      <c r="CP4" s="8" t="s">
        <v>255</v>
      </c>
      <c r="CQ4" s="8" t="s">
        <v>255</v>
      </c>
      <c r="CR4" s="8" t="s">
        <v>255</v>
      </c>
      <c r="CS4" s="8" t="s">
        <v>255</v>
      </c>
      <c r="CT4" s="8" t="s">
        <v>255</v>
      </c>
      <c r="CU4" s="8" t="s">
        <v>255</v>
      </c>
      <c r="CV4" s="8" t="s">
        <v>255</v>
      </c>
      <c r="CW4" s="8" t="s">
        <v>255</v>
      </c>
      <c r="CX4" s="8" t="s">
        <v>255</v>
      </c>
      <c r="CY4" s="8" t="s">
        <v>255</v>
      </c>
      <c r="CZ4" s="8" t="s">
        <v>255</v>
      </c>
      <c r="DA4" s="8" t="s">
        <v>255</v>
      </c>
      <c r="DB4" s="8" t="s">
        <v>255</v>
      </c>
      <c r="DC4" s="8" t="s">
        <v>255</v>
      </c>
      <c r="DD4" s="8" t="s">
        <v>255</v>
      </c>
      <c r="DE4" s="8" t="s">
        <v>255</v>
      </c>
      <c r="DF4" s="8" t="s">
        <v>255</v>
      </c>
      <c r="DG4" s="8" t="s">
        <v>255</v>
      </c>
      <c r="DH4" s="8" t="s">
        <v>255</v>
      </c>
      <c r="DI4" s="8" t="s">
        <v>255</v>
      </c>
      <c r="DJ4" s="8" t="s">
        <v>255</v>
      </c>
      <c r="DK4" s="8" t="s">
        <v>255</v>
      </c>
      <c r="DL4" s="8" t="s">
        <v>255</v>
      </c>
      <c r="DM4" s="8" t="s">
        <v>255</v>
      </c>
      <c r="DN4" s="8" t="s">
        <v>255</v>
      </c>
      <c r="DO4" s="8" t="s">
        <v>255</v>
      </c>
      <c r="DP4" s="8" t="s">
        <v>255</v>
      </c>
      <c r="DQ4" s="8" t="s">
        <v>255</v>
      </c>
      <c r="DR4" s="8" t="s">
        <v>255</v>
      </c>
      <c r="DS4" s="8" t="s">
        <v>255</v>
      </c>
      <c r="DT4" s="8" t="s">
        <v>255</v>
      </c>
      <c r="DU4" s="8" t="s">
        <v>255</v>
      </c>
      <c r="DV4" s="8" t="s">
        <v>255</v>
      </c>
      <c r="DW4" s="8" t="s">
        <v>255</v>
      </c>
      <c r="DX4" s="8" t="s">
        <v>255</v>
      </c>
      <c r="DY4" s="8" t="s">
        <v>255</v>
      </c>
      <c r="DZ4" s="8" t="s">
        <v>255</v>
      </c>
      <c r="EA4" s="8" t="s">
        <v>255</v>
      </c>
      <c r="EB4" s="8" t="s">
        <v>255</v>
      </c>
      <c r="EC4" s="8" t="s">
        <v>255</v>
      </c>
      <c r="ED4" s="8" t="s">
        <v>255</v>
      </c>
      <c r="EE4" s="8" t="s">
        <v>255</v>
      </c>
      <c r="EF4" s="8" t="s">
        <v>255</v>
      </c>
      <c r="EG4" s="8" t="s">
        <v>255</v>
      </c>
      <c r="EH4" s="8" t="s">
        <v>255</v>
      </c>
      <c r="EI4" s="8" t="s">
        <v>255</v>
      </c>
      <c r="EJ4" s="8" t="s">
        <v>255</v>
      </c>
      <c r="EK4" s="8" t="s">
        <v>255</v>
      </c>
      <c r="EL4" s="8" t="s">
        <v>255</v>
      </c>
      <c r="EM4" s="8" t="s">
        <v>255</v>
      </c>
      <c r="EN4" s="8" t="s">
        <v>255</v>
      </c>
      <c r="EO4" s="8" t="s">
        <v>255</v>
      </c>
      <c r="EP4" s="8" t="s">
        <v>255</v>
      </c>
      <c r="EQ4" s="8" t="s">
        <v>255</v>
      </c>
    </row>
    <row r="5" spans="1:147">
      <c r="A5" s="4" t="s">
        <v>247</v>
      </c>
      <c r="B5" s="8" t="s">
        <v>5259</v>
      </c>
      <c r="C5" s="8" t="s">
        <v>5259</v>
      </c>
      <c r="D5" s="8" t="s">
        <v>5259</v>
      </c>
      <c r="E5" s="8" t="s">
        <v>5259</v>
      </c>
      <c r="F5" s="8" t="s">
        <v>5259</v>
      </c>
      <c r="G5" s="8" t="s">
        <v>5259</v>
      </c>
      <c r="H5" s="8" t="s">
        <v>5259</v>
      </c>
      <c r="I5" s="8" t="s">
        <v>5259</v>
      </c>
      <c r="J5" s="8" t="s">
        <v>5259</v>
      </c>
      <c r="K5" s="8" t="s">
        <v>5259</v>
      </c>
      <c r="L5" s="8" t="s">
        <v>5259</v>
      </c>
      <c r="M5" s="8" t="s">
        <v>5259</v>
      </c>
      <c r="N5" s="8" t="s">
        <v>5259</v>
      </c>
      <c r="O5" s="8" t="s">
        <v>5259</v>
      </c>
      <c r="P5" s="8" t="s">
        <v>5259</v>
      </c>
      <c r="Q5" s="8" t="s">
        <v>5259</v>
      </c>
      <c r="R5" s="8" t="s">
        <v>5259</v>
      </c>
      <c r="S5" s="8" t="s">
        <v>5259</v>
      </c>
      <c r="T5" s="8" t="s">
        <v>5259</v>
      </c>
      <c r="U5" s="8" t="s">
        <v>5259</v>
      </c>
      <c r="V5" s="8" t="s">
        <v>5259</v>
      </c>
      <c r="W5" s="8" t="s">
        <v>5259</v>
      </c>
      <c r="X5" s="8" t="s">
        <v>5259</v>
      </c>
      <c r="Y5" s="8" t="s">
        <v>5259</v>
      </c>
      <c r="Z5" s="8" t="s">
        <v>5259</v>
      </c>
      <c r="AA5" s="8" t="s">
        <v>5259</v>
      </c>
      <c r="AB5" s="8" t="s">
        <v>5259</v>
      </c>
      <c r="AC5" s="8" t="s">
        <v>5259</v>
      </c>
      <c r="AD5" s="8" t="s">
        <v>5259</v>
      </c>
      <c r="AE5" s="8" t="s">
        <v>5259</v>
      </c>
      <c r="AF5" s="8" t="s">
        <v>5259</v>
      </c>
      <c r="AG5" s="8" t="s">
        <v>5259</v>
      </c>
      <c r="AH5" s="8" t="s">
        <v>5259</v>
      </c>
      <c r="AI5" s="8" t="s">
        <v>5259</v>
      </c>
      <c r="AJ5" s="8" t="s">
        <v>5259</v>
      </c>
      <c r="AK5" s="8" t="s">
        <v>5259</v>
      </c>
      <c r="AL5" s="8" t="s">
        <v>5259</v>
      </c>
      <c r="AM5" s="8" t="s">
        <v>5259</v>
      </c>
      <c r="AN5" s="8" t="s">
        <v>5259</v>
      </c>
      <c r="AO5" s="8" t="s">
        <v>5259</v>
      </c>
      <c r="AP5" s="8" t="s">
        <v>5259</v>
      </c>
      <c r="AQ5" s="8" t="s">
        <v>5259</v>
      </c>
      <c r="AR5" s="8" t="s">
        <v>5259</v>
      </c>
      <c r="AS5" s="8" t="s">
        <v>5259</v>
      </c>
      <c r="AT5" s="8" t="s">
        <v>5259</v>
      </c>
      <c r="AU5" s="8" t="s">
        <v>5259</v>
      </c>
      <c r="AV5" s="8" t="s">
        <v>5259</v>
      </c>
      <c r="AW5" s="8" t="s">
        <v>5259</v>
      </c>
      <c r="AX5" s="8" t="s">
        <v>5259</v>
      </c>
      <c r="AY5" s="8" t="s">
        <v>5259</v>
      </c>
      <c r="AZ5" s="8" t="s">
        <v>5259</v>
      </c>
      <c r="BA5" s="8" t="s">
        <v>5259</v>
      </c>
      <c r="BB5" s="8" t="s">
        <v>5259</v>
      </c>
      <c r="BC5" s="8" t="s">
        <v>5259</v>
      </c>
      <c r="BD5" s="8" t="s">
        <v>5259</v>
      </c>
      <c r="BE5" s="8" t="s">
        <v>5259</v>
      </c>
      <c r="BF5" s="8" t="s">
        <v>5259</v>
      </c>
      <c r="BG5" s="8" t="s">
        <v>5259</v>
      </c>
      <c r="BH5" s="8" t="s">
        <v>5259</v>
      </c>
      <c r="BI5" s="8" t="s">
        <v>5259</v>
      </c>
      <c r="BJ5" s="8" t="s">
        <v>5259</v>
      </c>
      <c r="BK5" s="8" t="s">
        <v>5259</v>
      </c>
      <c r="BL5" s="8" t="s">
        <v>5259</v>
      </c>
      <c r="BM5" s="8" t="s">
        <v>5259</v>
      </c>
      <c r="BN5" s="8" t="s">
        <v>5259</v>
      </c>
      <c r="BO5" s="8" t="s">
        <v>5259</v>
      </c>
      <c r="BP5" s="8" t="s">
        <v>5259</v>
      </c>
      <c r="BQ5" s="8" t="s">
        <v>5259</v>
      </c>
      <c r="BR5" s="8" t="s">
        <v>5259</v>
      </c>
      <c r="BS5" s="8" t="s">
        <v>5259</v>
      </c>
      <c r="BT5" s="8" t="s">
        <v>5259</v>
      </c>
      <c r="BU5" s="8" t="s">
        <v>5259</v>
      </c>
      <c r="BV5" s="8" t="s">
        <v>5259</v>
      </c>
      <c r="BW5" s="8" t="s">
        <v>5259</v>
      </c>
      <c r="BX5" s="8" t="s">
        <v>5259</v>
      </c>
      <c r="BY5" s="8" t="s">
        <v>5259</v>
      </c>
      <c r="BZ5" s="8" t="s">
        <v>5259</v>
      </c>
      <c r="CA5" s="8" t="s">
        <v>5259</v>
      </c>
      <c r="CB5" s="8" t="s">
        <v>5259</v>
      </c>
      <c r="CC5" s="8" t="s">
        <v>5259</v>
      </c>
      <c r="CD5" s="8" t="s">
        <v>5259</v>
      </c>
      <c r="CE5" s="8" t="s">
        <v>5259</v>
      </c>
      <c r="CF5" s="8" t="s">
        <v>5259</v>
      </c>
      <c r="CG5" s="8" t="s">
        <v>5259</v>
      </c>
      <c r="CH5" s="8" t="s">
        <v>5259</v>
      </c>
      <c r="CI5" s="8" t="s">
        <v>5259</v>
      </c>
      <c r="CJ5" s="8" t="s">
        <v>5259</v>
      </c>
      <c r="CK5" s="8" t="s">
        <v>5259</v>
      </c>
      <c r="CL5" s="8" t="s">
        <v>5259</v>
      </c>
      <c r="CM5" s="8" t="s">
        <v>5259</v>
      </c>
      <c r="CN5" s="8" t="s">
        <v>5259</v>
      </c>
      <c r="CO5" s="8" t="s">
        <v>5259</v>
      </c>
      <c r="CP5" s="8" t="s">
        <v>5259</v>
      </c>
      <c r="CQ5" s="8" t="s">
        <v>5259</v>
      </c>
      <c r="CR5" s="8" t="s">
        <v>5259</v>
      </c>
      <c r="CS5" s="8" t="s">
        <v>5259</v>
      </c>
      <c r="CT5" s="8" t="s">
        <v>5259</v>
      </c>
      <c r="CU5" s="8" t="s">
        <v>5259</v>
      </c>
      <c r="CV5" s="8" t="s">
        <v>5259</v>
      </c>
      <c r="CW5" s="8" t="s">
        <v>5259</v>
      </c>
      <c r="CX5" s="8" t="s">
        <v>5259</v>
      </c>
      <c r="CY5" s="8" t="s">
        <v>5259</v>
      </c>
      <c r="CZ5" s="8" t="s">
        <v>5259</v>
      </c>
      <c r="DA5" s="8" t="s">
        <v>5259</v>
      </c>
      <c r="DB5" s="8" t="s">
        <v>5259</v>
      </c>
      <c r="DC5" s="8" t="s">
        <v>5259</v>
      </c>
      <c r="DD5" s="8" t="s">
        <v>5259</v>
      </c>
      <c r="DE5" s="8" t="s">
        <v>5259</v>
      </c>
      <c r="DF5" s="8" t="s">
        <v>5259</v>
      </c>
      <c r="DG5" s="8" t="s">
        <v>5259</v>
      </c>
      <c r="DH5" s="8" t="s">
        <v>5259</v>
      </c>
      <c r="DI5" s="8" t="s">
        <v>5259</v>
      </c>
      <c r="DJ5" s="8" t="s">
        <v>5259</v>
      </c>
      <c r="DK5" s="8" t="s">
        <v>5259</v>
      </c>
      <c r="DL5" s="8" t="s">
        <v>5259</v>
      </c>
      <c r="DM5" s="8" t="s">
        <v>5259</v>
      </c>
      <c r="DN5" s="8" t="s">
        <v>5259</v>
      </c>
      <c r="DO5" s="8" t="s">
        <v>5259</v>
      </c>
      <c r="DP5" s="8" t="s">
        <v>5259</v>
      </c>
      <c r="DQ5" s="8" t="s">
        <v>5259</v>
      </c>
      <c r="DR5" s="8" t="s">
        <v>5259</v>
      </c>
      <c r="DS5" s="8" t="s">
        <v>5259</v>
      </c>
      <c r="DT5" s="8" t="s">
        <v>5259</v>
      </c>
      <c r="DU5" s="8" t="s">
        <v>5259</v>
      </c>
      <c r="DV5" s="8" t="s">
        <v>5259</v>
      </c>
      <c r="DW5" s="8" t="s">
        <v>5259</v>
      </c>
      <c r="DX5" s="8" t="s">
        <v>5259</v>
      </c>
      <c r="DY5" s="8" t="s">
        <v>5259</v>
      </c>
      <c r="DZ5" s="8" t="s">
        <v>5259</v>
      </c>
      <c r="EA5" s="8" t="s">
        <v>5259</v>
      </c>
      <c r="EB5" s="8" t="s">
        <v>5259</v>
      </c>
      <c r="EC5" s="8" t="s">
        <v>5259</v>
      </c>
      <c r="ED5" s="8" t="s">
        <v>5259</v>
      </c>
      <c r="EE5" s="8" t="s">
        <v>5259</v>
      </c>
      <c r="EF5" s="8" t="s">
        <v>5259</v>
      </c>
      <c r="EG5" s="8" t="s">
        <v>5259</v>
      </c>
      <c r="EH5" s="8" t="s">
        <v>5259</v>
      </c>
      <c r="EI5" s="8" t="s">
        <v>5259</v>
      </c>
      <c r="EJ5" s="8" t="s">
        <v>5259</v>
      </c>
      <c r="EK5" s="8" t="s">
        <v>5259</v>
      </c>
      <c r="EL5" s="8" t="s">
        <v>5259</v>
      </c>
      <c r="EM5" s="8" t="s">
        <v>5259</v>
      </c>
      <c r="EN5" s="8" t="s">
        <v>5259</v>
      </c>
      <c r="EO5" s="8" t="s">
        <v>5259</v>
      </c>
      <c r="EP5" s="8" t="s">
        <v>5259</v>
      </c>
      <c r="EQ5" s="8" t="s">
        <v>5259</v>
      </c>
    </row>
    <row r="6" spans="1:147">
      <c r="A6" s="4" t="s">
        <v>248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</row>
    <row r="7" spans="1:147" s="6" customFormat="1">
      <c r="A7" s="5" t="s">
        <v>249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</row>
    <row r="8" spans="1:147" s="6" customFormat="1">
      <c r="A8" s="5" t="s">
        <v>250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</row>
    <row r="9" spans="1:147">
      <c r="A9" s="4" t="s">
        <v>251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</row>
    <row r="10" spans="1:147">
      <c r="A10" s="4" t="s">
        <v>252</v>
      </c>
      <c r="B10" s="8" t="s">
        <v>5104</v>
      </c>
      <c r="C10" s="8" t="s">
        <v>5105</v>
      </c>
      <c r="D10" s="8" t="s">
        <v>5106</v>
      </c>
      <c r="E10" s="8" t="s">
        <v>5107</v>
      </c>
      <c r="F10" s="8" t="s">
        <v>5108</v>
      </c>
      <c r="G10" s="8" t="s">
        <v>5109</v>
      </c>
      <c r="H10" s="8" t="s">
        <v>5110</v>
      </c>
      <c r="I10" s="8" t="s">
        <v>5111</v>
      </c>
      <c r="J10" s="8" t="s">
        <v>5112</v>
      </c>
      <c r="K10" s="8" t="s">
        <v>5113</v>
      </c>
      <c r="L10" s="8" t="s">
        <v>5114</v>
      </c>
      <c r="M10" s="8" t="s">
        <v>5115</v>
      </c>
      <c r="N10" s="8" t="s">
        <v>5116</v>
      </c>
      <c r="O10" s="8" t="s">
        <v>5117</v>
      </c>
      <c r="P10" s="8" t="s">
        <v>5118</v>
      </c>
      <c r="Q10" s="8" t="s">
        <v>5119</v>
      </c>
      <c r="R10" s="8" t="s">
        <v>5120</v>
      </c>
      <c r="S10" s="8" t="s">
        <v>5121</v>
      </c>
      <c r="T10" s="8" t="s">
        <v>5122</v>
      </c>
      <c r="U10" s="8" t="s">
        <v>5123</v>
      </c>
      <c r="V10" s="8" t="s">
        <v>5124</v>
      </c>
      <c r="W10" s="8" t="s">
        <v>5125</v>
      </c>
      <c r="X10" s="8" t="s">
        <v>5126</v>
      </c>
      <c r="Y10" s="8" t="s">
        <v>5127</v>
      </c>
      <c r="Z10" s="8" t="s">
        <v>5128</v>
      </c>
      <c r="AA10" s="8" t="s">
        <v>5129</v>
      </c>
      <c r="AB10" s="8" t="s">
        <v>5130</v>
      </c>
      <c r="AC10" s="8" t="s">
        <v>5131</v>
      </c>
      <c r="AD10" s="8" t="s">
        <v>5132</v>
      </c>
      <c r="AE10" s="8" t="s">
        <v>5133</v>
      </c>
      <c r="AF10" s="8" t="s">
        <v>5134</v>
      </c>
      <c r="AG10" s="8" t="s">
        <v>5135</v>
      </c>
      <c r="AH10" s="8" t="s">
        <v>5136</v>
      </c>
      <c r="AI10" s="8" t="s">
        <v>5137</v>
      </c>
      <c r="AJ10" s="8" t="s">
        <v>5138</v>
      </c>
      <c r="AK10" s="8" t="s">
        <v>5139</v>
      </c>
      <c r="AL10" s="8" t="s">
        <v>5140</v>
      </c>
      <c r="AM10" s="8" t="s">
        <v>5141</v>
      </c>
      <c r="AN10" s="8" t="s">
        <v>5142</v>
      </c>
      <c r="AO10" s="8" t="s">
        <v>5143</v>
      </c>
      <c r="AP10" s="8" t="s">
        <v>5144</v>
      </c>
      <c r="AQ10" s="8" t="s">
        <v>5145</v>
      </c>
      <c r="AR10" s="8" t="s">
        <v>5146</v>
      </c>
      <c r="AS10" s="8" t="s">
        <v>5147</v>
      </c>
      <c r="AT10" s="8" t="s">
        <v>5148</v>
      </c>
      <c r="AU10" s="8" t="s">
        <v>5149</v>
      </c>
      <c r="AV10" s="8" t="s">
        <v>5150</v>
      </c>
      <c r="AW10" s="8" t="s">
        <v>5151</v>
      </c>
      <c r="AX10" s="8" t="s">
        <v>5152</v>
      </c>
      <c r="AY10" s="8" t="s">
        <v>5153</v>
      </c>
      <c r="AZ10" s="8" t="s">
        <v>5154</v>
      </c>
      <c r="BA10" s="8" t="s">
        <v>5155</v>
      </c>
      <c r="BB10" s="8" t="s">
        <v>5156</v>
      </c>
      <c r="BC10" s="8" t="s">
        <v>5157</v>
      </c>
      <c r="BD10" s="8" t="s">
        <v>5158</v>
      </c>
      <c r="BE10" s="8" t="s">
        <v>5159</v>
      </c>
      <c r="BF10" s="8" t="s">
        <v>5160</v>
      </c>
      <c r="BG10" s="8" t="s">
        <v>5161</v>
      </c>
      <c r="BH10" s="8" t="s">
        <v>5162</v>
      </c>
      <c r="BI10" s="8" t="s">
        <v>5163</v>
      </c>
      <c r="BJ10" s="8" t="s">
        <v>5164</v>
      </c>
      <c r="BK10" s="8" t="s">
        <v>5165</v>
      </c>
      <c r="BL10" s="8" t="s">
        <v>5166</v>
      </c>
      <c r="BM10" s="8" t="s">
        <v>5167</v>
      </c>
      <c r="BN10" s="8" t="s">
        <v>5168</v>
      </c>
      <c r="BO10" s="8" t="s">
        <v>5169</v>
      </c>
      <c r="BP10" s="8" t="s">
        <v>5170</v>
      </c>
      <c r="BQ10" s="8" t="s">
        <v>5171</v>
      </c>
      <c r="BR10" s="8" t="s">
        <v>5172</v>
      </c>
      <c r="BS10" s="8" t="s">
        <v>5173</v>
      </c>
      <c r="BT10" s="8" t="s">
        <v>5174</v>
      </c>
      <c r="BU10" s="8" t="s">
        <v>5175</v>
      </c>
      <c r="BV10" s="8" t="s">
        <v>5176</v>
      </c>
      <c r="BW10" s="8" t="s">
        <v>5177</v>
      </c>
      <c r="BX10" s="8" t="s">
        <v>5178</v>
      </c>
      <c r="BY10" s="8" t="s">
        <v>5179</v>
      </c>
      <c r="BZ10" s="8" t="s">
        <v>5180</v>
      </c>
      <c r="CA10" s="8" t="s">
        <v>5181</v>
      </c>
      <c r="CB10" s="8" t="s">
        <v>5182</v>
      </c>
      <c r="CC10" s="8" t="s">
        <v>5183</v>
      </c>
      <c r="CD10" s="8" t="s">
        <v>5184</v>
      </c>
      <c r="CE10" s="8" t="s">
        <v>5185</v>
      </c>
      <c r="CF10" s="8" t="s">
        <v>5186</v>
      </c>
      <c r="CG10" s="8" t="s">
        <v>5187</v>
      </c>
      <c r="CH10" s="8" t="s">
        <v>5188</v>
      </c>
      <c r="CI10" s="8" t="s">
        <v>5189</v>
      </c>
      <c r="CJ10" s="8" t="s">
        <v>5190</v>
      </c>
      <c r="CK10" s="8" t="s">
        <v>5191</v>
      </c>
      <c r="CL10" s="8" t="s">
        <v>5192</v>
      </c>
      <c r="CM10" s="8" t="s">
        <v>5193</v>
      </c>
      <c r="CN10" s="8" t="s">
        <v>5194</v>
      </c>
      <c r="CO10" s="8" t="s">
        <v>5195</v>
      </c>
      <c r="CP10" s="8" t="s">
        <v>5196</v>
      </c>
      <c r="CQ10" s="8" t="s">
        <v>5197</v>
      </c>
      <c r="CR10" s="8" t="s">
        <v>5198</v>
      </c>
      <c r="CS10" s="8" t="s">
        <v>5199</v>
      </c>
      <c r="CT10" s="8" t="s">
        <v>5200</v>
      </c>
      <c r="CU10" s="8" t="s">
        <v>5201</v>
      </c>
      <c r="CV10" s="8" t="s">
        <v>5202</v>
      </c>
      <c r="CW10" s="8" t="s">
        <v>5203</v>
      </c>
      <c r="CX10" s="8" t="s">
        <v>5204</v>
      </c>
      <c r="CY10" s="8" t="s">
        <v>5205</v>
      </c>
      <c r="CZ10" s="8" t="s">
        <v>5206</v>
      </c>
      <c r="DA10" s="8" t="s">
        <v>5207</v>
      </c>
      <c r="DB10" s="8" t="s">
        <v>5208</v>
      </c>
      <c r="DC10" s="8" t="s">
        <v>5209</v>
      </c>
      <c r="DD10" s="8" t="s">
        <v>5210</v>
      </c>
      <c r="DE10" s="8" t="s">
        <v>5211</v>
      </c>
      <c r="DF10" s="8" t="s">
        <v>5212</v>
      </c>
      <c r="DG10" s="8" t="s">
        <v>5213</v>
      </c>
      <c r="DH10" s="8" t="s">
        <v>5214</v>
      </c>
      <c r="DI10" s="8" t="s">
        <v>5215</v>
      </c>
      <c r="DJ10" s="8" t="s">
        <v>5216</v>
      </c>
      <c r="DK10" s="8" t="s">
        <v>5217</v>
      </c>
      <c r="DL10" s="8" t="s">
        <v>5218</v>
      </c>
      <c r="DM10" s="8" t="s">
        <v>5219</v>
      </c>
      <c r="DN10" s="8" t="s">
        <v>5220</v>
      </c>
      <c r="DO10" s="8" t="s">
        <v>5221</v>
      </c>
      <c r="DP10" s="8" t="s">
        <v>5222</v>
      </c>
      <c r="DQ10" s="8" t="s">
        <v>5223</v>
      </c>
      <c r="DR10" s="8" t="s">
        <v>5224</v>
      </c>
      <c r="DS10" s="8" t="s">
        <v>5225</v>
      </c>
      <c r="DT10" s="8" t="s">
        <v>5226</v>
      </c>
      <c r="DU10" s="8" t="s">
        <v>5227</v>
      </c>
      <c r="DV10" s="8" t="s">
        <v>5228</v>
      </c>
      <c r="DW10" s="8" t="s">
        <v>5229</v>
      </c>
      <c r="DX10" s="8" t="s">
        <v>5230</v>
      </c>
      <c r="DY10" s="8" t="s">
        <v>5231</v>
      </c>
      <c r="DZ10" s="8" t="s">
        <v>5232</v>
      </c>
      <c r="EA10" s="8" t="s">
        <v>5233</v>
      </c>
      <c r="EB10" s="8" t="s">
        <v>5234</v>
      </c>
      <c r="EC10" s="8" t="s">
        <v>5235</v>
      </c>
      <c r="ED10" s="8" t="s">
        <v>5236</v>
      </c>
      <c r="EE10" s="8" t="s">
        <v>5237</v>
      </c>
      <c r="EF10" s="8" t="s">
        <v>5238</v>
      </c>
      <c r="EG10" s="8" t="s">
        <v>5239</v>
      </c>
      <c r="EH10" s="8" t="s">
        <v>5240</v>
      </c>
      <c r="EI10" s="8" t="s">
        <v>5241</v>
      </c>
      <c r="EJ10" s="8" t="s">
        <v>5242</v>
      </c>
      <c r="EK10" s="8" t="s">
        <v>5243</v>
      </c>
      <c r="EL10" s="8" t="s">
        <v>5244</v>
      </c>
      <c r="EM10" s="8" t="s">
        <v>5245</v>
      </c>
      <c r="EN10" s="8" t="s">
        <v>5246</v>
      </c>
      <c r="EO10" s="8" t="s">
        <v>5247</v>
      </c>
      <c r="EP10" s="8" t="s">
        <v>5248</v>
      </c>
      <c r="EQ10" s="8" t="s">
        <v>5249</v>
      </c>
    </row>
    <row r="11" spans="1:147">
      <c r="A11" s="10">
        <v>42036</v>
      </c>
      <c r="B11" s="9">
        <v>0</v>
      </c>
      <c r="C11" s="9">
        <v>0.41599999999999998</v>
      </c>
      <c r="D11" s="9">
        <v>2.7570000000000001</v>
      </c>
      <c r="E11" s="9">
        <v>1.421</v>
      </c>
      <c r="F11" s="9">
        <v>1.3360000000000001</v>
      </c>
      <c r="G11" s="9">
        <v>0.14399999999999999</v>
      </c>
      <c r="H11" s="9">
        <v>0</v>
      </c>
      <c r="I11" s="9">
        <v>0.14399999999999999</v>
      </c>
      <c r="J11" s="9">
        <v>0.498</v>
      </c>
      <c r="K11" s="9">
        <v>0.16900000000000001</v>
      </c>
      <c r="L11" s="9">
        <v>0.32900000000000001</v>
      </c>
      <c r="M11" s="9">
        <v>2.1509999999999998</v>
      </c>
      <c r="N11" s="9">
        <v>0.77700000000000002</v>
      </c>
      <c r="O11" s="9">
        <v>1.3740000000000001</v>
      </c>
      <c r="P11" s="9">
        <v>8.5809999999999995</v>
      </c>
      <c r="Q11" s="9">
        <v>3.819</v>
      </c>
      <c r="R11" s="9">
        <v>4.7619999999999996</v>
      </c>
      <c r="S11" s="9">
        <v>5.7439999999999998</v>
      </c>
      <c r="T11" s="9">
        <v>2.3090000000000002</v>
      </c>
      <c r="U11" s="9">
        <v>3.4350000000000001</v>
      </c>
      <c r="V11" s="9">
        <v>6.3280000000000003</v>
      </c>
      <c r="W11" s="9">
        <v>3.26</v>
      </c>
      <c r="X11" s="9">
        <v>3.0680000000000001</v>
      </c>
      <c r="Y11" s="9">
        <v>4.6710000000000003</v>
      </c>
      <c r="Z11" s="9">
        <v>1.776</v>
      </c>
      <c r="AA11" s="9">
        <v>2.895</v>
      </c>
      <c r="AB11" s="9">
        <v>3.7919999999999998</v>
      </c>
      <c r="AC11" s="9">
        <v>1.79</v>
      </c>
      <c r="AD11" s="9">
        <v>2.0030000000000001</v>
      </c>
      <c r="AE11" s="9">
        <v>3.8460000000000001</v>
      </c>
      <c r="AF11" s="9">
        <v>1.4770000000000001</v>
      </c>
      <c r="AG11" s="9">
        <v>2.3679999999999999</v>
      </c>
      <c r="AH11" s="9">
        <v>3.54</v>
      </c>
      <c r="AI11" s="9">
        <v>2.0310000000000001</v>
      </c>
      <c r="AJ11" s="9">
        <v>1.5089999999999999</v>
      </c>
      <c r="AK11" s="9">
        <v>2.3809999999999998</v>
      </c>
      <c r="AL11" s="9">
        <v>0.85</v>
      </c>
      <c r="AM11" s="9">
        <v>1.5309999999999999</v>
      </c>
      <c r="AN11" s="9">
        <v>0.50700000000000001</v>
      </c>
      <c r="AO11" s="9">
        <v>0.19</v>
      </c>
      <c r="AP11" s="9">
        <v>0.317</v>
      </c>
      <c r="AQ11" s="9">
        <v>0.96099999999999997</v>
      </c>
      <c r="AR11" s="9">
        <v>0.219</v>
      </c>
      <c r="AS11" s="9">
        <v>0.74199999999999999</v>
      </c>
      <c r="AT11" s="9">
        <v>0.624</v>
      </c>
      <c r="AU11" s="9">
        <v>0.36</v>
      </c>
      <c r="AV11" s="9">
        <v>0.26500000000000001</v>
      </c>
      <c r="AW11" s="9">
        <v>0.16900000000000001</v>
      </c>
      <c r="AX11" s="9">
        <v>0.16900000000000001</v>
      </c>
      <c r="AY11" s="9">
        <v>0</v>
      </c>
      <c r="AZ11" s="9">
        <v>2.7250000000000001</v>
      </c>
      <c r="BA11" s="9">
        <v>0.92600000000000005</v>
      </c>
      <c r="BB11" s="9">
        <v>1.7989999999999999</v>
      </c>
      <c r="BC11" s="9">
        <v>1.41</v>
      </c>
      <c r="BD11" s="9">
        <v>0.52700000000000002</v>
      </c>
      <c r="BE11" s="9">
        <v>0.88400000000000001</v>
      </c>
      <c r="BF11" s="9">
        <v>2.8290000000000002</v>
      </c>
      <c r="BG11" s="9">
        <v>1.2370000000000001</v>
      </c>
      <c r="BH11" s="9">
        <v>1.5920000000000001</v>
      </c>
      <c r="BI11" s="9">
        <v>2.036</v>
      </c>
      <c r="BJ11" s="9">
        <v>1.018</v>
      </c>
      <c r="BK11" s="9">
        <v>1.0169999999999999</v>
      </c>
      <c r="BL11" s="9">
        <v>8.8369999999999997</v>
      </c>
      <c r="BM11" s="9">
        <v>4.0449999999999999</v>
      </c>
      <c r="BN11" s="9">
        <v>4.7919999999999998</v>
      </c>
      <c r="BO11" s="9">
        <v>6.57</v>
      </c>
      <c r="BP11" s="9">
        <v>2.52</v>
      </c>
      <c r="BQ11" s="9">
        <v>4.05</v>
      </c>
      <c r="BR11" s="9">
        <v>2.911</v>
      </c>
      <c r="BS11" s="9">
        <v>1.292</v>
      </c>
      <c r="BT11" s="9">
        <v>1.619</v>
      </c>
      <c r="BU11" s="9">
        <v>0.70399999999999996</v>
      </c>
      <c r="BV11" s="9">
        <v>0</v>
      </c>
      <c r="BW11" s="9">
        <v>0.70399999999999996</v>
      </c>
      <c r="BX11" s="9">
        <v>2.4620000000000002</v>
      </c>
      <c r="BY11" s="9">
        <v>1.3879999999999999</v>
      </c>
      <c r="BZ11" s="9">
        <v>1.0740000000000001</v>
      </c>
      <c r="CA11" s="9">
        <v>1.7070000000000001</v>
      </c>
      <c r="CB11" s="9">
        <v>1.093</v>
      </c>
      <c r="CC11" s="9">
        <v>0.61299999999999999</v>
      </c>
      <c r="CD11" s="9">
        <v>0.48799999999999999</v>
      </c>
      <c r="CE11" s="9">
        <v>0.19</v>
      </c>
      <c r="CF11" s="9">
        <v>0.29799999999999999</v>
      </c>
      <c r="CG11" s="9">
        <v>31.085999999999999</v>
      </c>
      <c r="CH11" s="9">
        <v>16.288</v>
      </c>
      <c r="CI11" s="9">
        <v>14.798</v>
      </c>
      <c r="CJ11" s="9">
        <v>5.6360000000000001</v>
      </c>
      <c r="CK11" s="9">
        <v>2.9750000000000001</v>
      </c>
      <c r="CL11" s="9">
        <v>2.661</v>
      </c>
      <c r="CM11" s="9">
        <v>24.25</v>
      </c>
      <c r="CN11" s="9">
        <v>12.018000000000001</v>
      </c>
      <c r="CO11" s="9">
        <v>12.231</v>
      </c>
      <c r="CP11" s="9">
        <v>1.607</v>
      </c>
      <c r="CQ11" s="9">
        <v>0.99</v>
      </c>
      <c r="CR11" s="9">
        <v>0.61699999999999999</v>
      </c>
      <c r="CS11" s="9">
        <v>2.6850000000000001</v>
      </c>
      <c r="CT11" s="9">
        <v>1.054</v>
      </c>
      <c r="CU11" s="9">
        <v>1.631</v>
      </c>
      <c r="CV11" s="9">
        <v>0.32900000000000001</v>
      </c>
      <c r="CW11" s="9">
        <v>0.16500000000000001</v>
      </c>
      <c r="CX11" s="9">
        <v>0.16400000000000001</v>
      </c>
      <c r="CY11" s="9">
        <v>1.9770000000000001</v>
      </c>
      <c r="CZ11" s="9">
        <v>1.173</v>
      </c>
      <c r="DA11" s="9">
        <v>0.80400000000000005</v>
      </c>
      <c r="DB11" s="9">
        <v>1.552</v>
      </c>
      <c r="DC11" s="9">
        <v>0.36599999999999999</v>
      </c>
      <c r="DD11" s="9">
        <v>1.1859999999999999</v>
      </c>
      <c r="DE11" s="9">
        <v>9.1739999999999995</v>
      </c>
      <c r="DF11" s="9">
        <v>3.5310000000000001</v>
      </c>
      <c r="DG11" s="9">
        <v>5.6429999999999998</v>
      </c>
      <c r="DH11" s="9">
        <v>0.33200000000000002</v>
      </c>
      <c r="DI11" s="9">
        <v>0.156</v>
      </c>
      <c r="DJ11" s="9">
        <v>0.17599999999999999</v>
      </c>
      <c r="DK11" s="9">
        <v>2.8079999999999998</v>
      </c>
      <c r="DL11" s="9">
        <v>1.502</v>
      </c>
      <c r="DM11" s="9">
        <v>1.306</v>
      </c>
      <c r="DN11" s="9">
        <v>1.5409999999999999</v>
      </c>
      <c r="DO11" s="9">
        <v>1.147</v>
      </c>
      <c r="DP11" s="9">
        <v>0.39400000000000002</v>
      </c>
      <c r="DQ11" s="9">
        <v>6.9619999999999997</v>
      </c>
      <c r="DR11" s="9">
        <v>4.6159999999999997</v>
      </c>
      <c r="DS11" s="9">
        <v>2.347</v>
      </c>
      <c r="DT11" s="9">
        <v>0</v>
      </c>
      <c r="DU11" s="9">
        <v>0</v>
      </c>
      <c r="DV11" s="9">
        <v>0</v>
      </c>
      <c r="DW11" s="9">
        <v>0.64300000000000002</v>
      </c>
      <c r="DX11" s="9">
        <v>0.14199999999999999</v>
      </c>
      <c r="DY11" s="9">
        <v>0.501</v>
      </c>
      <c r="DZ11" s="9">
        <v>0.123</v>
      </c>
      <c r="EA11" s="9">
        <v>0</v>
      </c>
      <c r="EB11" s="9">
        <v>0.123</v>
      </c>
      <c r="EC11" s="9">
        <v>0</v>
      </c>
      <c r="ED11" s="9">
        <v>0</v>
      </c>
      <c r="EE11" s="9">
        <v>0</v>
      </c>
      <c r="EF11" s="9">
        <v>0.151</v>
      </c>
      <c r="EG11" s="9">
        <v>0.151</v>
      </c>
      <c r="EH11" s="9">
        <v>0</v>
      </c>
      <c r="EI11" s="9">
        <v>0</v>
      </c>
      <c r="EJ11" s="9">
        <v>0</v>
      </c>
      <c r="EK11" s="9">
        <v>0</v>
      </c>
      <c r="EL11" s="9">
        <v>4.4470000000000001</v>
      </c>
      <c r="EM11" s="9">
        <v>1.724</v>
      </c>
      <c r="EN11" s="9">
        <v>2.7229999999999999</v>
      </c>
      <c r="EO11" s="9">
        <v>14.791</v>
      </c>
      <c r="EP11" s="9">
        <v>7.3849999999999998</v>
      </c>
      <c r="EQ11" s="9">
        <v>7.4059999999999997</v>
      </c>
    </row>
    <row r="12" spans="1:147">
      <c r="A12" s="10">
        <v>42401</v>
      </c>
      <c r="B12" s="9">
        <v>0</v>
      </c>
      <c r="C12" s="9">
        <v>0.19500000000000001</v>
      </c>
      <c r="D12" s="9">
        <v>5.5650000000000004</v>
      </c>
      <c r="E12" s="9">
        <v>2.7360000000000002</v>
      </c>
      <c r="F12" s="9">
        <v>2.8279999999999998</v>
      </c>
      <c r="G12" s="9">
        <v>0</v>
      </c>
      <c r="H12" s="9">
        <v>0</v>
      </c>
      <c r="I12" s="9">
        <v>0</v>
      </c>
      <c r="J12" s="9">
        <v>1.087</v>
      </c>
      <c r="K12" s="9">
        <v>0.35199999999999998</v>
      </c>
      <c r="L12" s="9">
        <v>0.73499999999999999</v>
      </c>
      <c r="M12" s="9">
        <v>2.8490000000000002</v>
      </c>
      <c r="N12" s="9">
        <v>1.2290000000000001</v>
      </c>
      <c r="O12" s="9">
        <v>1.62</v>
      </c>
      <c r="P12" s="9">
        <v>9.0190000000000001</v>
      </c>
      <c r="Q12" s="9">
        <v>5.391</v>
      </c>
      <c r="R12" s="9">
        <v>3.6280000000000001</v>
      </c>
      <c r="S12" s="9">
        <v>8.1170000000000009</v>
      </c>
      <c r="T12" s="9">
        <v>3.18</v>
      </c>
      <c r="U12" s="9">
        <v>4.9370000000000003</v>
      </c>
      <c r="V12" s="9">
        <v>6.75</v>
      </c>
      <c r="W12" s="9">
        <v>3.7320000000000002</v>
      </c>
      <c r="X12" s="9">
        <v>3.0179999999999998</v>
      </c>
      <c r="Y12" s="9">
        <v>5.4210000000000003</v>
      </c>
      <c r="Z12" s="9">
        <v>2.0259999999999998</v>
      </c>
      <c r="AA12" s="9">
        <v>3.395</v>
      </c>
      <c r="AB12" s="9">
        <v>4.5759999999999996</v>
      </c>
      <c r="AC12" s="9">
        <v>2.1619999999999999</v>
      </c>
      <c r="AD12" s="9">
        <v>2.4140000000000001</v>
      </c>
      <c r="AE12" s="9">
        <v>5.6130000000000004</v>
      </c>
      <c r="AF12" s="9">
        <v>1.6830000000000001</v>
      </c>
      <c r="AG12" s="9">
        <v>3.93</v>
      </c>
      <c r="AH12" s="9">
        <v>4.9409999999999998</v>
      </c>
      <c r="AI12" s="9">
        <v>3.2490000000000001</v>
      </c>
      <c r="AJ12" s="9">
        <v>1.6919999999999999</v>
      </c>
      <c r="AK12" s="9">
        <v>5.6710000000000003</v>
      </c>
      <c r="AL12" s="9">
        <v>1.538</v>
      </c>
      <c r="AM12" s="9">
        <v>4.133</v>
      </c>
      <c r="AN12" s="9">
        <v>0.57099999999999995</v>
      </c>
      <c r="AO12" s="9">
        <v>0.376</v>
      </c>
      <c r="AP12" s="9">
        <v>0.19500000000000001</v>
      </c>
      <c r="AQ12" s="9">
        <v>0.20599999999999999</v>
      </c>
      <c r="AR12" s="9">
        <v>0</v>
      </c>
      <c r="AS12" s="9">
        <v>0.20599999999999999</v>
      </c>
      <c r="AT12" s="9">
        <v>0.56999999999999995</v>
      </c>
      <c r="AU12" s="9">
        <v>0.28000000000000003</v>
      </c>
      <c r="AV12" s="9">
        <v>0.28999999999999998</v>
      </c>
      <c r="AW12" s="9">
        <v>1.4670000000000001</v>
      </c>
      <c r="AX12" s="9">
        <v>0.61</v>
      </c>
      <c r="AY12" s="9">
        <v>0.85699999999999998</v>
      </c>
      <c r="AZ12" s="9">
        <v>2.6949999999999998</v>
      </c>
      <c r="BA12" s="9">
        <v>1.8280000000000001</v>
      </c>
      <c r="BB12" s="9">
        <v>0.86799999999999999</v>
      </c>
      <c r="BC12" s="9">
        <v>1.399</v>
      </c>
      <c r="BD12" s="9">
        <v>0.96199999999999997</v>
      </c>
      <c r="BE12" s="9">
        <v>0.437</v>
      </c>
      <c r="BF12" s="9">
        <v>2.23</v>
      </c>
      <c r="BG12" s="9">
        <v>1.603</v>
      </c>
      <c r="BH12" s="9">
        <v>0.627</v>
      </c>
      <c r="BI12" s="9">
        <v>2.5760000000000001</v>
      </c>
      <c r="BJ12" s="9">
        <v>1.1819999999999999</v>
      </c>
      <c r="BK12" s="9">
        <v>1.3939999999999999</v>
      </c>
      <c r="BL12" s="9">
        <v>7.9610000000000003</v>
      </c>
      <c r="BM12" s="9">
        <v>4.1639999999999997</v>
      </c>
      <c r="BN12" s="9">
        <v>3.7970000000000002</v>
      </c>
      <c r="BO12" s="9">
        <v>8.2579999999999991</v>
      </c>
      <c r="BP12" s="9">
        <v>3.0089999999999999</v>
      </c>
      <c r="BQ12" s="9">
        <v>5.2489999999999997</v>
      </c>
      <c r="BR12" s="9">
        <v>2.4140000000000001</v>
      </c>
      <c r="BS12" s="9">
        <v>1.883</v>
      </c>
      <c r="BT12" s="9">
        <v>0.53100000000000003</v>
      </c>
      <c r="BU12" s="9">
        <v>1.298</v>
      </c>
      <c r="BV12" s="9">
        <v>0.86</v>
      </c>
      <c r="BW12" s="9">
        <v>0.437</v>
      </c>
      <c r="BX12" s="9">
        <v>2.0179999999999998</v>
      </c>
      <c r="BY12" s="9">
        <v>1.1719999999999999</v>
      </c>
      <c r="BZ12" s="9">
        <v>0.84599999999999997</v>
      </c>
      <c r="CA12" s="9">
        <v>2.2959999999999998</v>
      </c>
      <c r="CB12" s="9">
        <v>0.66700000000000004</v>
      </c>
      <c r="CC12" s="9">
        <v>1.629</v>
      </c>
      <c r="CD12" s="9">
        <v>0.14099999999999999</v>
      </c>
      <c r="CE12" s="9">
        <v>0.14099999999999999</v>
      </c>
      <c r="CF12" s="9">
        <v>0</v>
      </c>
      <c r="CG12" s="9">
        <v>34.159999999999997</v>
      </c>
      <c r="CH12" s="9">
        <v>18.312000000000001</v>
      </c>
      <c r="CI12" s="9">
        <v>15.848000000000001</v>
      </c>
      <c r="CJ12" s="9">
        <v>5.6390000000000002</v>
      </c>
      <c r="CK12" s="9">
        <v>2.9910000000000001</v>
      </c>
      <c r="CL12" s="9">
        <v>2.6480000000000001</v>
      </c>
      <c r="CM12" s="9">
        <v>30.425999999999998</v>
      </c>
      <c r="CN12" s="9">
        <v>16.154</v>
      </c>
      <c r="CO12" s="9">
        <v>14.272</v>
      </c>
      <c r="CP12" s="9">
        <v>1.677</v>
      </c>
      <c r="CQ12" s="9">
        <v>0.89700000000000002</v>
      </c>
      <c r="CR12" s="9">
        <v>0.78</v>
      </c>
      <c r="CS12" s="9">
        <v>4.3380000000000001</v>
      </c>
      <c r="CT12" s="9">
        <v>2.4489999999999998</v>
      </c>
      <c r="CU12" s="9">
        <v>1.889</v>
      </c>
      <c r="CV12" s="9">
        <v>0.14099999999999999</v>
      </c>
      <c r="CW12" s="9">
        <v>0</v>
      </c>
      <c r="CX12" s="9">
        <v>0.14099999999999999</v>
      </c>
      <c r="CY12" s="9">
        <v>2.6509999999999998</v>
      </c>
      <c r="CZ12" s="9">
        <v>1.07</v>
      </c>
      <c r="DA12" s="9">
        <v>1.58</v>
      </c>
      <c r="DB12" s="9">
        <v>1.7869999999999999</v>
      </c>
      <c r="DC12" s="9">
        <v>0.88700000000000001</v>
      </c>
      <c r="DD12" s="9">
        <v>0.9</v>
      </c>
      <c r="DE12" s="9">
        <v>10.012</v>
      </c>
      <c r="DF12" s="9">
        <v>4.6550000000000002</v>
      </c>
      <c r="DG12" s="9">
        <v>5.3570000000000002</v>
      </c>
      <c r="DH12" s="9">
        <v>0</v>
      </c>
      <c r="DI12" s="9">
        <v>0</v>
      </c>
      <c r="DJ12" s="9">
        <v>0</v>
      </c>
      <c r="DK12" s="9">
        <v>4.6369999999999996</v>
      </c>
      <c r="DL12" s="9">
        <v>2.9540000000000002</v>
      </c>
      <c r="DM12" s="9">
        <v>1.6830000000000001</v>
      </c>
      <c r="DN12" s="9">
        <v>1.387</v>
      </c>
      <c r="DO12" s="9">
        <v>0.997</v>
      </c>
      <c r="DP12" s="9">
        <v>0.39</v>
      </c>
      <c r="DQ12" s="9">
        <v>4.9009999999999998</v>
      </c>
      <c r="DR12" s="9">
        <v>2.778</v>
      </c>
      <c r="DS12" s="9">
        <v>2.1230000000000002</v>
      </c>
      <c r="DT12" s="9">
        <v>0.64700000000000002</v>
      </c>
      <c r="DU12" s="9">
        <v>0.21099999999999999</v>
      </c>
      <c r="DV12" s="9">
        <v>0.436</v>
      </c>
      <c r="DW12" s="9">
        <v>2.2109999999999999</v>
      </c>
      <c r="DX12" s="9">
        <v>1.2330000000000001</v>
      </c>
      <c r="DY12" s="9">
        <v>0.97799999999999998</v>
      </c>
      <c r="DZ12" s="9">
        <v>0</v>
      </c>
      <c r="EA12" s="9">
        <v>0</v>
      </c>
      <c r="EB12" s="9">
        <v>0</v>
      </c>
      <c r="EC12" s="9">
        <v>0.19</v>
      </c>
      <c r="ED12" s="9">
        <v>0</v>
      </c>
      <c r="EE12" s="9">
        <v>0.19</v>
      </c>
      <c r="EF12" s="9">
        <v>0</v>
      </c>
      <c r="EG12" s="9">
        <v>0</v>
      </c>
      <c r="EH12" s="9">
        <v>0</v>
      </c>
      <c r="EI12" s="9">
        <v>1.488</v>
      </c>
      <c r="EJ12" s="9">
        <v>1.016</v>
      </c>
      <c r="EK12" s="9">
        <v>0.47199999999999998</v>
      </c>
      <c r="EL12" s="9">
        <v>4.6100000000000003</v>
      </c>
      <c r="EM12" s="9">
        <v>2.8959999999999999</v>
      </c>
      <c r="EN12" s="9">
        <v>1.714</v>
      </c>
      <c r="EO12" s="9">
        <v>15.382</v>
      </c>
      <c r="EP12" s="9">
        <v>6.5229999999999997</v>
      </c>
      <c r="EQ12" s="9">
        <v>8.86</v>
      </c>
    </row>
    <row r="13" spans="1:147">
      <c r="A13" s="10">
        <v>42767</v>
      </c>
      <c r="B13" s="9">
        <v>0</v>
      </c>
      <c r="C13" s="9">
        <v>0.17100000000000001</v>
      </c>
      <c r="D13" s="9">
        <v>4.1760000000000002</v>
      </c>
      <c r="E13" s="9">
        <v>2.2759999999999998</v>
      </c>
      <c r="F13" s="9">
        <v>1.899</v>
      </c>
      <c r="G13" s="9">
        <v>0</v>
      </c>
      <c r="H13" s="9">
        <v>0</v>
      </c>
      <c r="I13" s="9">
        <v>0</v>
      </c>
      <c r="J13" s="9">
        <v>0.623</v>
      </c>
      <c r="K13" s="9">
        <v>0</v>
      </c>
      <c r="L13" s="9">
        <v>0.623</v>
      </c>
      <c r="M13" s="9">
        <v>2.2669999999999999</v>
      </c>
      <c r="N13" s="9">
        <v>1.1479999999999999</v>
      </c>
      <c r="O13" s="9">
        <v>1.119</v>
      </c>
      <c r="P13" s="9">
        <v>8.1769999999999996</v>
      </c>
      <c r="Q13" s="9">
        <v>4.3949999999999996</v>
      </c>
      <c r="R13" s="9">
        <v>3.782</v>
      </c>
      <c r="S13" s="9">
        <v>5.9089999999999998</v>
      </c>
      <c r="T13" s="9">
        <v>2.863</v>
      </c>
      <c r="U13" s="9">
        <v>3.0459999999999998</v>
      </c>
      <c r="V13" s="9">
        <v>6.4880000000000004</v>
      </c>
      <c r="W13" s="9">
        <v>3.5510000000000002</v>
      </c>
      <c r="X13" s="9">
        <v>2.9369999999999998</v>
      </c>
      <c r="Y13" s="9">
        <v>4.5819999999999999</v>
      </c>
      <c r="Z13" s="9">
        <v>1.972</v>
      </c>
      <c r="AA13" s="9">
        <v>2.61</v>
      </c>
      <c r="AB13" s="9">
        <v>4.6059999999999999</v>
      </c>
      <c r="AC13" s="9">
        <v>2.2799999999999998</v>
      </c>
      <c r="AD13" s="9">
        <v>2.327</v>
      </c>
      <c r="AE13" s="9">
        <v>4.2439999999999998</v>
      </c>
      <c r="AF13" s="9">
        <v>1.8180000000000001</v>
      </c>
      <c r="AG13" s="9">
        <v>2.4260000000000002</v>
      </c>
      <c r="AH13" s="9">
        <v>4.2560000000000002</v>
      </c>
      <c r="AI13" s="9">
        <v>2.355</v>
      </c>
      <c r="AJ13" s="9">
        <v>1.9</v>
      </c>
      <c r="AK13" s="9">
        <v>2.5979999999999999</v>
      </c>
      <c r="AL13" s="9">
        <v>1.2509999999999999</v>
      </c>
      <c r="AM13" s="9">
        <v>1.347</v>
      </c>
      <c r="AN13" s="9">
        <v>0.55500000000000005</v>
      </c>
      <c r="AO13" s="9">
        <v>0.33900000000000002</v>
      </c>
      <c r="AP13" s="9">
        <v>0.216</v>
      </c>
      <c r="AQ13" s="9">
        <v>0.502</v>
      </c>
      <c r="AR13" s="9">
        <v>0.502</v>
      </c>
      <c r="AS13" s="9">
        <v>0</v>
      </c>
      <c r="AT13" s="9">
        <v>1.53</v>
      </c>
      <c r="AU13" s="9">
        <v>0.60399999999999998</v>
      </c>
      <c r="AV13" s="9">
        <v>0.92600000000000005</v>
      </c>
      <c r="AW13" s="9">
        <v>0.81</v>
      </c>
      <c r="AX13" s="9">
        <v>0.55900000000000005</v>
      </c>
      <c r="AY13" s="9">
        <v>0.252</v>
      </c>
      <c r="AZ13" s="9">
        <v>2.7090000000000001</v>
      </c>
      <c r="BA13" s="9">
        <v>1.2470000000000001</v>
      </c>
      <c r="BB13" s="9">
        <v>1.4610000000000001</v>
      </c>
      <c r="BC13" s="9">
        <v>0.68700000000000006</v>
      </c>
      <c r="BD13" s="9">
        <v>0.504</v>
      </c>
      <c r="BE13" s="9">
        <v>0.183</v>
      </c>
      <c r="BF13" s="9">
        <v>3.1909999999999998</v>
      </c>
      <c r="BG13" s="9">
        <v>1.663</v>
      </c>
      <c r="BH13" s="9">
        <v>1.528</v>
      </c>
      <c r="BI13" s="9">
        <v>0.93100000000000005</v>
      </c>
      <c r="BJ13" s="9">
        <v>0</v>
      </c>
      <c r="BK13" s="9">
        <v>0.93100000000000005</v>
      </c>
      <c r="BL13" s="9">
        <v>7.032</v>
      </c>
      <c r="BM13" s="9">
        <v>3.7210000000000001</v>
      </c>
      <c r="BN13" s="9">
        <v>3.3109999999999999</v>
      </c>
      <c r="BO13" s="9">
        <v>6.2709999999999999</v>
      </c>
      <c r="BP13" s="9">
        <v>2.7810000000000001</v>
      </c>
      <c r="BQ13" s="9">
        <v>3.49</v>
      </c>
      <c r="BR13" s="9">
        <v>3.1829999999999998</v>
      </c>
      <c r="BS13" s="9">
        <v>1.9650000000000001</v>
      </c>
      <c r="BT13" s="9">
        <v>1.218</v>
      </c>
      <c r="BU13" s="9">
        <v>0.66</v>
      </c>
      <c r="BV13" s="9">
        <v>0.47699999999999998</v>
      </c>
      <c r="BW13" s="9">
        <v>0.183</v>
      </c>
      <c r="BX13" s="9">
        <v>2.0790000000000002</v>
      </c>
      <c r="BY13" s="9">
        <v>0.94799999999999995</v>
      </c>
      <c r="BZ13" s="9">
        <v>1.131</v>
      </c>
      <c r="CA13" s="9">
        <v>0.20399999999999999</v>
      </c>
      <c r="CB13" s="9">
        <v>0</v>
      </c>
      <c r="CC13" s="9">
        <v>0.20399999999999999</v>
      </c>
      <c r="CD13" s="9">
        <v>0</v>
      </c>
      <c r="CE13" s="9">
        <v>0</v>
      </c>
      <c r="CF13" s="9">
        <v>0</v>
      </c>
      <c r="CG13" s="9">
        <v>34.475999999999999</v>
      </c>
      <c r="CH13" s="9">
        <v>16.350000000000001</v>
      </c>
      <c r="CI13" s="9">
        <v>18.126000000000001</v>
      </c>
      <c r="CJ13" s="9">
        <v>4.0339999999999998</v>
      </c>
      <c r="CK13" s="9">
        <v>1.9730000000000001</v>
      </c>
      <c r="CL13" s="9">
        <v>2.0609999999999999</v>
      </c>
      <c r="CM13" s="9">
        <v>23.303999999999998</v>
      </c>
      <c r="CN13" s="9">
        <v>10.452</v>
      </c>
      <c r="CO13" s="9">
        <v>12.851000000000001</v>
      </c>
      <c r="CP13" s="9">
        <v>1.1379999999999999</v>
      </c>
      <c r="CQ13" s="9">
        <v>0.48899999999999999</v>
      </c>
      <c r="CR13" s="9">
        <v>0.64900000000000002</v>
      </c>
      <c r="CS13" s="9">
        <v>5.3150000000000004</v>
      </c>
      <c r="CT13" s="9">
        <v>1.9790000000000001</v>
      </c>
      <c r="CU13" s="9">
        <v>3.3359999999999999</v>
      </c>
      <c r="CV13" s="9">
        <v>0.26</v>
      </c>
      <c r="CW13" s="9">
        <v>0.26</v>
      </c>
      <c r="CX13" s="9">
        <v>0</v>
      </c>
      <c r="CY13" s="9">
        <v>2.036</v>
      </c>
      <c r="CZ13" s="9">
        <v>0.183</v>
      </c>
      <c r="DA13" s="9">
        <v>1.853</v>
      </c>
      <c r="DB13" s="9">
        <v>0.67600000000000005</v>
      </c>
      <c r="DC13" s="9">
        <v>0.51200000000000001</v>
      </c>
      <c r="DD13" s="9">
        <v>0.16400000000000001</v>
      </c>
      <c r="DE13" s="9">
        <v>8.3719999999999999</v>
      </c>
      <c r="DF13" s="9">
        <v>4.4390000000000001</v>
      </c>
      <c r="DG13" s="9">
        <v>3.9329999999999998</v>
      </c>
      <c r="DH13" s="9">
        <v>0.67300000000000004</v>
      </c>
      <c r="DI13" s="9">
        <v>0.16300000000000001</v>
      </c>
      <c r="DJ13" s="9">
        <v>0.51</v>
      </c>
      <c r="DK13" s="9">
        <v>3.2469999999999999</v>
      </c>
      <c r="DL13" s="9">
        <v>1.0649999999999999</v>
      </c>
      <c r="DM13" s="9">
        <v>2.1819999999999999</v>
      </c>
      <c r="DN13" s="9">
        <v>0.70299999999999996</v>
      </c>
      <c r="DO13" s="9">
        <v>0.34300000000000003</v>
      </c>
      <c r="DP13" s="9">
        <v>0.36099999999999999</v>
      </c>
      <c r="DQ13" s="9">
        <v>3.0979999999999999</v>
      </c>
      <c r="DR13" s="9">
        <v>1.9470000000000001</v>
      </c>
      <c r="DS13" s="9">
        <v>1.151</v>
      </c>
      <c r="DT13" s="9">
        <v>0.216</v>
      </c>
      <c r="DU13" s="9">
        <v>0</v>
      </c>
      <c r="DV13" s="9">
        <v>0.216</v>
      </c>
      <c r="DW13" s="9">
        <v>0.40699999999999997</v>
      </c>
      <c r="DX13" s="9">
        <v>0.40699999999999997</v>
      </c>
      <c r="DY13" s="9">
        <v>0</v>
      </c>
      <c r="DZ13" s="9">
        <v>0.16300000000000001</v>
      </c>
      <c r="EA13" s="9">
        <v>0</v>
      </c>
      <c r="EB13" s="9">
        <v>0.16300000000000001</v>
      </c>
      <c r="EC13" s="9">
        <v>0.20699999999999999</v>
      </c>
      <c r="ED13" s="9">
        <v>0</v>
      </c>
      <c r="EE13" s="9">
        <v>0.20699999999999999</v>
      </c>
      <c r="EF13" s="9">
        <v>0.20599999999999999</v>
      </c>
      <c r="EG13" s="9">
        <v>0.20599999999999999</v>
      </c>
      <c r="EH13" s="9">
        <v>0</v>
      </c>
      <c r="EI13" s="9">
        <v>0.623</v>
      </c>
      <c r="EJ13" s="9">
        <v>0.433</v>
      </c>
      <c r="EK13" s="9">
        <v>0.19</v>
      </c>
      <c r="EL13" s="9">
        <v>4.5039999999999996</v>
      </c>
      <c r="EM13" s="9">
        <v>2.4220000000000002</v>
      </c>
      <c r="EN13" s="9">
        <v>2.081</v>
      </c>
      <c r="EO13" s="9">
        <v>18.010000000000002</v>
      </c>
      <c r="EP13" s="9">
        <v>9.2449999999999992</v>
      </c>
      <c r="EQ13" s="9">
        <v>8.7650000000000006</v>
      </c>
    </row>
    <row r="14" spans="1:147">
      <c r="A14" s="10">
        <v>43132</v>
      </c>
      <c r="B14" s="9">
        <v>7.0999999999999994E-2</v>
      </c>
      <c r="C14" s="9">
        <v>0.47899999999999998</v>
      </c>
      <c r="D14" s="9">
        <v>4.984</v>
      </c>
      <c r="E14" s="9">
        <v>3.2069999999999999</v>
      </c>
      <c r="F14" s="9">
        <v>1.778</v>
      </c>
      <c r="G14" s="9">
        <v>0</v>
      </c>
      <c r="H14" s="9">
        <v>0</v>
      </c>
      <c r="I14" s="9">
        <v>0</v>
      </c>
      <c r="J14" s="9">
        <v>1.373</v>
      </c>
      <c r="K14" s="9">
        <v>0.65400000000000003</v>
      </c>
      <c r="L14" s="9">
        <v>0.71899999999999997</v>
      </c>
      <c r="M14" s="9">
        <v>2.286</v>
      </c>
      <c r="N14" s="9">
        <v>0.77200000000000002</v>
      </c>
      <c r="O14" s="9">
        <v>1.514</v>
      </c>
      <c r="P14" s="9">
        <v>7.9409999999999998</v>
      </c>
      <c r="Q14" s="9">
        <v>4.2329999999999997</v>
      </c>
      <c r="R14" s="9">
        <v>3.7080000000000002</v>
      </c>
      <c r="S14" s="9">
        <v>9.1349999999999998</v>
      </c>
      <c r="T14" s="9">
        <v>4.7640000000000002</v>
      </c>
      <c r="U14" s="9">
        <v>4.3719999999999999</v>
      </c>
      <c r="V14" s="9">
        <v>6.0369999999999999</v>
      </c>
      <c r="W14" s="9">
        <v>3.2349999999999999</v>
      </c>
      <c r="X14" s="9">
        <v>2.8029999999999999</v>
      </c>
      <c r="Y14" s="9">
        <v>8.9420000000000002</v>
      </c>
      <c r="Z14" s="9">
        <v>5.1449999999999996</v>
      </c>
      <c r="AA14" s="9">
        <v>3.7970000000000002</v>
      </c>
      <c r="AB14" s="9">
        <v>4.3319999999999999</v>
      </c>
      <c r="AC14" s="9">
        <v>2.2130000000000001</v>
      </c>
      <c r="AD14" s="9">
        <v>2.1190000000000002</v>
      </c>
      <c r="AE14" s="9">
        <v>7.8140000000000001</v>
      </c>
      <c r="AF14" s="9">
        <v>3.585</v>
      </c>
      <c r="AG14" s="9">
        <v>4.2290000000000001</v>
      </c>
      <c r="AH14" s="9">
        <v>3.786</v>
      </c>
      <c r="AI14" s="9">
        <v>2.6280000000000001</v>
      </c>
      <c r="AJ14" s="9">
        <v>1.1579999999999999</v>
      </c>
      <c r="AK14" s="9">
        <v>4.7910000000000004</v>
      </c>
      <c r="AL14" s="9">
        <v>2.9009999999999998</v>
      </c>
      <c r="AM14" s="9">
        <v>1.89</v>
      </c>
      <c r="AN14" s="9">
        <v>0.25600000000000001</v>
      </c>
      <c r="AO14" s="9">
        <v>0.13</v>
      </c>
      <c r="AP14" s="9">
        <v>0.126</v>
      </c>
      <c r="AQ14" s="9">
        <v>1.9179999999999999</v>
      </c>
      <c r="AR14" s="9">
        <v>0.76400000000000001</v>
      </c>
      <c r="AS14" s="9">
        <v>1.155</v>
      </c>
      <c r="AT14" s="9">
        <v>0.873</v>
      </c>
      <c r="AU14" s="9">
        <v>0.32300000000000001</v>
      </c>
      <c r="AV14" s="9">
        <v>0.55000000000000004</v>
      </c>
      <c r="AW14" s="9">
        <v>1.085</v>
      </c>
      <c r="AX14" s="9">
        <v>0.37</v>
      </c>
      <c r="AY14" s="9">
        <v>0.71499999999999997</v>
      </c>
      <c r="AZ14" s="9">
        <v>2.1080000000000001</v>
      </c>
      <c r="BA14" s="9">
        <v>1.2789999999999999</v>
      </c>
      <c r="BB14" s="9">
        <v>0.82899999999999996</v>
      </c>
      <c r="BC14" s="9">
        <v>1.278</v>
      </c>
      <c r="BD14" s="9">
        <v>0.54300000000000004</v>
      </c>
      <c r="BE14" s="9">
        <v>0.73499999999999999</v>
      </c>
      <c r="BF14" s="9">
        <v>2.335</v>
      </c>
      <c r="BG14" s="9">
        <v>1.7410000000000001</v>
      </c>
      <c r="BH14" s="9">
        <v>0.59499999999999997</v>
      </c>
      <c r="BI14" s="9">
        <v>1.9019999999999999</v>
      </c>
      <c r="BJ14" s="9">
        <v>1.381</v>
      </c>
      <c r="BK14" s="9">
        <v>0.52</v>
      </c>
      <c r="BL14" s="9">
        <v>7.8689999999999998</v>
      </c>
      <c r="BM14" s="9">
        <v>4.0179999999999998</v>
      </c>
      <c r="BN14" s="9">
        <v>3.851</v>
      </c>
      <c r="BO14" s="9">
        <v>10.353999999999999</v>
      </c>
      <c r="BP14" s="9">
        <v>5.5819999999999999</v>
      </c>
      <c r="BQ14" s="9">
        <v>4.7720000000000002</v>
      </c>
      <c r="BR14" s="9">
        <v>1.883</v>
      </c>
      <c r="BS14" s="9">
        <v>1.22</v>
      </c>
      <c r="BT14" s="9">
        <v>0.66300000000000003</v>
      </c>
      <c r="BU14" s="9">
        <v>1.036</v>
      </c>
      <c r="BV14" s="9">
        <v>0.67600000000000005</v>
      </c>
      <c r="BW14" s="9">
        <v>0.36</v>
      </c>
      <c r="BX14" s="9">
        <v>1.268</v>
      </c>
      <c r="BY14" s="9">
        <v>0.84399999999999997</v>
      </c>
      <c r="BZ14" s="9">
        <v>0.42399999999999999</v>
      </c>
      <c r="CA14" s="9">
        <v>1.998</v>
      </c>
      <c r="CB14" s="9">
        <v>1.012</v>
      </c>
      <c r="CC14" s="9">
        <v>0.98599999999999999</v>
      </c>
      <c r="CD14" s="9">
        <v>0.59599999999999997</v>
      </c>
      <c r="CE14" s="9">
        <v>0.14399999999999999</v>
      </c>
      <c r="CF14" s="9">
        <v>0.45200000000000001</v>
      </c>
      <c r="CG14" s="9">
        <v>35.521999999999998</v>
      </c>
      <c r="CH14" s="9">
        <v>19.989999999999998</v>
      </c>
      <c r="CI14" s="9">
        <v>15.532</v>
      </c>
      <c r="CJ14" s="9">
        <v>4.7919999999999998</v>
      </c>
      <c r="CK14" s="9">
        <v>2.2749999999999999</v>
      </c>
      <c r="CL14" s="9">
        <v>2.516</v>
      </c>
      <c r="CM14" s="9">
        <v>33.863</v>
      </c>
      <c r="CN14" s="9">
        <v>18.228999999999999</v>
      </c>
      <c r="CO14" s="9">
        <v>15.634</v>
      </c>
      <c r="CP14" s="9">
        <v>0.85</v>
      </c>
      <c r="CQ14" s="9">
        <v>0.52700000000000002</v>
      </c>
      <c r="CR14" s="9">
        <v>0.32300000000000001</v>
      </c>
      <c r="CS14" s="9">
        <v>8.06</v>
      </c>
      <c r="CT14" s="9">
        <v>4.0739999999999998</v>
      </c>
      <c r="CU14" s="9">
        <v>3.9849999999999999</v>
      </c>
      <c r="CV14" s="9">
        <v>0.46800000000000003</v>
      </c>
      <c r="CW14" s="9">
        <v>0.13</v>
      </c>
      <c r="CX14" s="9">
        <v>0.33800000000000002</v>
      </c>
      <c r="CY14" s="9">
        <v>1.7629999999999999</v>
      </c>
      <c r="CZ14" s="9">
        <v>0.59399999999999997</v>
      </c>
      <c r="DA14" s="9">
        <v>1.169</v>
      </c>
      <c r="DB14" s="9">
        <v>1.6739999999999999</v>
      </c>
      <c r="DC14" s="9">
        <v>0.65400000000000003</v>
      </c>
      <c r="DD14" s="9">
        <v>1.02</v>
      </c>
      <c r="DE14" s="9">
        <v>10.433999999999999</v>
      </c>
      <c r="DF14" s="9">
        <v>6.8220000000000001</v>
      </c>
      <c r="DG14" s="9">
        <v>3.613</v>
      </c>
      <c r="DH14" s="9">
        <v>0.36699999999999999</v>
      </c>
      <c r="DI14" s="9">
        <v>0</v>
      </c>
      <c r="DJ14" s="9">
        <v>0.36699999999999999</v>
      </c>
      <c r="DK14" s="9">
        <v>5.7389999999999999</v>
      </c>
      <c r="DL14" s="9">
        <v>2.3180000000000001</v>
      </c>
      <c r="DM14" s="9">
        <v>3.4209999999999998</v>
      </c>
      <c r="DN14" s="9">
        <v>0.83299999999999996</v>
      </c>
      <c r="DO14" s="9">
        <v>0.48299999999999998</v>
      </c>
      <c r="DP14" s="9">
        <v>0.35</v>
      </c>
      <c r="DQ14" s="9">
        <v>5.98</v>
      </c>
      <c r="DR14" s="9">
        <v>3.6829999999999998</v>
      </c>
      <c r="DS14" s="9">
        <v>2.2959999999999998</v>
      </c>
      <c r="DT14" s="9">
        <v>0.48099999999999998</v>
      </c>
      <c r="DU14" s="9">
        <v>0.48099999999999998</v>
      </c>
      <c r="DV14" s="9">
        <v>0</v>
      </c>
      <c r="DW14" s="9">
        <v>0.49099999999999999</v>
      </c>
      <c r="DX14" s="9">
        <v>0.20499999999999999</v>
      </c>
      <c r="DY14" s="9">
        <v>0.28599999999999998</v>
      </c>
      <c r="DZ14" s="9">
        <v>0.11899999999999999</v>
      </c>
      <c r="EA14" s="9">
        <v>0</v>
      </c>
      <c r="EB14" s="9">
        <v>0.11899999999999999</v>
      </c>
      <c r="EC14" s="9">
        <v>0.498</v>
      </c>
      <c r="ED14" s="9">
        <v>0.115</v>
      </c>
      <c r="EE14" s="9">
        <v>0.38200000000000001</v>
      </c>
      <c r="EF14" s="9">
        <v>0</v>
      </c>
      <c r="EG14" s="9">
        <v>0</v>
      </c>
      <c r="EH14" s="9">
        <v>0</v>
      </c>
      <c r="EI14" s="9">
        <v>0.89900000000000002</v>
      </c>
      <c r="EJ14" s="9">
        <v>0.41699999999999998</v>
      </c>
      <c r="EK14" s="9">
        <v>0.48199999999999998</v>
      </c>
      <c r="EL14" s="9">
        <v>4.4349999999999996</v>
      </c>
      <c r="EM14" s="9">
        <v>2.6480000000000001</v>
      </c>
      <c r="EN14" s="9">
        <v>1.7869999999999999</v>
      </c>
      <c r="EO14" s="9">
        <v>13.657999999999999</v>
      </c>
      <c r="EP14" s="9">
        <v>7.819</v>
      </c>
      <c r="EQ14" s="9">
        <v>5.8390000000000004</v>
      </c>
    </row>
    <row r="15" spans="1:147">
      <c r="A15" s="10">
        <v>43497</v>
      </c>
      <c r="B15" s="9">
        <v>0</v>
      </c>
      <c r="C15" s="9">
        <v>0</v>
      </c>
      <c r="D15" s="9">
        <v>5.173</v>
      </c>
      <c r="E15" s="9">
        <v>2.7959999999999998</v>
      </c>
      <c r="F15" s="9">
        <v>2.3759999999999999</v>
      </c>
      <c r="G15" s="9">
        <v>0</v>
      </c>
      <c r="H15" s="9">
        <v>0</v>
      </c>
      <c r="I15" s="9">
        <v>0</v>
      </c>
      <c r="J15" s="9">
        <v>1.6439999999999999</v>
      </c>
      <c r="K15" s="9">
        <v>0.71199999999999997</v>
      </c>
      <c r="L15" s="9">
        <v>0.93300000000000005</v>
      </c>
      <c r="M15" s="9">
        <v>1.968</v>
      </c>
      <c r="N15" s="9">
        <v>0.40799999999999997</v>
      </c>
      <c r="O15" s="9">
        <v>1.56</v>
      </c>
      <c r="P15" s="9">
        <v>6.5830000000000002</v>
      </c>
      <c r="Q15" s="9">
        <v>3.6579999999999999</v>
      </c>
      <c r="R15" s="9">
        <v>2.9260000000000002</v>
      </c>
      <c r="S15" s="9">
        <v>6.5</v>
      </c>
      <c r="T15" s="9">
        <v>2.96</v>
      </c>
      <c r="U15" s="9">
        <v>3.5390000000000001</v>
      </c>
      <c r="V15" s="9">
        <v>5.7690000000000001</v>
      </c>
      <c r="W15" s="9">
        <v>2.766</v>
      </c>
      <c r="X15" s="9">
        <v>3.004</v>
      </c>
      <c r="Y15" s="9">
        <v>6.1929999999999996</v>
      </c>
      <c r="Z15" s="9">
        <v>2.9750000000000001</v>
      </c>
      <c r="AA15" s="9">
        <v>3.218</v>
      </c>
      <c r="AB15" s="9">
        <v>4.2679999999999998</v>
      </c>
      <c r="AC15" s="9">
        <v>2.0369999999999999</v>
      </c>
      <c r="AD15" s="9">
        <v>2.2309999999999999</v>
      </c>
      <c r="AE15" s="9">
        <v>3.7530000000000001</v>
      </c>
      <c r="AF15" s="9">
        <v>1.177</v>
      </c>
      <c r="AG15" s="9">
        <v>2.5760000000000001</v>
      </c>
      <c r="AH15" s="9">
        <v>3.8610000000000002</v>
      </c>
      <c r="AI15" s="9">
        <v>2.11</v>
      </c>
      <c r="AJ15" s="9">
        <v>1.7509999999999999</v>
      </c>
      <c r="AK15" s="9">
        <v>3.706</v>
      </c>
      <c r="AL15" s="9">
        <v>1.5249999999999999</v>
      </c>
      <c r="AM15" s="9">
        <v>2.181</v>
      </c>
      <c r="AN15" s="9">
        <v>0.219</v>
      </c>
      <c r="AO15" s="9">
        <v>0.219</v>
      </c>
      <c r="AP15" s="9">
        <v>0</v>
      </c>
      <c r="AQ15" s="9">
        <v>0.98</v>
      </c>
      <c r="AR15" s="9">
        <v>0.47199999999999998</v>
      </c>
      <c r="AS15" s="9">
        <v>0.50800000000000001</v>
      </c>
      <c r="AT15" s="9">
        <v>2.2389999999999999</v>
      </c>
      <c r="AU15" s="9">
        <v>0.873</v>
      </c>
      <c r="AV15" s="9">
        <v>1.365</v>
      </c>
      <c r="AW15" s="9">
        <v>0.47799999999999998</v>
      </c>
      <c r="AX15" s="9">
        <v>0.21199999999999999</v>
      </c>
      <c r="AY15" s="9">
        <v>0.26600000000000001</v>
      </c>
      <c r="AZ15" s="9">
        <v>1.8360000000000001</v>
      </c>
      <c r="BA15" s="9">
        <v>1</v>
      </c>
      <c r="BB15" s="9">
        <v>0.83599999999999997</v>
      </c>
      <c r="BC15" s="9">
        <v>2.577</v>
      </c>
      <c r="BD15" s="9">
        <v>1.492</v>
      </c>
      <c r="BE15" s="9">
        <v>1.0860000000000001</v>
      </c>
      <c r="BF15" s="9">
        <v>1.5389999999999999</v>
      </c>
      <c r="BG15" s="9">
        <v>0.90400000000000003</v>
      </c>
      <c r="BH15" s="9">
        <v>0.63500000000000001</v>
      </c>
      <c r="BI15" s="9">
        <v>1.6719999999999999</v>
      </c>
      <c r="BJ15" s="9">
        <v>0.23899999999999999</v>
      </c>
      <c r="BK15" s="9">
        <v>1.4330000000000001</v>
      </c>
      <c r="BL15" s="9">
        <v>6.3860000000000001</v>
      </c>
      <c r="BM15" s="9">
        <v>3.1520000000000001</v>
      </c>
      <c r="BN15" s="9">
        <v>3.2349999999999999</v>
      </c>
      <c r="BO15" s="9">
        <v>8.2070000000000007</v>
      </c>
      <c r="BP15" s="9">
        <v>3.4510000000000001</v>
      </c>
      <c r="BQ15" s="9">
        <v>4.7560000000000002</v>
      </c>
      <c r="BR15" s="9">
        <v>2.1739999999999999</v>
      </c>
      <c r="BS15" s="9">
        <v>0.78100000000000003</v>
      </c>
      <c r="BT15" s="9">
        <v>1.393</v>
      </c>
      <c r="BU15" s="9">
        <v>1.8320000000000001</v>
      </c>
      <c r="BV15" s="9">
        <v>0.77600000000000002</v>
      </c>
      <c r="BW15" s="9">
        <v>1.056</v>
      </c>
      <c r="BX15" s="9">
        <v>1.327</v>
      </c>
      <c r="BY15" s="9">
        <v>1.0409999999999999</v>
      </c>
      <c r="BZ15" s="9">
        <v>0.28599999999999998</v>
      </c>
      <c r="CA15" s="9">
        <v>2.1989999999999998</v>
      </c>
      <c r="CB15" s="9">
        <v>0.92800000000000005</v>
      </c>
      <c r="CC15" s="9">
        <v>1.2709999999999999</v>
      </c>
      <c r="CD15" s="9">
        <v>0</v>
      </c>
      <c r="CE15" s="9">
        <v>0</v>
      </c>
      <c r="CF15" s="9">
        <v>0</v>
      </c>
      <c r="CG15" s="9">
        <v>38.334000000000003</v>
      </c>
      <c r="CH15" s="9">
        <v>19.074000000000002</v>
      </c>
      <c r="CI15" s="9">
        <v>19.260000000000002</v>
      </c>
      <c r="CJ15" s="9">
        <v>3.4729999999999999</v>
      </c>
      <c r="CK15" s="9">
        <v>2.0979999999999999</v>
      </c>
      <c r="CL15" s="9">
        <v>1.375</v>
      </c>
      <c r="CM15" s="9">
        <v>33.216000000000001</v>
      </c>
      <c r="CN15" s="9">
        <v>16.916</v>
      </c>
      <c r="CO15" s="9">
        <v>16.3</v>
      </c>
      <c r="CP15" s="9">
        <v>0.71399999999999997</v>
      </c>
      <c r="CQ15" s="9">
        <v>0.71399999999999997</v>
      </c>
      <c r="CR15" s="9">
        <v>0</v>
      </c>
      <c r="CS15" s="9">
        <v>6.9189999999999996</v>
      </c>
      <c r="CT15" s="9">
        <v>3.7850000000000001</v>
      </c>
      <c r="CU15" s="9">
        <v>3.1349999999999998</v>
      </c>
      <c r="CV15" s="9">
        <v>0</v>
      </c>
      <c r="CW15" s="9">
        <v>0</v>
      </c>
      <c r="CX15" s="9">
        <v>0</v>
      </c>
      <c r="CY15" s="9">
        <v>1.655</v>
      </c>
      <c r="CZ15" s="9">
        <v>0.52900000000000003</v>
      </c>
      <c r="DA15" s="9">
        <v>1.1259999999999999</v>
      </c>
      <c r="DB15" s="9">
        <v>1.6319999999999999</v>
      </c>
      <c r="DC15" s="9">
        <v>0.83</v>
      </c>
      <c r="DD15" s="9">
        <v>0.80200000000000005</v>
      </c>
      <c r="DE15" s="9">
        <v>10.465999999999999</v>
      </c>
      <c r="DF15" s="9">
        <v>5.0119999999999996</v>
      </c>
      <c r="DG15" s="9">
        <v>5.4539999999999997</v>
      </c>
      <c r="DH15" s="9">
        <v>0.48099999999999998</v>
      </c>
      <c r="DI15" s="9">
        <v>0.19500000000000001</v>
      </c>
      <c r="DJ15" s="9">
        <v>0.28599999999999998</v>
      </c>
      <c r="DK15" s="9">
        <v>5.4880000000000004</v>
      </c>
      <c r="DL15" s="9">
        <v>2.0979999999999999</v>
      </c>
      <c r="DM15" s="9">
        <v>3.39</v>
      </c>
      <c r="DN15" s="9">
        <v>0.28799999999999998</v>
      </c>
      <c r="DO15" s="9">
        <v>0</v>
      </c>
      <c r="DP15" s="9">
        <v>0.28799999999999998</v>
      </c>
      <c r="DQ15" s="9">
        <v>7.0609999999999999</v>
      </c>
      <c r="DR15" s="9">
        <v>4.5609999999999999</v>
      </c>
      <c r="DS15" s="9">
        <v>2.4990000000000001</v>
      </c>
      <c r="DT15" s="9">
        <v>0.35899999999999999</v>
      </c>
      <c r="DU15" s="9">
        <v>0.35899999999999999</v>
      </c>
      <c r="DV15" s="9">
        <v>0</v>
      </c>
      <c r="DW15" s="9">
        <v>0.48899999999999999</v>
      </c>
      <c r="DX15" s="9">
        <v>0</v>
      </c>
      <c r="DY15" s="9">
        <v>0.48899999999999999</v>
      </c>
      <c r="DZ15" s="9">
        <v>0</v>
      </c>
      <c r="EA15" s="9">
        <v>0</v>
      </c>
      <c r="EB15" s="9">
        <v>0</v>
      </c>
      <c r="EC15" s="9">
        <v>0.20599999999999999</v>
      </c>
      <c r="ED15" s="9">
        <v>0</v>
      </c>
      <c r="EE15" s="9">
        <v>0.20599999999999999</v>
      </c>
      <c r="EF15" s="9">
        <v>0</v>
      </c>
      <c r="EG15" s="9">
        <v>0</v>
      </c>
      <c r="EH15" s="9">
        <v>0</v>
      </c>
      <c r="EI15" s="9">
        <v>0.93100000000000005</v>
      </c>
      <c r="EJ15" s="9">
        <v>0.93100000000000005</v>
      </c>
      <c r="EK15" s="9">
        <v>0</v>
      </c>
      <c r="EL15" s="9">
        <v>4.6749999999999998</v>
      </c>
      <c r="EM15" s="9">
        <v>2.2069999999999999</v>
      </c>
      <c r="EN15" s="9">
        <v>2.468</v>
      </c>
      <c r="EO15" s="9">
        <v>16.315000000000001</v>
      </c>
      <c r="EP15" s="9">
        <v>7.2539999999999996</v>
      </c>
      <c r="EQ15" s="9">
        <v>9.0619999999999994</v>
      </c>
    </row>
    <row r="16" spans="1:147">
      <c r="A16" s="10">
        <v>43862</v>
      </c>
      <c r="B16" s="9">
        <v>0</v>
      </c>
      <c r="C16" s="9">
        <v>0</v>
      </c>
      <c r="D16" s="9">
        <v>4</v>
      </c>
      <c r="E16" s="9">
        <v>1.6180000000000001</v>
      </c>
      <c r="F16" s="9">
        <v>2.3820000000000001</v>
      </c>
      <c r="G16" s="9">
        <v>0</v>
      </c>
      <c r="H16" s="9">
        <v>0</v>
      </c>
      <c r="I16" s="9">
        <v>0</v>
      </c>
      <c r="J16" s="9">
        <v>0.45300000000000001</v>
      </c>
      <c r="K16" s="9">
        <v>0.221</v>
      </c>
      <c r="L16" s="9">
        <v>0.23200000000000001</v>
      </c>
      <c r="M16" s="9">
        <v>2.4849999999999999</v>
      </c>
      <c r="N16" s="9">
        <v>1.3959999999999999</v>
      </c>
      <c r="O16" s="9">
        <v>1.089</v>
      </c>
      <c r="P16" s="9">
        <v>6.718</v>
      </c>
      <c r="Q16" s="9">
        <v>2.9319999999999999</v>
      </c>
      <c r="R16" s="9">
        <v>3.7869999999999999</v>
      </c>
      <c r="S16" s="9">
        <v>4.8840000000000003</v>
      </c>
      <c r="T16" s="9">
        <v>2.1840000000000002</v>
      </c>
      <c r="U16" s="9">
        <v>2.7</v>
      </c>
      <c r="V16" s="9">
        <v>4.7679999999999998</v>
      </c>
      <c r="W16" s="9">
        <v>1.7749999999999999</v>
      </c>
      <c r="X16" s="9">
        <v>2.9929999999999999</v>
      </c>
      <c r="Y16" s="9">
        <v>3.8660000000000001</v>
      </c>
      <c r="Z16" s="9">
        <v>1.6359999999999999</v>
      </c>
      <c r="AA16" s="9">
        <v>2.23</v>
      </c>
      <c r="AB16" s="9">
        <v>3.3050000000000002</v>
      </c>
      <c r="AC16" s="9">
        <v>1.353</v>
      </c>
      <c r="AD16" s="9">
        <v>1.952</v>
      </c>
      <c r="AE16" s="9">
        <v>4.2009999999999996</v>
      </c>
      <c r="AF16" s="9">
        <v>1.833</v>
      </c>
      <c r="AG16" s="9">
        <v>2.3679999999999999</v>
      </c>
      <c r="AH16" s="9">
        <v>3.0169999999999999</v>
      </c>
      <c r="AI16" s="9">
        <v>1.7629999999999999</v>
      </c>
      <c r="AJ16" s="9">
        <v>1.2549999999999999</v>
      </c>
      <c r="AK16" s="9">
        <v>2.4580000000000002</v>
      </c>
      <c r="AL16" s="9">
        <v>0.747</v>
      </c>
      <c r="AM16" s="9">
        <v>1.7110000000000001</v>
      </c>
      <c r="AN16" s="9">
        <v>0.90900000000000003</v>
      </c>
      <c r="AO16" s="9">
        <v>0.43</v>
      </c>
      <c r="AP16" s="9">
        <v>0.47899999999999998</v>
      </c>
      <c r="AQ16" s="9">
        <v>0.64200000000000002</v>
      </c>
      <c r="AR16" s="9">
        <v>0.64200000000000002</v>
      </c>
      <c r="AS16" s="9">
        <v>0</v>
      </c>
      <c r="AT16" s="9">
        <v>1.22</v>
      </c>
      <c r="AU16" s="9">
        <v>0.52700000000000002</v>
      </c>
      <c r="AV16" s="9">
        <v>0.69299999999999995</v>
      </c>
      <c r="AW16" s="9">
        <v>1.125</v>
      </c>
      <c r="AX16" s="9">
        <v>0.42499999999999999</v>
      </c>
      <c r="AY16" s="9">
        <v>0.7</v>
      </c>
      <c r="AZ16" s="9">
        <v>2.1850000000000001</v>
      </c>
      <c r="BA16" s="9">
        <v>0.75600000000000001</v>
      </c>
      <c r="BB16" s="9">
        <v>1.429</v>
      </c>
      <c r="BC16" s="9">
        <v>0.57199999999999995</v>
      </c>
      <c r="BD16" s="9">
        <v>0.57199999999999995</v>
      </c>
      <c r="BE16" s="9">
        <v>0</v>
      </c>
      <c r="BF16" s="9">
        <v>2.2810000000000001</v>
      </c>
      <c r="BG16" s="9">
        <v>1.159</v>
      </c>
      <c r="BH16" s="9">
        <v>1.121</v>
      </c>
      <c r="BI16" s="9">
        <v>0.97</v>
      </c>
      <c r="BJ16" s="9">
        <v>0.55300000000000005</v>
      </c>
      <c r="BK16" s="9">
        <v>0.41699999999999998</v>
      </c>
      <c r="BL16" s="9">
        <v>6.3129999999999997</v>
      </c>
      <c r="BM16" s="9">
        <v>2.6619999999999999</v>
      </c>
      <c r="BN16" s="9">
        <v>3.6509999999999998</v>
      </c>
      <c r="BO16" s="9">
        <v>5.1749999999999998</v>
      </c>
      <c r="BP16" s="9">
        <v>2.528</v>
      </c>
      <c r="BQ16" s="9">
        <v>2.6469999999999998</v>
      </c>
      <c r="BR16" s="9">
        <v>1.5449999999999999</v>
      </c>
      <c r="BS16" s="9">
        <v>0.42199999999999999</v>
      </c>
      <c r="BT16" s="9">
        <v>1.123</v>
      </c>
      <c r="BU16" s="9">
        <v>0.749</v>
      </c>
      <c r="BV16" s="9">
        <v>0.749</v>
      </c>
      <c r="BW16" s="9">
        <v>0</v>
      </c>
      <c r="BX16" s="9">
        <v>2.3959999999999999</v>
      </c>
      <c r="BY16" s="9">
        <v>0.84499999999999997</v>
      </c>
      <c r="BZ16" s="9">
        <v>1.5509999999999999</v>
      </c>
      <c r="CA16" s="9">
        <v>0.94799999999999995</v>
      </c>
      <c r="CB16" s="9">
        <v>0.52800000000000002</v>
      </c>
      <c r="CC16" s="9">
        <v>0.42</v>
      </c>
      <c r="CD16" s="9">
        <v>0.23100000000000001</v>
      </c>
      <c r="CE16" s="9">
        <v>0.23100000000000001</v>
      </c>
      <c r="CF16" s="9">
        <v>0</v>
      </c>
      <c r="CG16" s="9">
        <v>40.417000000000002</v>
      </c>
      <c r="CH16" s="9">
        <v>18.798999999999999</v>
      </c>
      <c r="CI16" s="9">
        <v>21.617999999999999</v>
      </c>
      <c r="CJ16" s="9">
        <v>4.33</v>
      </c>
      <c r="CK16" s="9">
        <v>1.6040000000000001</v>
      </c>
      <c r="CL16" s="9">
        <v>2.7250000000000001</v>
      </c>
      <c r="CM16" s="9">
        <v>29.257999999999999</v>
      </c>
      <c r="CN16" s="9">
        <v>13.169</v>
      </c>
      <c r="CO16" s="9">
        <v>16.088999999999999</v>
      </c>
      <c r="CP16" s="9">
        <v>2.08</v>
      </c>
      <c r="CQ16" s="9">
        <v>0.91900000000000004</v>
      </c>
      <c r="CR16" s="9">
        <v>1.1619999999999999</v>
      </c>
      <c r="CS16" s="9">
        <v>7.5220000000000002</v>
      </c>
      <c r="CT16" s="9">
        <v>3.7189999999999999</v>
      </c>
      <c r="CU16" s="9">
        <v>3.8029999999999999</v>
      </c>
      <c r="CV16" s="9">
        <v>0</v>
      </c>
      <c r="CW16" s="9">
        <v>0</v>
      </c>
      <c r="CX16" s="9">
        <v>0</v>
      </c>
      <c r="CY16" s="9">
        <v>1.738</v>
      </c>
      <c r="CZ16" s="9">
        <v>0.877</v>
      </c>
      <c r="DA16" s="9">
        <v>0.86099999999999999</v>
      </c>
      <c r="DB16" s="9">
        <v>1.403</v>
      </c>
      <c r="DC16" s="9">
        <v>0.5</v>
      </c>
      <c r="DD16" s="9">
        <v>0.90300000000000002</v>
      </c>
      <c r="DE16" s="9">
        <v>11.242000000000001</v>
      </c>
      <c r="DF16" s="9">
        <v>4.1769999999999996</v>
      </c>
      <c r="DG16" s="9">
        <v>7.0650000000000004</v>
      </c>
      <c r="DH16" s="9">
        <v>0.35499999999999998</v>
      </c>
      <c r="DI16" s="9">
        <v>0</v>
      </c>
      <c r="DJ16" s="9">
        <v>0.35499999999999998</v>
      </c>
      <c r="DK16" s="9">
        <v>3.048</v>
      </c>
      <c r="DL16" s="9">
        <v>1.321</v>
      </c>
      <c r="DM16" s="9">
        <v>1.728</v>
      </c>
      <c r="DN16" s="9">
        <v>0.49099999999999999</v>
      </c>
      <c r="DO16" s="9">
        <v>0.186</v>
      </c>
      <c r="DP16" s="9">
        <v>0.30599999999999999</v>
      </c>
      <c r="DQ16" s="9">
        <v>4.915</v>
      </c>
      <c r="DR16" s="9">
        <v>2.669</v>
      </c>
      <c r="DS16" s="9">
        <v>2.2469999999999999</v>
      </c>
      <c r="DT16" s="9">
        <v>0</v>
      </c>
      <c r="DU16" s="9">
        <v>0</v>
      </c>
      <c r="DV16" s="9">
        <v>0</v>
      </c>
      <c r="DW16" s="9">
        <v>0</v>
      </c>
      <c r="DX16" s="9">
        <v>0</v>
      </c>
      <c r="DY16" s="9">
        <v>0</v>
      </c>
      <c r="DZ16" s="9">
        <v>0</v>
      </c>
      <c r="EA16" s="9">
        <v>0</v>
      </c>
      <c r="EB16" s="9">
        <v>0</v>
      </c>
      <c r="EC16" s="9">
        <v>0</v>
      </c>
      <c r="ED16" s="9">
        <v>0</v>
      </c>
      <c r="EE16" s="9">
        <v>0</v>
      </c>
      <c r="EF16" s="9">
        <v>0</v>
      </c>
      <c r="EG16" s="9">
        <v>0</v>
      </c>
      <c r="EH16" s="9">
        <v>0</v>
      </c>
      <c r="EI16" s="9">
        <v>0.79200000000000004</v>
      </c>
      <c r="EJ16" s="9">
        <v>0.40600000000000003</v>
      </c>
      <c r="EK16" s="9">
        <v>0.38500000000000001</v>
      </c>
      <c r="EL16" s="9">
        <v>3.0910000000000002</v>
      </c>
      <c r="EM16" s="9">
        <v>1.5580000000000001</v>
      </c>
      <c r="EN16" s="9">
        <v>1.5329999999999999</v>
      </c>
      <c r="EO16" s="9">
        <v>17.923999999999999</v>
      </c>
      <c r="EP16" s="9">
        <v>9.0559999999999992</v>
      </c>
      <c r="EQ16" s="9">
        <v>8.8680000000000003</v>
      </c>
    </row>
    <row r="17" spans="1:147">
      <c r="A17" s="10">
        <v>44228</v>
      </c>
      <c r="B17" s="9">
        <v>0</v>
      </c>
      <c r="C17" s="9">
        <v>0.17799999999999999</v>
      </c>
      <c r="D17" s="9">
        <v>4.2759999999999998</v>
      </c>
      <c r="E17" s="9">
        <v>1.796</v>
      </c>
      <c r="F17" s="9">
        <v>2.48</v>
      </c>
      <c r="G17" s="9">
        <v>0.224</v>
      </c>
      <c r="H17" s="9">
        <v>0.224</v>
      </c>
      <c r="I17" s="9">
        <v>0</v>
      </c>
      <c r="J17" s="9">
        <v>1.0109999999999999</v>
      </c>
      <c r="K17" s="9">
        <v>0.66900000000000004</v>
      </c>
      <c r="L17" s="9">
        <v>0.34200000000000003</v>
      </c>
      <c r="M17" s="9">
        <v>1.0649999999999999</v>
      </c>
      <c r="N17" s="9">
        <v>0</v>
      </c>
      <c r="O17" s="9">
        <v>1.0649999999999999</v>
      </c>
      <c r="P17" s="9">
        <v>9.7370000000000001</v>
      </c>
      <c r="Q17" s="9">
        <v>4.8179999999999996</v>
      </c>
      <c r="R17" s="9">
        <v>4.9189999999999996</v>
      </c>
      <c r="S17" s="9">
        <v>8.9440000000000008</v>
      </c>
      <c r="T17" s="9">
        <v>5.0270000000000001</v>
      </c>
      <c r="U17" s="9">
        <v>3.9169999999999998</v>
      </c>
      <c r="V17" s="9">
        <v>8.0570000000000004</v>
      </c>
      <c r="W17" s="9">
        <v>4.2960000000000003</v>
      </c>
      <c r="X17" s="9">
        <v>3.7610000000000001</v>
      </c>
      <c r="Y17" s="9">
        <v>5.4619999999999997</v>
      </c>
      <c r="Z17" s="9">
        <v>2.7370000000000001</v>
      </c>
      <c r="AA17" s="9">
        <v>2.7250000000000001</v>
      </c>
      <c r="AB17" s="9">
        <v>3.9630000000000001</v>
      </c>
      <c r="AC17" s="9">
        <v>2.3380000000000001</v>
      </c>
      <c r="AD17" s="9">
        <v>1.625</v>
      </c>
      <c r="AE17" s="9">
        <v>7.6790000000000003</v>
      </c>
      <c r="AF17" s="9">
        <v>4.6660000000000004</v>
      </c>
      <c r="AG17" s="9">
        <v>3.0139999999999998</v>
      </c>
      <c r="AH17" s="9">
        <v>3.677</v>
      </c>
      <c r="AI17" s="9">
        <v>1.3640000000000001</v>
      </c>
      <c r="AJ17" s="9">
        <v>2.3130000000000002</v>
      </c>
      <c r="AK17" s="9">
        <v>4.5250000000000004</v>
      </c>
      <c r="AL17" s="9">
        <v>2.6549999999999998</v>
      </c>
      <c r="AM17" s="9">
        <v>1.87</v>
      </c>
      <c r="AN17" s="9">
        <v>0.46600000000000003</v>
      </c>
      <c r="AO17" s="9">
        <v>0.17799999999999999</v>
      </c>
      <c r="AP17" s="9">
        <v>0.28799999999999998</v>
      </c>
      <c r="AQ17" s="9">
        <v>0.92400000000000004</v>
      </c>
      <c r="AR17" s="9">
        <v>0.92400000000000004</v>
      </c>
      <c r="AS17" s="9">
        <v>0</v>
      </c>
      <c r="AT17" s="9">
        <v>0.79500000000000004</v>
      </c>
      <c r="AU17" s="9">
        <v>0.40200000000000002</v>
      </c>
      <c r="AV17" s="9">
        <v>0.39400000000000002</v>
      </c>
      <c r="AW17" s="9">
        <v>1.5269999999999999</v>
      </c>
      <c r="AX17" s="9">
        <v>1.1459999999999999</v>
      </c>
      <c r="AY17" s="9">
        <v>0.38100000000000001</v>
      </c>
      <c r="AZ17" s="9">
        <v>2.8439999999999999</v>
      </c>
      <c r="BA17" s="9">
        <v>1.4279999999999999</v>
      </c>
      <c r="BB17" s="9">
        <v>1.415</v>
      </c>
      <c r="BC17" s="9">
        <v>0.47399999999999998</v>
      </c>
      <c r="BD17" s="9">
        <v>0.30499999999999999</v>
      </c>
      <c r="BE17" s="9">
        <v>0.16900000000000001</v>
      </c>
      <c r="BF17" s="9">
        <v>2.06</v>
      </c>
      <c r="BG17" s="9">
        <v>1.595</v>
      </c>
      <c r="BH17" s="9">
        <v>0.46400000000000002</v>
      </c>
      <c r="BI17" s="9">
        <v>1.667</v>
      </c>
      <c r="BJ17" s="9">
        <v>0.753</v>
      </c>
      <c r="BK17" s="9">
        <v>0.91400000000000003</v>
      </c>
      <c r="BL17" s="9">
        <v>8.9079999999999995</v>
      </c>
      <c r="BM17" s="9">
        <v>4.8179999999999996</v>
      </c>
      <c r="BN17" s="9">
        <v>4.09</v>
      </c>
      <c r="BO17" s="9">
        <v>7.8920000000000003</v>
      </c>
      <c r="BP17" s="9">
        <v>4.5039999999999996</v>
      </c>
      <c r="BQ17" s="9">
        <v>3.387</v>
      </c>
      <c r="BR17" s="9">
        <v>4.242</v>
      </c>
      <c r="BS17" s="9">
        <v>2.4790000000000001</v>
      </c>
      <c r="BT17" s="9">
        <v>1.7629999999999999</v>
      </c>
      <c r="BU17" s="9">
        <v>1.421</v>
      </c>
      <c r="BV17" s="9">
        <v>0.79200000000000004</v>
      </c>
      <c r="BW17" s="9">
        <v>0.629</v>
      </c>
      <c r="BX17" s="9">
        <v>3.5920000000000001</v>
      </c>
      <c r="BY17" s="9">
        <v>1.75</v>
      </c>
      <c r="BZ17" s="9">
        <v>1.843</v>
      </c>
      <c r="CA17" s="9">
        <v>4.2329999999999997</v>
      </c>
      <c r="CB17" s="9">
        <v>2.7160000000000002</v>
      </c>
      <c r="CC17" s="9">
        <v>1.5169999999999999</v>
      </c>
      <c r="CD17" s="9">
        <v>0.42099999999999999</v>
      </c>
      <c r="CE17" s="9">
        <v>0.42099999999999999</v>
      </c>
      <c r="CF17" s="9">
        <v>0</v>
      </c>
      <c r="CG17" s="9">
        <v>38.064999999999998</v>
      </c>
      <c r="CH17" s="9">
        <v>15.795999999999999</v>
      </c>
      <c r="CI17" s="9">
        <v>22.268999999999998</v>
      </c>
      <c r="CJ17" s="9">
        <v>6.4690000000000003</v>
      </c>
      <c r="CK17" s="9">
        <v>2.7839999999999998</v>
      </c>
      <c r="CL17" s="9">
        <v>3.6850000000000001</v>
      </c>
      <c r="CM17" s="9">
        <v>31.398</v>
      </c>
      <c r="CN17" s="9">
        <v>13.301</v>
      </c>
      <c r="CO17" s="9">
        <v>18.096</v>
      </c>
      <c r="CP17" s="9">
        <v>1.6819999999999999</v>
      </c>
      <c r="CQ17" s="9">
        <v>0.85199999999999998</v>
      </c>
      <c r="CR17" s="9">
        <v>0.83</v>
      </c>
      <c r="CS17" s="9">
        <v>9.3390000000000004</v>
      </c>
      <c r="CT17" s="9">
        <v>4.4569999999999999</v>
      </c>
      <c r="CU17" s="9">
        <v>4.8819999999999997</v>
      </c>
      <c r="CV17" s="9">
        <v>0.151</v>
      </c>
      <c r="CW17" s="9">
        <v>0</v>
      </c>
      <c r="CX17" s="9">
        <v>0.151</v>
      </c>
      <c r="CY17" s="9">
        <v>2.298</v>
      </c>
      <c r="CZ17" s="9">
        <v>0.42099999999999999</v>
      </c>
      <c r="DA17" s="9">
        <v>1.8759999999999999</v>
      </c>
      <c r="DB17" s="9">
        <v>1.9530000000000001</v>
      </c>
      <c r="DC17" s="9">
        <v>0.72199999999999998</v>
      </c>
      <c r="DD17" s="9">
        <v>1.2310000000000001</v>
      </c>
      <c r="DE17" s="9">
        <v>9.5009999999999994</v>
      </c>
      <c r="DF17" s="9">
        <v>3.9159999999999999</v>
      </c>
      <c r="DG17" s="9">
        <v>5.585</v>
      </c>
      <c r="DH17" s="9">
        <v>0.93700000000000006</v>
      </c>
      <c r="DI17" s="9">
        <v>0.35</v>
      </c>
      <c r="DJ17" s="9">
        <v>0.58699999999999997</v>
      </c>
      <c r="DK17" s="9">
        <v>2.09</v>
      </c>
      <c r="DL17" s="9">
        <v>0.48</v>
      </c>
      <c r="DM17" s="9">
        <v>1.61</v>
      </c>
      <c r="DN17" s="9">
        <v>1.3540000000000001</v>
      </c>
      <c r="DO17" s="9">
        <v>0.64700000000000002</v>
      </c>
      <c r="DP17" s="9">
        <v>0.70699999999999996</v>
      </c>
      <c r="DQ17" s="9">
        <v>6.7960000000000003</v>
      </c>
      <c r="DR17" s="9">
        <v>3.0750000000000002</v>
      </c>
      <c r="DS17" s="9">
        <v>3.7210000000000001</v>
      </c>
      <c r="DT17" s="9">
        <v>0.17799999999999999</v>
      </c>
      <c r="DU17" s="9">
        <v>0</v>
      </c>
      <c r="DV17" s="9">
        <v>0.17799999999999999</v>
      </c>
      <c r="DW17" s="9">
        <v>0.38300000000000001</v>
      </c>
      <c r="DX17" s="9">
        <v>0.19800000000000001</v>
      </c>
      <c r="DY17" s="9">
        <v>0.185</v>
      </c>
      <c r="DZ17" s="9">
        <v>0</v>
      </c>
      <c r="EA17" s="9">
        <v>0</v>
      </c>
      <c r="EB17" s="9">
        <v>0</v>
      </c>
      <c r="EC17" s="9">
        <v>0.54400000000000004</v>
      </c>
      <c r="ED17" s="9">
        <v>0.54400000000000004</v>
      </c>
      <c r="EE17" s="9">
        <v>0</v>
      </c>
      <c r="EF17" s="9">
        <v>0.21299999999999999</v>
      </c>
      <c r="EG17" s="9">
        <v>0.21299999999999999</v>
      </c>
      <c r="EH17" s="9">
        <v>0</v>
      </c>
      <c r="EI17" s="9">
        <v>0.44700000000000001</v>
      </c>
      <c r="EJ17" s="9">
        <v>0.20899999999999999</v>
      </c>
      <c r="EK17" s="9">
        <v>0.23799999999999999</v>
      </c>
      <c r="EL17" s="9">
        <v>3.6890000000000001</v>
      </c>
      <c r="EM17" s="9">
        <v>2.4550000000000001</v>
      </c>
      <c r="EN17" s="9">
        <v>1.234</v>
      </c>
      <c r="EO17" s="9">
        <v>16.7</v>
      </c>
      <c r="EP17" s="9">
        <v>8.3520000000000003</v>
      </c>
      <c r="EQ17" s="9">
        <v>8.3480000000000008</v>
      </c>
    </row>
    <row r="18" spans="1:147">
      <c r="A18" s="10">
        <v>44593</v>
      </c>
      <c r="B18" s="9">
        <v>0</v>
      </c>
      <c r="C18" s="9">
        <v>0</v>
      </c>
      <c r="D18" s="9">
        <v>4.9530000000000003</v>
      </c>
      <c r="E18" s="9">
        <v>2.6619999999999999</v>
      </c>
      <c r="F18" s="9">
        <v>2.2909999999999999</v>
      </c>
      <c r="G18" s="9">
        <v>0</v>
      </c>
      <c r="H18" s="9">
        <v>0</v>
      </c>
      <c r="I18" s="9">
        <v>0</v>
      </c>
      <c r="J18" s="9">
        <v>0.60799999999999998</v>
      </c>
      <c r="K18" s="9">
        <v>0.60799999999999998</v>
      </c>
      <c r="L18" s="9">
        <v>0</v>
      </c>
      <c r="M18" s="9">
        <v>2.2090000000000001</v>
      </c>
      <c r="N18" s="9">
        <v>1.964</v>
      </c>
      <c r="O18" s="9">
        <v>0.245</v>
      </c>
      <c r="P18" s="9">
        <v>8.0310000000000006</v>
      </c>
      <c r="Q18" s="9">
        <v>4.3819999999999997</v>
      </c>
      <c r="R18" s="9">
        <v>3.649</v>
      </c>
      <c r="S18" s="9">
        <v>6.4050000000000002</v>
      </c>
      <c r="T18" s="9">
        <v>2.5270000000000001</v>
      </c>
      <c r="U18" s="9">
        <v>3.8769999999999998</v>
      </c>
      <c r="V18" s="9">
        <v>5.202</v>
      </c>
      <c r="W18" s="9">
        <v>2.379</v>
      </c>
      <c r="X18" s="9">
        <v>2.8239999999999998</v>
      </c>
      <c r="Y18" s="9">
        <v>5.8049999999999997</v>
      </c>
      <c r="Z18" s="9">
        <v>2.7210000000000001</v>
      </c>
      <c r="AA18" s="9">
        <v>3.0840000000000001</v>
      </c>
      <c r="AB18" s="9">
        <v>3.6120000000000001</v>
      </c>
      <c r="AC18" s="9">
        <v>2.165</v>
      </c>
      <c r="AD18" s="9">
        <v>1.448</v>
      </c>
      <c r="AE18" s="9">
        <v>5.1319999999999997</v>
      </c>
      <c r="AF18" s="9">
        <v>2.177</v>
      </c>
      <c r="AG18" s="9">
        <v>2.9550000000000001</v>
      </c>
      <c r="AH18" s="9">
        <v>3.786</v>
      </c>
      <c r="AI18" s="9">
        <v>1.786</v>
      </c>
      <c r="AJ18" s="9">
        <v>2</v>
      </c>
      <c r="AK18" s="9">
        <v>3.7349999999999999</v>
      </c>
      <c r="AL18" s="9">
        <v>2.5960000000000001</v>
      </c>
      <c r="AM18" s="9">
        <v>1.1379999999999999</v>
      </c>
      <c r="AN18" s="9">
        <v>0.182</v>
      </c>
      <c r="AO18" s="9">
        <v>0.182</v>
      </c>
      <c r="AP18" s="9">
        <v>0</v>
      </c>
      <c r="AQ18" s="9">
        <v>0.752</v>
      </c>
      <c r="AR18" s="9">
        <v>0.50700000000000001</v>
      </c>
      <c r="AS18" s="9">
        <v>0.245</v>
      </c>
      <c r="AT18" s="9">
        <v>0.90500000000000003</v>
      </c>
      <c r="AU18" s="9">
        <v>0.60799999999999998</v>
      </c>
      <c r="AV18" s="9">
        <v>0.29799999999999999</v>
      </c>
      <c r="AW18" s="9">
        <v>1.3480000000000001</v>
      </c>
      <c r="AX18" s="9">
        <v>1.107</v>
      </c>
      <c r="AY18" s="9">
        <v>0.24099999999999999</v>
      </c>
      <c r="AZ18" s="9">
        <v>2.8159999999999998</v>
      </c>
      <c r="BA18" s="9">
        <v>1.119</v>
      </c>
      <c r="BB18" s="9">
        <v>1.6970000000000001</v>
      </c>
      <c r="BC18" s="9">
        <v>1.6890000000000001</v>
      </c>
      <c r="BD18" s="9">
        <v>0.77500000000000002</v>
      </c>
      <c r="BE18" s="9">
        <v>0.91500000000000004</v>
      </c>
      <c r="BF18" s="9">
        <v>1.849</v>
      </c>
      <c r="BG18" s="9">
        <v>0.72299999999999998</v>
      </c>
      <c r="BH18" s="9">
        <v>1.1259999999999999</v>
      </c>
      <c r="BI18" s="9">
        <v>2.4169999999999998</v>
      </c>
      <c r="BJ18" s="9">
        <v>1.087</v>
      </c>
      <c r="BK18" s="9">
        <v>1.33</v>
      </c>
      <c r="BL18" s="9">
        <v>5.98</v>
      </c>
      <c r="BM18" s="9">
        <v>3.157</v>
      </c>
      <c r="BN18" s="9">
        <v>2.8239999999999998</v>
      </c>
      <c r="BO18" s="9">
        <v>7.2320000000000002</v>
      </c>
      <c r="BP18" s="9">
        <v>3.2589999999999999</v>
      </c>
      <c r="BQ18" s="9">
        <v>3.972</v>
      </c>
      <c r="BR18" s="9">
        <v>3.306</v>
      </c>
      <c r="BS18" s="9">
        <v>1.605</v>
      </c>
      <c r="BT18" s="9">
        <v>1.7010000000000001</v>
      </c>
      <c r="BU18" s="9">
        <v>1.6919999999999999</v>
      </c>
      <c r="BV18" s="9">
        <v>0.77500000000000002</v>
      </c>
      <c r="BW18" s="9">
        <v>0.91700000000000004</v>
      </c>
      <c r="BX18" s="9">
        <v>0.93799999999999994</v>
      </c>
      <c r="BY18" s="9">
        <v>0.42899999999999999</v>
      </c>
      <c r="BZ18" s="9">
        <v>0.50900000000000001</v>
      </c>
      <c r="CA18" s="9">
        <v>2.0710000000000002</v>
      </c>
      <c r="CB18" s="9">
        <v>0.84099999999999997</v>
      </c>
      <c r="CC18" s="9">
        <v>1.23</v>
      </c>
      <c r="CD18" s="9">
        <v>0.49</v>
      </c>
      <c r="CE18" s="9">
        <v>0.192</v>
      </c>
      <c r="CF18" s="9">
        <v>0.29799999999999999</v>
      </c>
      <c r="CG18" s="9">
        <v>50.81</v>
      </c>
      <c r="CH18" s="9">
        <v>24.501999999999999</v>
      </c>
      <c r="CI18" s="9">
        <v>26.308</v>
      </c>
      <c r="CJ18" s="9">
        <v>4.0119999999999996</v>
      </c>
      <c r="CK18" s="9">
        <v>1.714</v>
      </c>
      <c r="CL18" s="9">
        <v>2.298</v>
      </c>
      <c r="CM18" s="9">
        <v>43.35</v>
      </c>
      <c r="CN18" s="9">
        <v>21.527999999999999</v>
      </c>
      <c r="CO18" s="9">
        <v>21.821999999999999</v>
      </c>
      <c r="CP18" s="9">
        <v>0.29799999999999999</v>
      </c>
      <c r="CQ18" s="9">
        <v>0</v>
      </c>
      <c r="CR18" s="9">
        <v>0.29799999999999999</v>
      </c>
      <c r="CS18" s="9">
        <v>11.771000000000001</v>
      </c>
      <c r="CT18" s="9">
        <v>6.298</v>
      </c>
      <c r="CU18" s="9">
        <v>5.4729999999999999</v>
      </c>
      <c r="CV18" s="9">
        <v>0.76600000000000001</v>
      </c>
      <c r="CW18" s="9">
        <v>0.46400000000000002</v>
      </c>
      <c r="CX18" s="9">
        <v>0.30199999999999999</v>
      </c>
      <c r="CY18" s="9">
        <v>3.202</v>
      </c>
      <c r="CZ18" s="9">
        <v>1.7190000000000001</v>
      </c>
      <c r="DA18" s="9">
        <v>1.4830000000000001</v>
      </c>
      <c r="DB18" s="9">
        <v>1.0009999999999999</v>
      </c>
      <c r="DC18" s="9">
        <v>0.70399999999999996</v>
      </c>
      <c r="DD18" s="9">
        <v>0.29799999999999999</v>
      </c>
      <c r="DE18" s="9">
        <v>15.118</v>
      </c>
      <c r="DF18" s="9">
        <v>5.7969999999999997</v>
      </c>
      <c r="DG18" s="9">
        <v>9.32</v>
      </c>
      <c r="DH18" s="9">
        <v>0.56100000000000005</v>
      </c>
      <c r="DI18" s="9">
        <v>0</v>
      </c>
      <c r="DJ18" s="9">
        <v>0.56100000000000005</v>
      </c>
      <c r="DK18" s="9">
        <v>5.4989999999999997</v>
      </c>
      <c r="DL18" s="9">
        <v>3.7360000000000002</v>
      </c>
      <c r="DM18" s="9">
        <v>1.7629999999999999</v>
      </c>
      <c r="DN18" s="9">
        <v>1.145</v>
      </c>
      <c r="DO18" s="9">
        <v>0.30599999999999999</v>
      </c>
      <c r="DP18" s="9">
        <v>0.83899999999999997</v>
      </c>
      <c r="DQ18" s="9">
        <v>6.173</v>
      </c>
      <c r="DR18" s="9">
        <v>3.4809999999999999</v>
      </c>
      <c r="DS18" s="9">
        <v>2.6920000000000002</v>
      </c>
      <c r="DT18" s="9">
        <v>0.24</v>
      </c>
      <c r="DU18" s="9">
        <v>0.24</v>
      </c>
      <c r="DV18" s="9">
        <v>0</v>
      </c>
      <c r="DW18" s="9">
        <v>0.622</v>
      </c>
      <c r="DX18" s="9">
        <v>0</v>
      </c>
      <c r="DY18" s="9">
        <v>0.622</v>
      </c>
      <c r="DZ18" s="9">
        <v>0</v>
      </c>
      <c r="EA18" s="9">
        <v>0</v>
      </c>
      <c r="EB18" s="9">
        <v>0</v>
      </c>
      <c r="EC18" s="9">
        <v>0</v>
      </c>
      <c r="ED18" s="9">
        <v>0</v>
      </c>
      <c r="EE18" s="9">
        <v>0</v>
      </c>
      <c r="EF18" s="9">
        <v>0</v>
      </c>
      <c r="EG18" s="9">
        <v>0</v>
      </c>
      <c r="EH18" s="9">
        <v>0</v>
      </c>
      <c r="EI18" s="9">
        <v>0.96599999999999997</v>
      </c>
      <c r="EJ18" s="9">
        <v>0.498</v>
      </c>
      <c r="EK18" s="9">
        <v>0.46800000000000003</v>
      </c>
      <c r="EL18" s="9">
        <v>4.6349999999999998</v>
      </c>
      <c r="EM18" s="9">
        <v>2.9860000000000002</v>
      </c>
      <c r="EN18" s="9">
        <v>1.649</v>
      </c>
      <c r="EO18" s="9">
        <v>16.117000000000001</v>
      </c>
      <c r="EP18" s="9">
        <v>7.194</v>
      </c>
      <c r="EQ18" s="9">
        <v>8.923</v>
      </c>
    </row>
    <row r="19" spans="1:147">
      <c r="A19" s="10">
        <v>44958</v>
      </c>
      <c r="B19" s="9">
        <v>0.191</v>
      </c>
      <c r="C19" s="9">
        <v>0</v>
      </c>
      <c r="D19" s="9">
        <v>7.3220000000000001</v>
      </c>
      <c r="E19" s="9">
        <v>2.8050000000000002</v>
      </c>
      <c r="F19" s="9">
        <v>4.5170000000000003</v>
      </c>
      <c r="G19" s="9">
        <v>0.311</v>
      </c>
      <c r="H19" s="9">
        <v>0.311</v>
      </c>
      <c r="I19" s="9">
        <v>0</v>
      </c>
      <c r="J19" s="9">
        <v>1.06</v>
      </c>
      <c r="K19" s="9">
        <v>0.248</v>
      </c>
      <c r="L19" s="9">
        <v>0.81100000000000005</v>
      </c>
      <c r="M19" s="9">
        <v>0.84499999999999997</v>
      </c>
      <c r="N19" s="9">
        <v>0</v>
      </c>
      <c r="O19" s="9">
        <v>0.84499999999999997</v>
      </c>
      <c r="P19" s="9">
        <v>6.8419999999999996</v>
      </c>
      <c r="Q19" s="9">
        <v>3.6309999999999998</v>
      </c>
      <c r="R19" s="9">
        <v>3.2109999999999999</v>
      </c>
      <c r="S19" s="9">
        <v>9.3610000000000007</v>
      </c>
      <c r="T19" s="9">
        <v>3.52</v>
      </c>
      <c r="U19" s="9">
        <v>5.8410000000000002</v>
      </c>
      <c r="V19" s="9">
        <v>5.5289999999999999</v>
      </c>
      <c r="W19" s="9">
        <v>3.1349999999999998</v>
      </c>
      <c r="X19" s="9">
        <v>2.3929999999999998</v>
      </c>
      <c r="Y19" s="9">
        <v>8.8729999999999993</v>
      </c>
      <c r="Z19" s="9">
        <v>4.0439999999999996</v>
      </c>
      <c r="AA19" s="9">
        <v>4.8289999999999997</v>
      </c>
      <c r="AB19" s="9">
        <v>3.1859999999999999</v>
      </c>
      <c r="AC19" s="9">
        <v>1.641</v>
      </c>
      <c r="AD19" s="9">
        <v>1.544</v>
      </c>
      <c r="AE19" s="9">
        <v>6.008</v>
      </c>
      <c r="AF19" s="9">
        <v>2.3730000000000002</v>
      </c>
      <c r="AG19" s="9">
        <v>3.6349999999999998</v>
      </c>
      <c r="AH19" s="9">
        <v>2.9849999999999999</v>
      </c>
      <c r="AI19" s="9">
        <v>2.1339999999999999</v>
      </c>
      <c r="AJ19" s="9">
        <v>0.85099999999999998</v>
      </c>
      <c r="AK19" s="9">
        <v>5.774</v>
      </c>
      <c r="AL19" s="9">
        <v>2.363</v>
      </c>
      <c r="AM19" s="9">
        <v>3.411</v>
      </c>
      <c r="AN19" s="9">
        <v>0.25900000000000001</v>
      </c>
      <c r="AO19" s="9">
        <v>0.25900000000000001</v>
      </c>
      <c r="AP19" s="9">
        <v>0</v>
      </c>
      <c r="AQ19" s="9">
        <v>0.95199999999999996</v>
      </c>
      <c r="AR19" s="9">
        <v>0.248</v>
      </c>
      <c r="AS19" s="9">
        <v>0.70299999999999996</v>
      </c>
      <c r="AT19" s="9">
        <v>1.2450000000000001</v>
      </c>
      <c r="AU19" s="9">
        <v>0.999</v>
      </c>
      <c r="AV19" s="9">
        <v>0.246</v>
      </c>
      <c r="AW19" s="9">
        <v>1.665</v>
      </c>
      <c r="AX19" s="9">
        <v>0.26</v>
      </c>
      <c r="AY19" s="9">
        <v>1.4059999999999999</v>
      </c>
      <c r="AZ19" s="9">
        <v>1.913</v>
      </c>
      <c r="BA19" s="9">
        <v>1.5249999999999999</v>
      </c>
      <c r="BB19" s="9">
        <v>0.38800000000000001</v>
      </c>
      <c r="BC19" s="9">
        <v>0.63100000000000001</v>
      </c>
      <c r="BD19" s="9">
        <v>0.20100000000000001</v>
      </c>
      <c r="BE19" s="9">
        <v>0.43</v>
      </c>
      <c r="BF19" s="9">
        <v>1.8480000000000001</v>
      </c>
      <c r="BG19" s="9">
        <v>1.46</v>
      </c>
      <c r="BH19" s="9">
        <v>0.38800000000000001</v>
      </c>
      <c r="BI19" s="9">
        <v>2.1920000000000002</v>
      </c>
      <c r="BJ19" s="9">
        <v>1.006</v>
      </c>
      <c r="BK19" s="9">
        <v>1.1859999999999999</v>
      </c>
      <c r="BL19" s="9">
        <v>6.1239999999999997</v>
      </c>
      <c r="BM19" s="9">
        <v>3.3740000000000001</v>
      </c>
      <c r="BN19" s="9">
        <v>2.75</v>
      </c>
      <c r="BO19" s="9">
        <v>11.308</v>
      </c>
      <c r="BP19" s="9">
        <v>5.4560000000000004</v>
      </c>
      <c r="BQ19" s="9">
        <v>5.8520000000000003</v>
      </c>
      <c r="BR19" s="9">
        <v>2.08</v>
      </c>
      <c r="BS19" s="9">
        <v>1.7250000000000001</v>
      </c>
      <c r="BT19" s="9">
        <v>0.35499999999999998</v>
      </c>
      <c r="BU19" s="9">
        <v>1.2050000000000001</v>
      </c>
      <c r="BV19" s="9">
        <v>0.46100000000000002</v>
      </c>
      <c r="BW19" s="9">
        <v>0.74399999999999999</v>
      </c>
      <c r="BX19" s="9">
        <v>1.575</v>
      </c>
      <c r="BY19" s="9">
        <v>0.95</v>
      </c>
      <c r="BZ19" s="9">
        <v>0.625</v>
      </c>
      <c r="CA19" s="9">
        <v>2.254</v>
      </c>
      <c r="CB19" s="9">
        <v>0.75</v>
      </c>
      <c r="CC19" s="9">
        <v>1.504</v>
      </c>
      <c r="CD19" s="9">
        <v>0</v>
      </c>
      <c r="CE19" s="9">
        <v>0</v>
      </c>
      <c r="CF19" s="9">
        <v>0</v>
      </c>
      <c r="CG19" s="9">
        <v>46.826999999999998</v>
      </c>
      <c r="CH19" s="9">
        <v>23.146999999999998</v>
      </c>
      <c r="CI19" s="9">
        <v>23.68</v>
      </c>
      <c r="CJ19" s="9">
        <v>5.077</v>
      </c>
      <c r="CK19" s="9">
        <v>3.0049999999999999</v>
      </c>
      <c r="CL19" s="9">
        <v>2.0720000000000001</v>
      </c>
      <c r="CM19" s="9">
        <v>43.277999999999999</v>
      </c>
      <c r="CN19" s="9">
        <v>19.652999999999999</v>
      </c>
      <c r="CO19" s="9">
        <v>23.625</v>
      </c>
      <c r="CP19" s="9">
        <v>0.58899999999999997</v>
      </c>
      <c r="CQ19" s="9">
        <v>0.223</v>
      </c>
      <c r="CR19" s="9">
        <v>0.36599999999999999</v>
      </c>
      <c r="CS19" s="9">
        <v>10.545999999999999</v>
      </c>
      <c r="CT19" s="9">
        <v>5.1139999999999999</v>
      </c>
      <c r="CU19" s="9">
        <v>5.4329999999999998</v>
      </c>
      <c r="CV19" s="9">
        <v>0.504</v>
      </c>
      <c r="CW19" s="9">
        <v>0.504</v>
      </c>
      <c r="CX19" s="9">
        <v>0</v>
      </c>
      <c r="CY19" s="9">
        <v>2.1469999999999998</v>
      </c>
      <c r="CZ19" s="9">
        <v>0.91900000000000004</v>
      </c>
      <c r="DA19" s="9">
        <v>1.2270000000000001</v>
      </c>
      <c r="DB19" s="9">
        <v>2.1800000000000002</v>
      </c>
      <c r="DC19" s="9">
        <v>1.012</v>
      </c>
      <c r="DD19" s="9">
        <v>1.1679999999999999</v>
      </c>
      <c r="DE19" s="9">
        <v>15.997999999999999</v>
      </c>
      <c r="DF19" s="9">
        <v>6.8449999999999998</v>
      </c>
      <c r="DG19" s="9">
        <v>9.1530000000000005</v>
      </c>
      <c r="DH19" s="9">
        <v>0.60299999999999998</v>
      </c>
      <c r="DI19" s="9">
        <v>0.252</v>
      </c>
      <c r="DJ19" s="9">
        <v>0.35099999999999998</v>
      </c>
      <c r="DK19" s="9">
        <v>4.9059999999999997</v>
      </c>
      <c r="DL19" s="9">
        <v>1.607</v>
      </c>
      <c r="DM19" s="9">
        <v>3.2989999999999999</v>
      </c>
      <c r="DN19" s="9">
        <v>0.89100000000000001</v>
      </c>
      <c r="DO19" s="9">
        <v>0.70399999999999996</v>
      </c>
      <c r="DP19" s="9">
        <v>0.187</v>
      </c>
      <c r="DQ19" s="9">
        <v>6.4969999999999999</v>
      </c>
      <c r="DR19" s="9">
        <v>3.12</v>
      </c>
      <c r="DS19" s="9">
        <v>3.3769999999999998</v>
      </c>
      <c r="DT19" s="9">
        <v>0.311</v>
      </c>
      <c r="DU19" s="9">
        <v>0.311</v>
      </c>
      <c r="DV19" s="9">
        <v>0</v>
      </c>
      <c r="DW19" s="9">
        <v>2.0350000000000001</v>
      </c>
      <c r="DX19" s="9">
        <v>1.637</v>
      </c>
      <c r="DY19" s="9">
        <v>0.39900000000000002</v>
      </c>
      <c r="DZ19" s="9">
        <v>0</v>
      </c>
      <c r="EA19" s="9">
        <v>0</v>
      </c>
      <c r="EB19" s="9">
        <v>0</v>
      </c>
      <c r="EC19" s="9">
        <v>0</v>
      </c>
      <c r="ED19" s="9">
        <v>0</v>
      </c>
      <c r="EE19" s="9">
        <v>0</v>
      </c>
      <c r="EF19" s="9">
        <v>0</v>
      </c>
      <c r="EG19" s="9">
        <v>0</v>
      </c>
      <c r="EH19" s="9">
        <v>0</v>
      </c>
      <c r="EI19" s="9">
        <v>1.149</v>
      </c>
      <c r="EJ19" s="9">
        <v>0.41199999999999998</v>
      </c>
      <c r="EK19" s="9">
        <v>0.73699999999999999</v>
      </c>
      <c r="EL19" s="9">
        <v>2.6360000000000001</v>
      </c>
      <c r="EM19" s="9">
        <v>1.4970000000000001</v>
      </c>
      <c r="EN19" s="9">
        <v>1.139</v>
      </c>
      <c r="EO19" s="9">
        <v>17.161999999999999</v>
      </c>
      <c r="EP19" s="9">
        <v>9.4830000000000005</v>
      </c>
      <c r="EQ19" s="9">
        <v>7.68</v>
      </c>
    </row>
    <row r="20" spans="1:147">
      <c r="A20" s="10">
        <v>45323</v>
      </c>
      <c r="B20" s="9">
        <v>0.41699999999999998</v>
      </c>
      <c r="C20" s="9">
        <v>0.10199999999999999</v>
      </c>
      <c r="D20" s="9">
        <v>2.488</v>
      </c>
      <c r="E20" s="9">
        <v>1.6479999999999999</v>
      </c>
      <c r="F20" s="9">
        <v>0.84</v>
      </c>
      <c r="G20" s="9">
        <v>0</v>
      </c>
      <c r="H20" s="9">
        <v>0</v>
      </c>
      <c r="I20" s="9">
        <v>0</v>
      </c>
      <c r="J20" s="9">
        <v>1.625</v>
      </c>
      <c r="K20" s="9">
        <v>0.73799999999999999</v>
      </c>
      <c r="L20" s="9">
        <v>0.88700000000000001</v>
      </c>
      <c r="M20" s="9">
        <v>0.92300000000000004</v>
      </c>
      <c r="N20" s="9">
        <v>0.39400000000000002</v>
      </c>
      <c r="O20" s="9">
        <v>0.53</v>
      </c>
      <c r="P20" s="9">
        <v>10.417999999999999</v>
      </c>
      <c r="Q20" s="9">
        <v>6.42</v>
      </c>
      <c r="R20" s="9">
        <v>3.9980000000000002</v>
      </c>
      <c r="S20" s="9">
        <v>6.8330000000000002</v>
      </c>
      <c r="T20" s="9">
        <v>3.6520000000000001</v>
      </c>
      <c r="U20" s="9">
        <v>3.1819999999999999</v>
      </c>
      <c r="V20" s="9">
        <v>7.2309999999999999</v>
      </c>
      <c r="W20" s="9">
        <v>4.5289999999999999</v>
      </c>
      <c r="X20" s="9">
        <v>2.702</v>
      </c>
      <c r="Y20" s="9">
        <v>6.5970000000000004</v>
      </c>
      <c r="Z20" s="9">
        <v>3</v>
      </c>
      <c r="AA20" s="9">
        <v>3.597</v>
      </c>
      <c r="AB20" s="9">
        <v>5.4530000000000003</v>
      </c>
      <c r="AC20" s="9">
        <v>3.5390000000000001</v>
      </c>
      <c r="AD20" s="9">
        <v>1.9139999999999999</v>
      </c>
      <c r="AE20" s="9">
        <v>6.0339999999999998</v>
      </c>
      <c r="AF20" s="9">
        <v>2.5609999999999999</v>
      </c>
      <c r="AG20" s="9">
        <v>3.4740000000000002</v>
      </c>
      <c r="AH20" s="9">
        <v>5.1589999999999998</v>
      </c>
      <c r="AI20" s="9">
        <v>3.153</v>
      </c>
      <c r="AJ20" s="9">
        <v>2.0049999999999999</v>
      </c>
      <c r="AK20" s="9">
        <v>4.5750000000000002</v>
      </c>
      <c r="AL20" s="9">
        <v>2.7040000000000002</v>
      </c>
      <c r="AM20" s="9">
        <v>1.871</v>
      </c>
      <c r="AN20" s="9">
        <v>0.84599999999999997</v>
      </c>
      <c r="AO20" s="9">
        <v>0.36899999999999999</v>
      </c>
      <c r="AP20" s="9">
        <v>0.47699999999999998</v>
      </c>
      <c r="AQ20" s="9">
        <v>0.24299999999999999</v>
      </c>
      <c r="AR20" s="9">
        <v>0.24299999999999999</v>
      </c>
      <c r="AS20" s="9">
        <v>0</v>
      </c>
      <c r="AT20" s="9">
        <v>2.2389999999999999</v>
      </c>
      <c r="AU20" s="9">
        <v>1.8440000000000001</v>
      </c>
      <c r="AV20" s="9">
        <v>0.39500000000000002</v>
      </c>
      <c r="AW20" s="9">
        <v>1.046</v>
      </c>
      <c r="AX20" s="9">
        <v>0.19600000000000001</v>
      </c>
      <c r="AY20" s="9">
        <v>0.85</v>
      </c>
      <c r="AZ20" s="9">
        <v>1.946</v>
      </c>
      <c r="BA20" s="9">
        <v>1.6830000000000001</v>
      </c>
      <c r="BB20" s="9">
        <v>0.26200000000000001</v>
      </c>
      <c r="BC20" s="9">
        <v>0.53300000000000003</v>
      </c>
      <c r="BD20" s="9">
        <v>0.31</v>
      </c>
      <c r="BE20" s="9">
        <v>0.223</v>
      </c>
      <c r="BF20" s="9">
        <v>2.7730000000000001</v>
      </c>
      <c r="BG20" s="9">
        <v>2.4060000000000001</v>
      </c>
      <c r="BH20" s="9">
        <v>0.36699999999999999</v>
      </c>
      <c r="BI20" s="9">
        <v>2.6680000000000001</v>
      </c>
      <c r="BJ20" s="9">
        <v>1.925</v>
      </c>
      <c r="BK20" s="9">
        <v>0.74299999999999999</v>
      </c>
      <c r="BL20" s="9">
        <v>8.2409999999999997</v>
      </c>
      <c r="BM20" s="9">
        <v>4.9349999999999996</v>
      </c>
      <c r="BN20" s="9">
        <v>3.306</v>
      </c>
      <c r="BO20" s="9">
        <v>8.6780000000000008</v>
      </c>
      <c r="BP20" s="9">
        <v>3.9460000000000002</v>
      </c>
      <c r="BQ20" s="9">
        <v>4.7320000000000002</v>
      </c>
      <c r="BR20" s="9">
        <v>2.5779999999999998</v>
      </c>
      <c r="BS20" s="9">
        <v>2.1059999999999999</v>
      </c>
      <c r="BT20" s="9">
        <v>0.47199999999999998</v>
      </c>
      <c r="BU20" s="9">
        <v>0.53300000000000003</v>
      </c>
      <c r="BV20" s="9">
        <v>0.31</v>
      </c>
      <c r="BW20" s="9">
        <v>0.223</v>
      </c>
      <c r="BX20" s="9">
        <v>2.976</v>
      </c>
      <c r="BY20" s="9">
        <v>1.4970000000000001</v>
      </c>
      <c r="BZ20" s="9">
        <v>1.48</v>
      </c>
      <c r="CA20" s="9">
        <v>1.8720000000000001</v>
      </c>
      <c r="CB20" s="9">
        <v>0.97</v>
      </c>
      <c r="CC20" s="9">
        <v>0.90200000000000002</v>
      </c>
      <c r="CD20" s="9">
        <v>0.10199999999999999</v>
      </c>
      <c r="CE20" s="9">
        <v>0</v>
      </c>
      <c r="CF20" s="9">
        <v>0.10199999999999999</v>
      </c>
      <c r="CG20" s="9">
        <v>44.43</v>
      </c>
      <c r="CH20" s="9">
        <v>23.88</v>
      </c>
      <c r="CI20" s="9">
        <v>20.55</v>
      </c>
      <c r="CJ20" s="9">
        <v>5.8620000000000001</v>
      </c>
      <c r="CK20" s="9">
        <v>4.0209999999999999</v>
      </c>
      <c r="CL20" s="9">
        <v>1.841</v>
      </c>
      <c r="CM20" s="9">
        <v>35.789000000000001</v>
      </c>
      <c r="CN20" s="9">
        <v>17.452999999999999</v>
      </c>
      <c r="CO20" s="9">
        <v>18.335999999999999</v>
      </c>
      <c r="CP20" s="9">
        <v>1.585</v>
      </c>
      <c r="CQ20" s="9">
        <v>1.0069999999999999</v>
      </c>
      <c r="CR20" s="9">
        <v>0.57799999999999996</v>
      </c>
      <c r="CS20" s="9">
        <v>7.6710000000000003</v>
      </c>
      <c r="CT20" s="9">
        <v>3.2650000000000001</v>
      </c>
      <c r="CU20" s="9">
        <v>4.407</v>
      </c>
      <c r="CV20" s="9">
        <v>0.35799999999999998</v>
      </c>
      <c r="CW20" s="9">
        <v>0</v>
      </c>
      <c r="CX20" s="9">
        <v>0.35799999999999998</v>
      </c>
      <c r="CY20" s="9">
        <v>2.7050000000000001</v>
      </c>
      <c r="CZ20" s="9">
        <v>1.3149999999999999</v>
      </c>
      <c r="DA20" s="9">
        <v>1.39</v>
      </c>
      <c r="DB20" s="9">
        <v>1.1890000000000001</v>
      </c>
      <c r="DC20" s="9">
        <v>0.80100000000000005</v>
      </c>
      <c r="DD20" s="9">
        <v>0.38700000000000001</v>
      </c>
      <c r="DE20" s="9">
        <v>16.318000000000001</v>
      </c>
      <c r="DF20" s="9">
        <v>7.5469999999999997</v>
      </c>
      <c r="DG20" s="9">
        <v>8.7710000000000008</v>
      </c>
      <c r="DH20" s="9">
        <v>0.80900000000000005</v>
      </c>
      <c r="DI20" s="9">
        <v>0.80900000000000005</v>
      </c>
      <c r="DJ20" s="9">
        <v>0</v>
      </c>
      <c r="DK20" s="9">
        <v>2.577</v>
      </c>
      <c r="DL20" s="9">
        <v>1.286</v>
      </c>
      <c r="DM20" s="9">
        <v>1.2909999999999999</v>
      </c>
      <c r="DN20" s="9">
        <v>1.3240000000000001</v>
      </c>
      <c r="DO20" s="9">
        <v>1.056</v>
      </c>
      <c r="DP20" s="9">
        <v>0.26800000000000002</v>
      </c>
      <c r="DQ20" s="9">
        <v>5.3760000000000003</v>
      </c>
      <c r="DR20" s="9">
        <v>3.0910000000000002</v>
      </c>
      <c r="DS20" s="9">
        <v>2.2850000000000001</v>
      </c>
      <c r="DT20" s="9">
        <v>0.59799999999999998</v>
      </c>
      <c r="DU20" s="9">
        <v>0.34899999999999998</v>
      </c>
      <c r="DV20" s="9">
        <v>0.25</v>
      </c>
      <c r="DW20" s="9">
        <v>0.20599999999999999</v>
      </c>
      <c r="DX20" s="9">
        <v>0.20599999999999999</v>
      </c>
      <c r="DY20" s="9">
        <v>0</v>
      </c>
      <c r="DZ20" s="9">
        <v>0</v>
      </c>
      <c r="EA20" s="9">
        <v>0</v>
      </c>
      <c r="EB20" s="9">
        <v>0</v>
      </c>
      <c r="EC20" s="9">
        <v>0</v>
      </c>
      <c r="ED20" s="9">
        <v>0</v>
      </c>
      <c r="EE20" s="9">
        <v>0</v>
      </c>
      <c r="EF20" s="9">
        <v>0</v>
      </c>
      <c r="EG20" s="9">
        <v>0</v>
      </c>
      <c r="EH20" s="9">
        <v>0</v>
      </c>
      <c r="EI20" s="9">
        <v>0.93500000000000005</v>
      </c>
      <c r="EJ20" s="9">
        <v>0.74299999999999999</v>
      </c>
      <c r="EK20" s="9">
        <v>0.193</v>
      </c>
      <c r="EL20" s="9">
        <v>5.2149999999999999</v>
      </c>
      <c r="EM20" s="9">
        <v>2.778</v>
      </c>
      <c r="EN20" s="9">
        <v>2.4359999999999999</v>
      </c>
      <c r="EO20" s="9">
        <v>19.07</v>
      </c>
      <c r="EP20" s="9">
        <v>11.504</v>
      </c>
      <c r="EQ20" s="9">
        <v>7.5659999999999998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340CC-CF6D-4B2B-A095-933D242F6156}">
  <sheetPr>
    <pageSetUpPr fitToPage="1"/>
  </sheetPr>
  <dimension ref="A1:BE282"/>
  <sheetViews>
    <sheetView zoomScaleNormal="100" workbookViewId="0">
      <pane ySplit="13" topLeftCell="A14" activePane="bottomLeft" state="frozen"/>
      <selection activeCell="C12" sqref="C12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21" width="11" customWidth="1"/>
    <col min="217" max="228" width="9.140625" customWidth="1"/>
    <col min="232" max="232" width="9.140625" customWidth="1"/>
    <col min="473" max="484" width="9.140625" customWidth="1"/>
    <col min="488" max="488" width="9.140625" customWidth="1"/>
    <col min="729" max="740" width="9.140625" customWidth="1"/>
    <col min="744" max="744" width="9.140625" customWidth="1"/>
    <col min="985" max="996" width="9.140625" customWidth="1"/>
    <col min="1000" max="1000" width="9.140625" customWidth="1"/>
    <col min="1241" max="1252" width="9.140625" customWidth="1"/>
    <col min="1256" max="1256" width="9.140625" customWidth="1"/>
    <col min="1497" max="1508" width="9.140625" customWidth="1"/>
    <col min="1512" max="1512" width="9.140625" customWidth="1"/>
    <col min="1753" max="1764" width="9.140625" customWidth="1"/>
    <col min="1768" max="1768" width="9.140625" customWidth="1"/>
    <col min="2009" max="2020" width="9.140625" customWidth="1"/>
    <col min="2024" max="2024" width="9.140625" customWidth="1"/>
    <col min="2265" max="2276" width="9.140625" customWidth="1"/>
    <col min="2280" max="2280" width="9.140625" customWidth="1"/>
    <col min="2521" max="2532" width="9.140625" customWidth="1"/>
    <col min="2536" max="2536" width="9.140625" customWidth="1"/>
    <col min="2777" max="2788" width="9.140625" customWidth="1"/>
    <col min="2792" max="2792" width="9.140625" customWidth="1"/>
    <col min="3033" max="3044" width="9.140625" customWidth="1"/>
    <col min="3048" max="3048" width="9.140625" customWidth="1"/>
    <col min="3289" max="3300" width="9.140625" customWidth="1"/>
    <col min="3304" max="3304" width="9.140625" customWidth="1"/>
    <col min="3545" max="3556" width="9.140625" customWidth="1"/>
    <col min="3560" max="3560" width="9.140625" customWidth="1"/>
    <col min="3801" max="3812" width="9.140625" customWidth="1"/>
    <col min="3816" max="3816" width="9.140625" customWidth="1"/>
    <col min="4057" max="4068" width="9.140625" customWidth="1"/>
    <col min="4072" max="4072" width="9.140625" customWidth="1"/>
    <col min="4313" max="4324" width="9.140625" customWidth="1"/>
    <col min="4328" max="4328" width="9.140625" customWidth="1"/>
    <col min="4569" max="4580" width="9.140625" customWidth="1"/>
    <col min="4584" max="4584" width="9.140625" customWidth="1"/>
    <col min="4825" max="4836" width="9.140625" customWidth="1"/>
    <col min="4840" max="4840" width="9.140625" customWidth="1"/>
    <col min="5081" max="5092" width="9.140625" customWidth="1"/>
    <col min="5096" max="5096" width="9.140625" customWidth="1"/>
    <col min="5337" max="5348" width="9.140625" customWidth="1"/>
    <col min="5352" max="5352" width="9.140625" customWidth="1"/>
    <col min="5593" max="5604" width="9.140625" customWidth="1"/>
    <col min="5608" max="5608" width="9.140625" customWidth="1"/>
    <col min="5849" max="5860" width="9.140625" customWidth="1"/>
    <col min="5864" max="5864" width="9.140625" customWidth="1"/>
    <col min="6105" max="6116" width="9.140625" customWidth="1"/>
    <col min="6120" max="6120" width="9.140625" customWidth="1"/>
    <col min="6361" max="6372" width="9.140625" customWidth="1"/>
    <col min="6376" max="6376" width="9.140625" customWidth="1"/>
    <col min="6617" max="6628" width="9.140625" customWidth="1"/>
    <col min="6632" max="6632" width="9.140625" customWidth="1"/>
    <col min="6873" max="6884" width="9.140625" customWidth="1"/>
    <col min="6888" max="6888" width="9.140625" customWidth="1"/>
    <col min="7129" max="7140" width="9.140625" customWidth="1"/>
    <col min="7144" max="7144" width="9.140625" customWidth="1"/>
    <col min="7385" max="7396" width="9.140625" customWidth="1"/>
    <col min="7400" max="7400" width="9.140625" customWidth="1"/>
    <col min="7641" max="7652" width="9.140625" customWidth="1"/>
    <col min="7656" max="7656" width="9.140625" customWidth="1"/>
    <col min="7897" max="7908" width="9.140625" customWidth="1"/>
    <col min="7912" max="7912" width="9.140625" customWidth="1"/>
    <col min="8153" max="8164" width="9.140625" customWidth="1"/>
    <col min="8168" max="8168" width="9.140625" customWidth="1"/>
    <col min="8409" max="8420" width="9.140625" customWidth="1"/>
    <col min="8424" max="8424" width="9.140625" customWidth="1"/>
    <col min="8665" max="8676" width="9.140625" customWidth="1"/>
    <col min="8680" max="8680" width="9.140625" customWidth="1"/>
    <col min="8921" max="8932" width="9.140625" customWidth="1"/>
    <col min="8936" max="8936" width="9.140625" customWidth="1"/>
    <col min="9177" max="9188" width="9.140625" customWidth="1"/>
    <col min="9192" max="9192" width="9.140625" customWidth="1"/>
    <col min="9433" max="9444" width="9.140625" customWidth="1"/>
    <col min="9448" max="9448" width="9.140625" customWidth="1"/>
    <col min="9689" max="9700" width="9.140625" customWidth="1"/>
    <col min="9704" max="9704" width="9.140625" customWidth="1"/>
    <col min="9945" max="9956" width="9.140625" customWidth="1"/>
    <col min="9960" max="9960" width="9.140625" customWidth="1"/>
    <col min="10201" max="10212" width="9.140625" customWidth="1"/>
    <col min="10216" max="10216" width="9.140625" customWidth="1"/>
    <col min="10457" max="10468" width="9.140625" customWidth="1"/>
    <col min="10472" max="10472" width="9.140625" customWidth="1"/>
    <col min="10713" max="10724" width="9.140625" customWidth="1"/>
    <col min="10728" max="10728" width="9.140625" customWidth="1"/>
    <col min="10969" max="10980" width="9.140625" customWidth="1"/>
    <col min="10984" max="10984" width="9.140625" customWidth="1"/>
    <col min="11225" max="11236" width="9.140625" customWidth="1"/>
    <col min="11240" max="11240" width="9.140625" customWidth="1"/>
    <col min="11481" max="11492" width="9.140625" customWidth="1"/>
    <col min="11496" max="11496" width="9.140625" customWidth="1"/>
    <col min="11737" max="11748" width="9.140625" customWidth="1"/>
    <col min="11752" max="11752" width="9.140625" customWidth="1"/>
    <col min="11993" max="12004" width="9.140625" customWidth="1"/>
    <col min="12008" max="12008" width="9.140625" customWidth="1"/>
    <col min="12249" max="12260" width="9.140625" customWidth="1"/>
    <col min="12264" max="12264" width="9.140625" customWidth="1"/>
    <col min="12505" max="12516" width="9.140625" customWidth="1"/>
    <col min="12520" max="12520" width="9.140625" customWidth="1"/>
    <col min="12761" max="12772" width="9.140625" customWidth="1"/>
    <col min="12776" max="12776" width="9.140625" customWidth="1"/>
    <col min="13017" max="13028" width="9.140625" customWidth="1"/>
    <col min="13032" max="13032" width="9.140625" customWidth="1"/>
    <col min="13273" max="13284" width="9.140625" customWidth="1"/>
    <col min="13288" max="13288" width="9.140625" customWidth="1"/>
    <col min="13529" max="13540" width="9.140625" customWidth="1"/>
    <col min="13544" max="13544" width="9.140625" customWidth="1"/>
    <col min="13785" max="13796" width="9.140625" customWidth="1"/>
    <col min="13800" max="13800" width="9.140625" customWidth="1"/>
    <col min="14041" max="14052" width="9.140625" customWidth="1"/>
    <col min="14056" max="14056" width="9.140625" customWidth="1"/>
    <col min="14297" max="14308" width="9.140625" customWidth="1"/>
    <col min="14312" max="14312" width="9.140625" customWidth="1"/>
    <col min="14553" max="14564" width="9.140625" customWidth="1"/>
    <col min="14568" max="14568" width="9.140625" customWidth="1"/>
    <col min="14809" max="14820" width="9.140625" customWidth="1"/>
    <col min="14824" max="14824" width="9.140625" customWidth="1"/>
    <col min="15065" max="15076" width="9.140625" customWidth="1"/>
    <col min="15080" max="15080" width="9.140625" customWidth="1"/>
    <col min="15321" max="15332" width="9.140625" customWidth="1"/>
    <col min="15336" max="15336" width="9.140625" customWidth="1"/>
    <col min="15577" max="15588" width="9.140625" customWidth="1"/>
    <col min="15592" max="15592" width="9.140625" customWidth="1"/>
    <col min="15833" max="15844" width="9.140625" customWidth="1"/>
    <col min="15848" max="15848" width="9.140625" customWidth="1"/>
    <col min="16089" max="16100" width="9.140625" customWidth="1"/>
    <col min="16104" max="16104" width="9.140625" customWidth="1"/>
  </cols>
  <sheetData>
    <row r="1" spans="1:23" ht="11.25" customHeight="1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</row>
    <row r="2" spans="1:23" ht="15.95" customHeight="1">
      <c r="A2" s="11"/>
      <c r="B2" s="31" t="s">
        <v>5250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31"/>
      <c r="N2" s="12"/>
      <c r="O2" s="12"/>
      <c r="P2" s="12"/>
      <c r="Q2" s="12"/>
      <c r="R2" s="12"/>
      <c r="S2" s="12"/>
      <c r="T2" s="12"/>
      <c r="U2" s="12"/>
    </row>
    <row r="3" spans="1:23" ht="11.25" customHeight="1">
      <c r="A3" s="1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</row>
    <row r="4" spans="1:23" ht="11.25" customHeight="1">
      <c r="A4" s="1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</row>
    <row r="5" spans="1:23" ht="15.95" customHeight="1">
      <c r="A5" s="30"/>
      <c r="B5" s="95" t="str">
        <f>Contents!B5</f>
        <v>6228.0 Potential workers</v>
      </c>
      <c r="C5" s="95"/>
      <c r="D5" s="95"/>
      <c r="E5" s="95"/>
      <c r="F5" s="95"/>
      <c r="G5" s="95"/>
      <c r="H5" s="95"/>
      <c r="I5" s="95"/>
      <c r="J5" s="95"/>
      <c r="K5" s="95"/>
      <c r="L5" s="95"/>
      <c r="M5" s="32"/>
      <c r="N5" s="30"/>
      <c r="O5" s="30"/>
      <c r="P5" s="30"/>
      <c r="Q5" s="30"/>
      <c r="R5" s="30"/>
      <c r="S5" s="30"/>
      <c r="T5" s="30"/>
      <c r="U5" s="30"/>
    </row>
    <row r="6" spans="1:23" ht="15.95" customHeight="1">
      <c r="A6" s="30"/>
      <c r="B6" s="95" t="str">
        <f>Contents!B6</f>
        <v>Table 6. Characteristics of successful and unsuccessful job search experience</v>
      </c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</row>
    <row r="7" spans="1:23" ht="15.95" customHeight="1">
      <c r="A7" s="30"/>
      <c r="B7" s="33" t="str">
        <f>Contents!B7</f>
        <v>Released at 11:30 am (Canberra time) Tue 09 July 2024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3"/>
      <c r="N7" s="30"/>
      <c r="O7" s="30"/>
      <c r="P7" s="30"/>
      <c r="Q7" s="30"/>
      <c r="R7" s="30"/>
      <c r="S7" s="30"/>
      <c r="T7" s="30"/>
      <c r="U7" s="30"/>
    </row>
    <row r="8" spans="1:23" ht="15.75" customHeight="1">
      <c r="A8" s="96" t="str">
        <f>Contents!C11</f>
        <v>Table 6.1 - Characteristics of successful and unsuccessful job search experience by state and territory, February 2024</v>
      </c>
      <c r="B8" s="96"/>
      <c r="C8" s="96"/>
      <c r="D8" s="96"/>
      <c r="E8" s="96"/>
      <c r="F8" s="96"/>
      <c r="G8" s="96"/>
      <c r="H8" s="96"/>
      <c r="I8" s="96"/>
      <c r="J8" s="34"/>
      <c r="K8" s="35"/>
      <c r="L8" s="35"/>
      <c r="M8" s="96"/>
      <c r="N8" s="96"/>
      <c r="O8" s="96"/>
      <c r="P8" s="96"/>
      <c r="Q8" s="96"/>
      <c r="R8" s="96"/>
      <c r="S8" s="96"/>
      <c r="T8" s="34"/>
      <c r="U8" s="35"/>
    </row>
    <row r="9" spans="1:23" ht="15.75" customHeight="1">
      <c r="A9" s="36"/>
      <c r="B9" s="36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</row>
    <row r="10" spans="1:23" ht="15" customHeight="1">
      <c r="A10" s="36"/>
      <c r="B10" s="38" t="s">
        <v>5273</v>
      </c>
      <c r="C10" s="89" t="s">
        <v>5274</v>
      </c>
      <c r="D10" s="90"/>
      <c r="E10" s="91"/>
      <c r="F10" s="39"/>
      <c r="G10" s="39"/>
      <c r="H10" s="39"/>
      <c r="I10" s="40"/>
      <c r="J10" s="92" t="s">
        <v>5275</v>
      </c>
      <c r="K10" s="93"/>
      <c r="L10" s="94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</row>
    <row r="11" spans="1:23" ht="30.75" customHeight="1">
      <c r="A11" s="41"/>
      <c r="B11" s="41"/>
      <c r="C11" s="88" t="s">
        <v>5276</v>
      </c>
      <c r="D11" s="88"/>
      <c r="E11" s="88"/>
      <c r="F11" s="87" t="s">
        <v>5277</v>
      </c>
      <c r="G11" s="87"/>
      <c r="H11" s="87"/>
      <c r="I11" s="40"/>
      <c r="J11" s="88" t="s">
        <v>5276</v>
      </c>
      <c r="K11" s="88"/>
      <c r="L11" s="88"/>
      <c r="M11" s="87" t="s">
        <v>5277</v>
      </c>
      <c r="N11" s="87"/>
      <c r="O11" s="87"/>
      <c r="P11" s="40"/>
      <c r="Q11" s="40"/>
      <c r="R11" s="40"/>
      <c r="S11" s="40"/>
      <c r="T11" s="40"/>
      <c r="U11" s="40"/>
      <c r="V11" s="40"/>
      <c r="W11" s="40"/>
    </row>
    <row r="12" spans="1:23">
      <c r="A12" s="36"/>
      <c r="B12" s="36"/>
      <c r="C12" s="37" t="s">
        <v>5278</v>
      </c>
      <c r="D12" s="37" t="s">
        <v>5279</v>
      </c>
      <c r="E12" s="37" t="s">
        <v>5280</v>
      </c>
      <c r="F12" s="37" t="s">
        <v>5278</v>
      </c>
      <c r="G12" s="37" t="s">
        <v>5279</v>
      </c>
      <c r="H12" s="37" t="s">
        <v>5280</v>
      </c>
      <c r="I12" s="37"/>
      <c r="J12" s="37" t="s">
        <v>5278</v>
      </c>
      <c r="K12" s="37" t="s">
        <v>5279</v>
      </c>
      <c r="L12" s="37" t="s">
        <v>5280</v>
      </c>
      <c r="M12" s="37" t="s">
        <v>5278</v>
      </c>
      <c r="N12" s="37" t="s">
        <v>5279</v>
      </c>
      <c r="O12" s="37" t="s">
        <v>5280</v>
      </c>
      <c r="P12" s="37"/>
      <c r="Q12" s="37"/>
      <c r="R12" s="37"/>
      <c r="S12" s="37"/>
      <c r="T12" s="37"/>
      <c r="U12" s="37"/>
      <c r="V12" s="37"/>
      <c r="W12" s="37"/>
    </row>
    <row r="13" spans="1:23">
      <c r="A13" s="36"/>
      <c r="B13" s="36"/>
      <c r="C13" s="42" t="s">
        <v>5281</v>
      </c>
      <c r="D13" s="42" t="s">
        <v>5281</v>
      </c>
      <c r="E13" s="42" t="s">
        <v>5281</v>
      </c>
      <c r="F13" s="42" t="s">
        <v>5281</v>
      </c>
      <c r="G13" s="42" t="s">
        <v>5281</v>
      </c>
      <c r="H13" s="42" t="s">
        <v>5281</v>
      </c>
      <c r="I13" s="42"/>
      <c r="J13" s="42" t="s">
        <v>5281</v>
      </c>
      <c r="K13" s="42" t="s">
        <v>5281</v>
      </c>
      <c r="L13" s="42" t="s">
        <v>5281</v>
      </c>
      <c r="M13" s="42" t="s">
        <v>5281</v>
      </c>
      <c r="N13" s="42" t="s">
        <v>5281</v>
      </c>
      <c r="O13" s="42" t="s">
        <v>5281</v>
      </c>
      <c r="P13" s="42"/>
      <c r="Q13" s="42"/>
      <c r="R13" s="42"/>
      <c r="S13" s="42"/>
      <c r="T13" s="42"/>
      <c r="U13" s="42"/>
      <c r="V13" s="42"/>
      <c r="W13" s="42"/>
    </row>
    <row r="14" spans="1:23">
      <c r="A14" s="43" t="s">
        <v>5282</v>
      </c>
      <c r="B14" s="44"/>
      <c r="C14" s="45"/>
      <c r="D14" s="45"/>
      <c r="E14" s="45"/>
      <c r="F14" s="45"/>
      <c r="G14" s="45"/>
      <c r="H14" s="45"/>
      <c r="I14" s="46"/>
      <c r="J14" s="45"/>
      <c r="K14" s="45"/>
      <c r="L14" s="45"/>
      <c r="M14" s="45"/>
      <c r="N14" s="45"/>
      <c r="O14" s="45"/>
    </row>
    <row r="15" spans="1:23">
      <c r="A15" s="47"/>
      <c r="B15" s="48" t="s">
        <v>5283</v>
      </c>
      <c r="C15" s="46" cm="1">
        <f t="array" ref="C15">IF(INDEX($D$104:$BE$166,$C104,C$92)=0,"",INDEX($D$104:$BE$166,$C104,C$92))</f>
        <v>164.05699999999999</v>
      </c>
      <c r="D15" s="46" cm="1">
        <f t="array" ref="D15">IF(INDEX($D$104:$BE$166,$C104,D$92)=0,"",INDEX($D$104:$BE$166,$C104,D$92))</f>
        <v>86.831000000000003</v>
      </c>
      <c r="E15" s="46" cm="1">
        <f t="array" ref="E15">IF(INDEX($D$104:$BE$166,$C104,E$92)=0,"",INDEX($D$104:$BE$166,$C104,E$92))</f>
        <v>77.225999999999999</v>
      </c>
      <c r="F15" s="46" cm="1">
        <f t="array" ref="F15">IF(INDEX($D$104:$BE$166,$C104,F$92)=0,"",INDEX($D$104:$BE$166,$C104,F$92))</f>
        <v>782.2</v>
      </c>
      <c r="G15" s="46" cm="1">
        <f t="array" ref="G15">IF(INDEX($D$104:$BE$166,$C104,G$92)=0,"",INDEX($D$104:$BE$166,$C104,G$92))</f>
        <v>415.959</v>
      </c>
      <c r="H15" s="46" cm="1">
        <f t="array" ref="H15">IF(INDEX($D$104:$BE$166,$C104,H$92)=0,"",INDEX($D$104:$BE$166,$C104,H$92))</f>
        <v>366.24099999999999</v>
      </c>
      <c r="I15" s="46"/>
      <c r="J15" s="49" t="str" cm="1">
        <f t="array" ref="J15">IF(HYPERLINK(TEXT("#"&amp;INDEX($D$176:$BE$238,$C176,C$92),),INDEX($D$176:$BE$238,$C176,C$92))=0,"",HYPERLINK(TEXT("#"&amp;INDEX($D$176:$BE$238,$C176,C$92),),INDEX($D$176:$BE$238,$C176,C$92)))</f>
        <v>A125997278V</v>
      </c>
      <c r="K15" s="49" t="str" cm="1">
        <f t="array" ref="K15">IF(HYPERLINK(TEXT("#"&amp;INDEX($D$176:$BE$238,$C176,D$92),),INDEX($D$176:$BE$238,$C176,D$92))=0,"",HYPERLINK(TEXT("#"&amp;INDEX($D$176:$BE$238,$C176,D$92),),INDEX($D$176:$BE$238,$C176,D$92)))</f>
        <v>A126000878K</v>
      </c>
      <c r="L15" s="49" t="str" cm="1">
        <f t="array" ref="L15">IF(HYPERLINK(TEXT("#"&amp;INDEX($D$176:$BE$238,$C176,E$92),),INDEX($D$176:$BE$238,$C176,E$92))=0,"",HYPERLINK(TEXT("#"&amp;INDEX($D$176:$BE$238,$C176,E$92),),INDEX($D$176:$BE$238,$C176,E$92)))</f>
        <v>A125999078L</v>
      </c>
      <c r="M15" s="49" t="str" cm="1">
        <f t="array" ref="M15">IF(HYPERLINK(TEXT("#"&amp;INDEX($D$176:$BE$238,$C176,F$92),),INDEX($D$176:$BE$238,$C176,F$92))=0,"",HYPERLINK(TEXT("#"&amp;INDEX($D$176:$BE$238,$C176,F$92),),INDEX($D$176:$BE$238,$C176,F$92)))</f>
        <v>A125991878R</v>
      </c>
      <c r="N15" s="49" t="str" cm="1">
        <f t="array" ref="N15">IF(HYPERLINK(TEXT("#"&amp;INDEX($D$176:$BE$238,$C176,G$92),),INDEX($D$176:$BE$238,$C176,G$92))=0,"",HYPERLINK(TEXT("#"&amp;INDEX($D$176:$BE$238,$C176,G$92),),INDEX($D$176:$BE$238,$C176,G$92)))</f>
        <v>A125995478A</v>
      </c>
      <c r="O15" s="49" t="str" cm="1">
        <f t="array" ref="O15">IF(HYPERLINK(TEXT("#"&amp;INDEX($D$176:$BE$238,$C176,H$92),),INDEX($D$176:$BE$238,$C176,H$92))=0,"",HYPERLINK(TEXT("#"&amp;INDEX($D$176:$BE$238,$C176,H$92),),INDEX($D$176:$BE$238,$C176,H$92)))</f>
        <v>A125993678J</v>
      </c>
    </row>
    <row r="16" spans="1:23">
      <c r="A16" s="47"/>
      <c r="B16" s="48" t="s">
        <v>5284</v>
      </c>
      <c r="C16" s="46" cm="1">
        <f t="array" ref="C16">IF(INDEX($D$104:$BE$166,$C105,C$92)=0,"",INDEX($D$104:$BE$166,$C105,C$92))</f>
        <v>148.74299999999999</v>
      </c>
      <c r="D16" s="46" cm="1">
        <f t="array" ref="D16">IF(INDEX($D$104:$BE$166,$C105,D$92)=0,"",INDEX($D$104:$BE$166,$C105,D$92))</f>
        <v>80.233999999999995</v>
      </c>
      <c r="E16" s="46" cm="1">
        <f t="array" ref="E16">IF(INDEX($D$104:$BE$166,$C105,E$92)=0,"",INDEX($D$104:$BE$166,$C105,E$92))</f>
        <v>68.509</v>
      </c>
      <c r="F16" s="46" cm="1">
        <f t="array" ref="F16">IF(INDEX($D$104:$BE$166,$C105,F$92)=0,"",INDEX($D$104:$BE$166,$C105,F$92))</f>
        <v>667.88400000000001</v>
      </c>
      <c r="G16" s="46" cm="1">
        <f t="array" ref="G16">IF(INDEX($D$104:$BE$166,$C105,G$92)=0,"",INDEX($D$104:$BE$166,$C105,G$92))</f>
        <v>339.1</v>
      </c>
      <c r="H16" s="46" cm="1">
        <f t="array" ref="H16">IF(INDEX($D$104:$BE$166,$C105,H$92)=0,"",INDEX($D$104:$BE$166,$C105,H$92))</f>
        <v>328.78399999999999</v>
      </c>
      <c r="I16" s="46"/>
      <c r="J16" s="49" t="str" cm="1">
        <f t="array" ref="J16">IF(HYPERLINK(TEXT("#"&amp;INDEX($D$176:$BE$238,$C177,C$92),),INDEX($D$176:$BE$238,$C177,C$92))=0,"",HYPERLINK(TEXT("#"&amp;INDEX($D$176:$BE$238,$C177,C$92),),INDEX($D$176:$BE$238,$C177,C$92)))</f>
        <v>A125996478V</v>
      </c>
      <c r="K16" s="49" t="str" cm="1">
        <f t="array" ref="K16">IF(HYPERLINK(TEXT("#"&amp;INDEX($D$176:$BE$238,$C177,D$92),),INDEX($D$176:$BE$238,$C177,D$92))=0,"",HYPERLINK(TEXT("#"&amp;INDEX($D$176:$BE$238,$C177,D$92),),INDEX($D$176:$BE$238,$C177,D$92)))</f>
        <v>A126000078L</v>
      </c>
      <c r="L16" s="49" t="str" cm="1">
        <f t="array" ref="L16">IF(HYPERLINK(TEXT("#"&amp;INDEX($D$176:$BE$238,$C177,E$92),),INDEX($D$176:$BE$238,$C177,E$92))=0,"",HYPERLINK(TEXT("#"&amp;INDEX($D$176:$BE$238,$C177,E$92),),INDEX($D$176:$BE$238,$C177,E$92)))</f>
        <v>A125998278L</v>
      </c>
      <c r="M16" s="49" t="str" cm="1">
        <f t="array" ref="M16">IF(HYPERLINK(TEXT("#"&amp;INDEX($D$176:$BE$238,$C177,F$92),),INDEX($D$176:$BE$238,$C177,F$92))=0,"",HYPERLINK(TEXT("#"&amp;INDEX($D$176:$BE$238,$C177,F$92),),INDEX($D$176:$BE$238,$C177,F$92)))</f>
        <v>A125991078T</v>
      </c>
      <c r="N16" s="49" t="str" cm="1">
        <f t="array" ref="N16">IF(HYPERLINK(TEXT("#"&amp;INDEX($D$176:$BE$238,$C177,G$92),),INDEX($D$176:$BE$238,$C177,G$92))=0,"",HYPERLINK(TEXT("#"&amp;INDEX($D$176:$BE$238,$C177,G$92),),INDEX($D$176:$BE$238,$C177,G$92)))</f>
        <v>A125994678A</v>
      </c>
      <c r="O16" s="49" t="str" cm="1">
        <f t="array" ref="O16">IF(HYPERLINK(TEXT("#"&amp;INDEX($D$176:$BE$238,$C177,H$92),),INDEX($D$176:$BE$238,$C177,H$92))=0,"",HYPERLINK(TEXT("#"&amp;INDEX($D$176:$BE$238,$C177,H$92),),INDEX($D$176:$BE$238,$C177,H$92)))</f>
        <v>A125992878J</v>
      </c>
    </row>
    <row r="17" spans="1:23">
      <c r="A17" s="47"/>
      <c r="B17" s="48" t="s">
        <v>5285</v>
      </c>
      <c r="C17" s="46" cm="1">
        <f t="array" ref="C17">IF(INDEX($D$104:$BE$166,$C106,C$92)=0,"",INDEX($D$104:$BE$166,$C106,C$92))</f>
        <v>118.107</v>
      </c>
      <c r="D17" s="46" cm="1">
        <f t="array" ref="D17">IF(INDEX($D$104:$BE$166,$C106,D$92)=0,"",INDEX($D$104:$BE$166,$C106,D$92))</f>
        <v>61.32</v>
      </c>
      <c r="E17" s="46" cm="1">
        <f t="array" ref="E17">IF(INDEX($D$104:$BE$166,$C106,E$92)=0,"",INDEX($D$104:$BE$166,$C106,E$92))</f>
        <v>56.787999999999997</v>
      </c>
      <c r="F17" s="46" cm="1">
        <f t="array" ref="F17">IF(INDEX($D$104:$BE$166,$C106,F$92)=0,"",INDEX($D$104:$BE$166,$C106,F$92))</f>
        <v>555.76599999999996</v>
      </c>
      <c r="G17" s="46" cm="1">
        <f t="array" ref="G17">IF(INDEX($D$104:$BE$166,$C106,G$92)=0,"",INDEX($D$104:$BE$166,$C106,G$92))</f>
        <v>264.92</v>
      </c>
      <c r="H17" s="46" cm="1">
        <f t="array" ref="H17">IF(INDEX($D$104:$BE$166,$C106,H$92)=0,"",INDEX($D$104:$BE$166,$C106,H$92))</f>
        <v>290.846</v>
      </c>
      <c r="I17" s="46"/>
      <c r="J17" s="49" t="str" cm="1">
        <f t="array" ref="J17">IF(HYPERLINK(TEXT("#"&amp;INDEX($D$176:$BE$238,$C178,C$92),),INDEX($D$176:$BE$238,$C178,C$92))=0,"",HYPERLINK(TEXT("#"&amp;INDEX($D$176:$BE$238,$C178,C$92),),INDEX($D$176:$BE$238,$C178,C$92)))</f>
        <v>A125997478L</v>
      </c>
      <c r="K17" s="49" t="str" cm="1">
        <f t="array" ref="K17">IF(HYPERLINK(TEXT("#"&amp;INDEX($D$176:$BE$238,$C178,D$92),),INDEX($D$176:$BE$238,$C178,D$92))=0,"",HYPERLINK(TEXT("#"&amp;INDEX($D$176:$BE$238,$C178,D$92),),INDEX($D$176:$BE$238,$C178,D$92)))</f>
        <v>A126001078F</v>
      </c>
      <c r="L17" s="49" t="str" cm="1">
        <f t="array" ref="L17">IF(HYPERLINK(TEXT("#"&amp;INDEX($D$176:$BE$238,$C178,E$92),),INDEX($D$176:$BE$238,$C178,E$92))=0,"",HYPERLINK(TEXT("#"&amp;INDEX($D$176:$BE$238,$C178,E$92),),INDEX($D$176:$BE$238,$C178,E$92)))</f>
        <v>A125999278F</v>
      </c>
      <c r="M17" s="49" t="str" cm="1">
        <f t="array" ref="M17">IF(HYPERLINK(TEXT("#"&amp;INDEX($D$176:$BE$238,$C178,F$92),),INDEX($D$176:$BE$238,$C178,F$92))=0,"",HYPERLINK(TEXT("#"&amp;INDEX($D$176:$BE$238,$C178,F$92),),INDEX($D$176:$BE$238,$C178,F$92)))</f>
        <v>A125992078K</v>
      </c>
      <c r="N17" s="49" t="str" cm="1">
        <f t="array" ref="N17">IF(HYPERLINK(TEXT("#"&amp;INDEX($D$176:$BE$238,$C178,G$92),),INDEX($D$176:$BE$238,$C178,G$92))=0,"",HYPERLINK(TEXT("#"&amp;INDEX($D$176:$BE$238,$C178,G$92),),INDEX($D$176:$BE$238,$C178,G$92)))</f>
        <v>A125995678V</v>
      </c>
      <c r="O17" s="49" t="str" cm="1">
        <f t="array" ref="O17">IF(HYPERLINK(TEXT("#"&amp;INDEX($D$176:$BE$238,$C178,H$92),),INDEX($D$176:$BE$238,$C178,H$92))=0,"",HYPERLINK(TEXT("#"&amp;INDEX($D$176:$BE$238,$C178,H$92),),INDEX($D$176:$BE$238,$C178,H$92)))</f>
        <v>A125993878A</v>
      </c>
    </row>
    <row r="18" spans="1:23">
      <c r="A18" s="47"/>
      <c r="B18" s="48" t="s">
        <v>5286</v>
      </c>
      <c r="C18" s="46" cm="1">
        <f t="array" ref="C18">IF(INDEX($D$104:$BE$166,$C107,C$92)=0,"",INDEX($D$104:$BE$166,$C107,C$92))</f>
        <v>35.698</v>
      </c>
      <c r="D18" s="46" cm="1">
        <f t="array" ref="D18">IF(INDEX($D$104:$BE$166,$C107,D$92)=0,"",INDEX($D$104:$BE$166,$C107,D$92))</f>
        <v>18.521000000000001</v>
      </c>
      <c r="E18" s="46" cm="1">
        <f t="array" ref="E18">IF(INDEX($D$104:$BE$166,$C107,E$92)=0,"",INDEX($D$104:$BE$166,$C107,E$92))</f>
        <v>17.177</v>
      </c>
      <c r="F18" s="46" cm="1">
        <f t="array" ref="F18">IF(INDEX($D$104:$BE$166,$C107,F$92)=0,"",INDEX($D$104:$BE$166,$C107,F$92))</f>
        <v>178.13399999999999</v>
      </c>
      <c r="G18" s="46" cm="1">
        <f t="array" ref="G18">IF(INDEX($D$104:$BE$166,$C107,G$92)=0,"",INDEX($D$104:$BE$166,$C107,G$92))</f>
        <v>83.122</v>
      </c>
      <c r="H18" s="46" cm="1">
        <f t="array" ref="H18">IF(INDEX($D$104:$BE$166,$C107,H$92)=0,"",INDEX($D$104:$BE$166,$C107,H$92))</f>
        <v>95.013000000000005</v>
      </c>
      <c r="I18" s="46"/>
      <c r="J18" s="49" t="str" cm="1">
        <f t="array" ref="J18">IF(HYPERLINK(TEXT("#"&amp;INDEX($D$176:$BE$238,$C179,C$92),),INDEX($D$176:$BE$238,$C179,C$92))=0,"",HYPERLINK(TEXT("#"&amp;INDEX($D$176:$BE$238,$C179,C$92),),INDEX($D$176:$BE$238,$C179,C$92)))</f>
        <v>A125997678F</v>
      </c>
      <c r="K18" s="49" t="str" cm="1">
        <f t="array" ref="K18">IF(HYPERLINK(TEXT("#"&amp;INDEX($D$176:$BE$238,$C179,D$92),),INDEX($D$176:$BE$238,$C179,D$92))=0,"",HYPERLINK(TEXT("#"&amp;INDEX($D$176:$BE$238,$C179,D$92),),INDEX($D$176:$BE$238,$C179,D$92)))</f>
        <v>A126001278X</v>
      </c>
      <c r="L18" s="49" t="str" cm="1">
        <f t="array" ref="L18">IF(HYPERLINK(TEXT("#"&amp;INDEX($D$176:$BE$238,$C179,E$92),),INDEX($D$176:$BE$238,$C179,E$92))=0,"",HYPERLINK(TEXT("#"&amp;INDEX($D$176:$BE$238,$C179,E$92),),INDEX($D$176:$BE$238,$C179,E$92)))</f>
        <v>A125999478X</v>
      </c>
      <c r="M18" s="49" t="str" cm="1">
        <f t="array" ref="M18">IF(HYPERLINK(TEXT("#"&amp;INDEX($D$176:$BE$238,$C179,F$92),),INDEX($D$176:$BE$238,$C179,F$92))=0,"",HYPERLINK(TEXT("#"&amp;INDEX($D$176:$BE$238,$C179,F$92),),INDEX($D$176:$BE$238,$C179,F$92)))</f>
        <v>A125992278C</v>
      </c>
      <c r="N18" s="49" t="str" cm="1">
        <f t="array" ref="N18">IF(HYPERLINK(TEXT("#"&amp;INDEX($D$176:$BE$238,$C179,G$92),),INDEX($D$176:$BE$238,$C179,G$92))=0,"",HYPERLINK(TEXT("#"&amp;INDEX($D$176:$BE$238,$C179,G$92),),INDEX($D$176:$BE$238,$C179,G$92)))</f>
        <v>A125995878L</v>
      </c>
      <c r="O18" s="49" t="str" cm="1">
        <f t="array" ref="O18">IF(HYPERLINK(TEXT("#"&amp;INDEX($D$176:$BE$238,$C179,H$92),),INDEX($D$176:$BE$238,$C179,H$92))=0,"",HYPERLINK(TEXT("#"&amp;INDEX($D$176:$BE$238,$C179,H$92),),INDEX($D$176:$BE$238,$C179,H$92)))</f>
        <v>A125994078W</v>
      </c>
    </row>
    <row r="19" spans="1:23">
      <c r="A19" s="47"/>
      <c r="B19" s="48" t="s">
        <v>5287</v>
      </c>
      <c r="C19" s="46" cm="1">
        <f t="array" ref="C19">IF(INDEX($D$104:$BE$166,$C108,C$92)=0,"",INDEX($D$104:$BE$166,$C108,C$92))</f>
        <v>60.633000000000003</v>
      </c>
      <c r="D19" s="46" cm="1">
        <f t="array" ref="D19">IF(INDEX($D$104:$BE$166,$C108,D$92)=0,"",INDEX($D$104:$BE$166,$C108,D$92))</f>
        <v>30.329000000000001</v>
      </c>
      <c r="E19" s="46" cm="1">
        <f t="array" ref="E19">IF(INDEX($D$104:$BE$166,$C108,E$92)=0,"",INDEX($D$104:$BE$166,$C108,E$92))</f>
        <v>30.303999999999998</v>
      </c>
      <c r="F19" s="46" cm="1">
        <f t="array" ref="F19">IF(INDEX($D$104:$BE$166,$C108,F$92)=0,"",INDEX($D$104:$BE$166,$C108,F$92))</f>
        <v>297.762</v>
      </c>
      <c r="G19" s="46" cm="1">
        <f t="array" ref="G19">IF(INDEX($D$104:$BE$166,$C108,G$92)=0,"",INDEX($D$104:$BE$166,$C108,G$92))</f>
        <v>141.96</v>
      </c>
      <c r="H19" s="46" cm="1">
        <f t="array" ref="H19">IF(INDEX($D$104:$BE$166,$C108,H$92)=0,"",INDEX($D$104:$BE$166,$C108,H$92))</f>
        <v>155.80199999999999</v>
      </c>
      <c r="I19" s="46"/>
      <c r="J19" s="49" t="str" cm="1">
        <f t="array" ref="J19">IF(HYPERLINK(TEXT("#"&amp;INDEX($D$176:$BE$238,$C180,C$92),),INDEX($D$176:$BE$238,$C180,C$92))=0,"",HYPERLINK(TEXT("#"&amp;INDEX($D$176:$BE$238,$C180,C$92),),INDEX($D$176:$BE$238,$C180,C$92)))</f>
        <v>A125996678L</v>
      </c>
      <c r="K19" s="49" t="str" cm="1">
        <f t="array" ref="K19">IF(HYPERLINK(TEXT("#"&amp;INDEX($D$176:$BE$238,$C180,D$92),),INDEX($D$176:$BE$238,$C180,D$92))=0,"",HYPERLINK(TEXT("#"&amp;INDEX($D$176:$BE$238,$C180,D$92),),INDEX($D$176:$BE$238,$C180,D$92)))</f>
        <v>A126000278F</v>
      </c>
      <c r="L19" s="49" t="str" cm="1">
        <f t="array" ref="L19">IF(HYPERLINK(TEXT("#"&amp;INDEX($D$176:$BE$238,$C180,E$92),),INDEX($D$176:$BE$238,$C180,E$92))=0,"",HYPERLINK(TEXT("#"&amp;INDEX($D$176:$BE$238,$C180,E$92),),INDEX($D$176:$BE$238,$C180,E$92)))</f>
        <v>A125998478F</v>
      </c>
      <c r="M19" s="49" t="str" cm="1">
        <f t="array" ref="M19">IF(HYPERLINK(TEXT("#"&amp;INDEX($D$176:$BE$238,$C180,F$92),),INDEX($D$176:$BE$238,$C180,F$92))=0,"",HYPERLINK(TEXT("#"&amp;INDEX($D$176:$BE$238,$C180,F$92),),INDEX($D$176:$BE$238,$C180,F$92)))</f>
        <v>A125991278K</v>
      </c>
      <c r="N19" s="49" t="str" cm="1">
        <f t="array" ref="N19">IF(HYPERLINK(TEXT("#"&amp;INDEX($D$176:$BE$238,$C180,G$92),),INDEX($D$176:$BE$238,$C180,G$92))=0,"",HYPERLINK(TEXT("#"&amp;INDEX($D$176:$BE$238,$C180,G$92),),INDEX($D$176:$BE$238,$C180,G$92)))</f>
        <v>A125994878V</v>
      </c>
      <c r="O19" s="49" t="str" cm="1">
        <f t="array" ref="O19">IF(HYPERLINK(TEXT("#"&amp;INDEX($D$176:$BE$238,$C180,H$92),),INDEX($D$176:$BE$238,$C180,H$92))=0,"",HYPERLINK(TEXT("#"&amp;INDEX($D$176:$BE$238,$C180,H$92),),INDEX($D$176:$BE$238,$C180,H$92)))</f>
        <v>A125993078C</v>
      </c>
    </row>
    <row r="20" spans="1:23">
      <c r="A20" s="47"/>
      <c r="B20" s="48" t="s">
        <v>5288</v>
      </c>
      <c r="C20" s="46" cm="1">
        <f t="array" ref="C20">IF(INDEX($D$104:$BE$166,$C109,C$92)=0,"",INDEX($D$104:$BE$166,$C109,C$92))</f>
        <v>12.256</v>
      </c>
      <c r="D20" s="46" cm="1">
        <f t="array" ref="D20">IF(INDEX($D$104:$BE$166,$C109,D$92)=0,"",INDEX($D$104:$BE$166,$C109,D$92))</f>
        <v>6.6959999999999997</v>
      </c>
      <c r="E20" s="46" cm="1">
        <f t="array" ref="E20">IF(INDEX($D$104:$BE$166,$C109,E$92)=0,"",INDEX($D$104:$BE$166,$C109,E$92))</f>
        <v>5.5590000000000002</v>
      </c>
      <c r="F20" s="46" cm="1">
        <f t="array" ref="F20">IF(INDEX($D$104:$BE$166,$C109,F$92)=0,"",INDEX($D$104:$BE$166,$C109,F$92))</f>
        <v>49.427999999999997</v>
      </c>
      <c r="G20" s="46" cm="1">
        <f t="array" ref="G20">IF(INDEX($D$104:$BE$166,$C109,G$92)=0,"",INDEX($D$104:$BE$166,$C109,G$92))</f>
        <v>22.219000000000001</v>
      </c>
      <c r="H20" s="46" cm="1">
        <f t="array" ref="H20">IF(INDEX($D$104:$BE$166,$C109,H$92)=0,"",INDEX($D$104:$BE$166,$C109,H$92))</f>
        <v>27.209</v>
      </c>
      <c r="I20" s="46"/>
      <c r="J20" s="49" t="str" cm="1">
        <f t="array" ref="J20">IF(HYPERLINK(TEXT("#"&amp;INDEX($D$176:$BE$238,$C181,C$92),),INDEX($D$176:$BE$238,$C181,C$92))=0,"",HYPERLINK(TEXT("#"&amp;INDEX($D$176:$BE$238,$C181,C$92),),INDEX($D$176:$BE$238,$C181,C$92)))</f>
        <v>A125996878F</v>
      </c>
      <c r="K20" s="49" t="str" cm="1">
        <f t="array" ref="K20">IF(HYPERLINK(TEXT("#"&amp;INDEX($D$176:$BE$238,$C181,D$92),),INDEX($D$176:$BE$238,$C181,D$92))=0,"",HYPERLINK(TEXT("#"&amp;INDEX($D$176:$BE$238,$C181,D$92),),INDEX($D$176:$BE$238,$C181,D$92)))</f>
        <v>A126000478X</v>
      </c>
      <c r="L20" s="49" t="str" cm="1">
        <f t="array" ref="L20">IF(HYPERLINK(TEXT("#"&amp;INDEX($D$176:$BE$238,$C181,E$92),),INDEX($D$176:$BE$238,$C181,E$92))=0,"",HYPERLINK(TEXT("#"&amp;INDEX($D$176:$BE$238,$C181,E$92),),INDEX($D$176:$BE$238,$C181,E$92)))</f>
        <v>A125998678X</v>
      </c>
      <c r="M20" s="49" t="str" cm="1">
        <f t="array" ref="M20">IF(HYPERLINK(TEXT("#"&amp;INDEX($D$176:$BE$238,$C181,F$92),),INDEX($D$176:$BE$238,$C181,F$92))=0,"",HYPERLINK(TEXT("#"&amp;INDEX($D$176:$BE$238,$C181,F$92),),INDEX($D$176:$BE$238,$C181,F$92)))</f>
        <v>A125991478C</v>
      </c>
      <c r="N20" s="49" t="str" cm="1">
        <f t="array" ref="N20">IF(HYPERLINK(TEXT("#"&amp;INDEX($D$176:$BE$238,$C181,G$92),),INDEX($D$176:$BE$238,$C181,G$92))=0,"",HYPERLINK(TEXT("#"&amp;INDEX($D$176:$BE$238,$C181,G$92),),INDEX($D$176:$BE$238,$C181,G$92)))</f>
        <v>A125995078R</v>
      </c>
      <c r="O20" s="49" t="str" cm="1">
        <f t="array" ref="O20">IF(HYPERLINK(TEXT("#"&amp;INDEX($D$176:$BE$238,$C181,H$92),),INDEX($D$176:$BE$238,$C181,H$92))=0,"",HYPERLINK(TEXT("#"&amp;INDEX($D$176:$BE$238,$C181,H$92),),INDEX($D$176:$BE$238,$C181,H$92)))</f>
        <v>A125993278W</v>
      </c>
    </row>
    <row r="21" spans="1:23">
      <c r="A21" s="47"/>
      <c r="B21" s="48" t="s">
        <v>5289</v>
      </c>
      <c r="C21" s="46" cm="1">
        <f t="array" ref="C21">IF(INDEX($D$104:$BE$166,$C110,C$92)=0,"",INDEX($D$104:$BE$166,$C110,C$92))</f>
        <v>3.794</v>
      </c>
      <c r="D21" s="46" cm="1">
        <f t="array" ref="D21">IF(INDEX($D$104:$BE$166,$C110,D$92)=0,"",INDEX($D$104:$BE$166,$C110,D$92))</f>
        <v>1.9850000000000001</v>
      </c>
      <c r="E21" s="46" cm="1">
        <f t="array" ref="E21">IF(INDEX($D$104:$BE$166,$C110,E$92)=0,"",INDEX($D$104:$BE$166,$C110,E$92))</f>
        <v>1.8080000000000001</v>
      </c>
      <c r="F21" s="46" cm="1">
        <f t="array" ref="F21">IF(INDEX($D$104:$BE$166,$C110,F$92)=0,"",INDEX($D$104:$BE$166,$C110,F$92))</f>
        <v>22.62</v>
      </c>
      <c r="G21" s="46" cm="1">
        <f t="array" ref="G21">IF(INDEX($D$104:$BE$166,$C110,G$92)=0,"",INDEX($D$104:$BE$166,$C110,G$92))</f>
        <v>10.608000000000001</v>
      </c>
      <c r="H21" s="46" cm="1">
        <f t="array" ref="H21">IF(INDEX($D$104:$BE$166,$C110,H$92)=0,"",INDEX($D$104:$BE$166,$C110,H$92))</f>
        <v>12.012</v>
      </c>
      <c r="I21" s="46"/>
      <c r="J21" s="49" t="str" cm="1">
        <f t="array" ref="J21">IF(HYPERLINK(TEXT("#"&amp;INDEX($D$176:$BE$238,$C182,C$92),),INDEX($D$176:$BE$238,$C182,C$92))=0,"",HYPERLINK(TEXT("#"&amp;INDEX($D$176:$BE$238,$C182,C$92),),INDEX($D$176:$BE$238,$C182,C$92)))</f>
        <v>A125997078A</v>
      </c>
      <c r="K21" s="49" t="str" cm="1">
        <f t="array" ref="K21">IF(HYPERLINK(TEXT("#"&amp;INDEX($D$176:$BE$238,$C182,D$92),),INDEX($D$176:$BE$238,$C182,D$92))=0,"",HYPERLINK(TEXT("#"&amp;INDEX($D$176:$BE$238,$C182,D$92),),INDEX($D$176:$BE$238,$C182,D$92)))</f>
        <v>A126000678T</v>
      </c>
      <c r="L21" s="49" t="str" cm="1">
        <f t="array" ref="L21">IF(HYPERLINK(TEXT("#"&amp;INDEX($D$176:$BE$238,$C182,E$92),),INDEX($D$176:$BE$238,$C182,E$92))=0,"",HYPERLINK(TEXT("#"&amp;INDEX($D$176:$BE$238,$C182,E$92),),INDEX($D$176:$BE$238,$C182,E$92)))</f>
        <v>A125998878T</v>
      </c>
      <c r="M21" s="49" t="str" cm="1">
        <f t="array" ref="M21">IF(HYPERLINK(TEXT("#"&amp;INDEX($D$176:$BE$238,$C182,F$92),),INDEX($D$176:$BE$238,$C182,F$92))=0,"",HYPERLINK(TEXT("#"&amp;INDEX($D$176:$BE$238,$C182,F$92),),INDEX($D$176:$BE$238,$C182,F$92)))</f>
        <v>A125991678W</v>
      </c>
      <c r="N21" s="49" t="str" cm="1">
        <f t="array" ref="N21">IF(HYPERLINK(TEXT("#"&amp;INDEX($D$176:$BE$238,$C182,G$92),),INDEX($D$176:$BE$238,$C182,G$92))=0,"",HYPERLINK(TEXT("#"&amp;INDEX($D$176:$BE$238,$C182,G$92),),INDEX($D$176:$BE$238,$C182,G$92)))</f>
        <v>A125995278J</v>
      </c>
      <c r="O21" s="49" t="str" cm="1">
        <f t="array" ref="O21">IF(HYPERLINK(TEXT("#"&amp;INDEX($D$176:$BE$238,$C182,H$92),),INDEX($D$176:$BE$238,$C182,H$92))=0,"",HYPERLINK(TEXT("#"&amp;INDEX($D$176:$BE$238,$C182,H$92),),INDEX($D$176:$BE$238,$C182,H$92)))</f>
        <v>A125993478R</v>
      </c>
    </row>
    <row r="22" spans="1:23">
      <c r="A22" s="47"/>
      <c r="B22" s="48" t="s">
        <v>5290</v>
      </c>
      <c r="C22" s="46" cm="1">
        <f t="array" ref="C22">IF(INDEX($D$104:$BE$166,$C111,C$92)=0,"",INDEX($D$104:$BE$166,$C111,C$92))</f>
        <v>11.077</v>
      </c>
      <c r="D22" s="46" cm="1">
        <f t="array" ref="D22">IF(INDEX($D$104:$BE$166,$C111,D$92)=0,"",INDEX($D$104:$BE$166,$C111,D$92))</f>
        <v>6.8</v>
      </c>
      <c r="E22" s="46" cm="1">
        <f t="array" ref="E22">IF(INDEX($D$104:$BE$166,$C111,E$92)=0,"",INDEX($D$104:$BE$166,$C111,E$92))</f>
        <v>4.2770000000000001</v>
      </c>
      <c r="F22" s="46" cm="1">
        <f t="array" ref="F22">IF(INDEX($D$104:$BE$166,$C111,F$92)=0,"",INDEX($D$104:$BE$166,$C111,F$92))</f>
        <v>54.859000000000002</v>
      </c>
      <c r="G22" s="46" cm="1">
        <f t="array" ref="G22">IF(INDEX($D$104:$BE$166,$C111,G$92)=0,"",INDEX($D$104:$BE$166,$C111,G$92))</f>
        <v>28.957000000000001</v>
      </c>
      <c r="H22" s="46" cm="1">
        <f t="array" ref="H22">IF(INDEX($D$104:$BE$166,$C111,H$92)=0,"",INDEX($D$104:$BE$166,$C111,H$92))</f>
        <v>25.902999999999999</v>
      </c>
      <c r="I22" s="46"/>
      <c r="J22" s="49" t="str" cm="1">
        <f t="array" ref="J22">IF(HYPERLINK(TEXT("#"&amp;INDEX($D$176:$BE$238,$C183,C$92),),INDEX($D$176:$BE$238,$C183,C$92))=0,"",HYPERLINK(TEXT("#"&amp;INDEX($D$176:$BE$238,$C183,C$92),),INDEX($D$176:$BE$238,$C183,C$92)))</f>
        <v>A125996278A</v>
      </c>
      <c r="K22" s="49" t="str" cm="1">
        <f t="array" ref="K22">IF(HYPERLINK(TEXT("#"&amp;INDEX($D$176:$BE$238,$C183,D$92),),INDEX($D$176:$BE$238,$C183,D$92))=0,"",HYPERLINK(TEXT("#"&amp;INDEX($D$176:$BE$238,$C183,D$92),),INDEX($D$176:$BE$238,$C183,D$92)))</f>
        <v>A125999878K</v>
      </c>
      <c r="L22" s="49" t="str" cm="1">
        <f t="array" ref="L22">IF(HYPERLINK(TEXT("#"&amp;INDEX($D$176:$BE$238,$C183,E$92),),INDEX($D$176:$BE$238,$C183,E$92))=0,"",HYPERLINK(TEXT("#"&amp;INDEX($D$176:$BE$238,$C183,E$92),),INDEX($D$176:$BE$238,$C183,E$92)))</f>
        <v>A125998078V</v>
      </c>
      <c r="M22" s="49" t="str" cm="1">
        <f t="array" ref="M22">IF(HYPERLINK(TEXT("#"&amp;INDEX($D$176:$BE$238,$C183,F$92),),INDEX($D$176:$BE$238,$C183,F$92))=0,"",HYPERLINK(TEXT("#"&amp;INDEX($D$176:$BE$238,$C183,F$92),),INDEX($D$176:$BE$238,$C183,F$92)))</f>
        <v>A125990878W</v>
      </c>
      <c r="N22" s="49" t="str" cm="1">
        <f t="array" ref="N22">IF(HYPERLINK(TEXT("#"&amp;INDEX($D$176:$BE$238,$C183,G$92),),INDEX($D$176:$BE$238,$C183,G$92))=0,"",HYPERLINK(TEXT("#"&amp;INDEX($D$176:$BE$238,$C183,G$92),),INDEX($D$176:$BE$238,$C183,G$92)))</f>
        <v>A125994478J</v>
      </c>
      <c r="O22" s="49" t="str" cm="1">
        <f t="array" ref="O22">IF(HYPERLINK(TEXT("#"&amp;INDEX($D$176:$BE$238,$C183,H$92),),INDEX($D$176:$BE$238,$C183,H$92))=0,"",HYPERLINK(TEXT("#"&amp;INDEX($D$176:$BE$238,$C183,H$92),),INDEX($D$176:$BE$238,$C183,H$92)))</f>
        <v>A125992678R</v>
      </c>
    </row>
    <row r="23" spans="1:23">
      <c r="A23" s="43" t="s">
        <v>5291</v>
      </c>
      <c r="B23" s="50"/>
      <c r="C23" s="46"/>
      <c r="D23" s="46"/>
      <c r="E23" s="46"/>
      <c r="F23" s="46"/>
      <c r="G23" s="46"/>
      <c r="H23" s="46"/>
      <c r="I23" s="46"/>
      <c r="J23" s="49" t="str" cm="1">
        <f t="array" ref="J23">IF(HYPERLINK(TEXT("#"&amp;INDEX($D$176:$BE$238,$C184,C$92),),INDEX($D$176:$BE$238,$C184,C$92))=0,"",HYPERLINK(TEXT("#"&amp;INDEX($D$176:$BE$238,$C184,C$92),),INDEX($D$176:$BE$238,$C184,C$92)))</f>
        <v/>
      </c>
      <c r="K23" s="49" t="str" cm="1">
        <f t="array" ref="K23">IF(HYPERLINK(TEXT("#"&amp;INDEX($D$176:$BE$238,$C184,D$92),),INDEX($D$176:$BE$238,$C184,D$92))=0,"",HYPERLINK(TEXT("#"&amp;INDEX($D$176:$BE$238,$C184,D$92),),INDEX($D$176:$BE$238,$C184,D$92)))</f>
        <v/>
      </c>
      <c r="L23" s="49" t="str" cm="1">
        <f t="array" ref="L23">IF(HYPERLINK(TEXT("#"&amp;INDEX($D$176:$BE$238,$C184,E$92),),INDEX($D$176:$BE$238,$C184,E$92))=0,"",HYPERLINK(TEXT("#"&amp;INDEX($D$176:$BE$238,$C184,E$92),),INDEX($D$176:$BE$238,$C184,E$92)))</f>
        <v/>
      </c>
      <c r="M23" s="49" t="str" cm="1">
        <f t="array" ref="M23">IF(HYPERLINK(TEXT("#"&amp;INDEX($D$176:$BE$238,$C184,F$92),),INDEX($D$176:$BE$238,$C184,F$92))=0,"",HYPERLINK(TEXT("#"&amp;INDEX($D$176:$BE$238,$C184,F$92),),INDEX($D$176:$BE$238,$C184,F$92)))</f>
        <v/>
      </c>
      <c r="N23" s="49" t="str" cm="1">
        <f t="array" ref="N23">IF(HYPERLINK(TEXT("#"&amp;INDEX($D$176:$BE$238,$C184,G$92),),INDEX($D$176:$BE$238,$C184,G$92))=0,"",HYPERLINK(TEXT("#"&amp;INDEX($D$176:$BE$238,$C184,G$92),),INDEX($D$176:$BE$238,$C184,G$92)))</f>
        <v/>
      </c>
      <c r="O23" s="49" t="str" cm="1">
        <f t="array" ref="O23">IF(HYPERLINK(TEXT("#"&amp;INDEX($D$176:$BE$238,$C184,H$92),),INDEX($D$176:$BE$238,$C184,H$92))=0,"",HYPERLINK(TEXT("#"&amp;INDEX($D$176:$BE$238,$C184,H$92),),INDEX($D$176:$BE$238,$C184,H$92)))</f>
        <v/>
      </c>
    </row>
    <row r="24" spans="1:23">
      <c r="A24" s="43"/>
      <c r="B24" s="48" t="s">
        <v>5292</v>
      </c>
      <c r="C24" s="46" cm="1">
        <f t="array" ref="C24">INDEX($D$104:$BE$166,$C113,C$92)</f>
        <v>543.35500000000002</v>
      </c>
      <c r="D24" s="46" cm="1">
        <f t="array" ref="D24">INDEX($D$104:$BE$166,$C113,D$92)</f>
        <v>288.05599999999998</v>
      </c>
      <c r="E24" s="46" cm="1">
        <f t="array" ref="E24">INDEX($D$104:$BE$166,$C113,E$92)</f>
        <v>255.298</v>
      </c>
      <c r="F24" s="46" cm="1">
        <f t="array" ref="F24">INDEX($D$104:$BE$166,$C113,F$92)</f>
        <v>2569.7170000000001</v>
      </c>
      <c r="G24" s="46" cm="1">
        <f t="array" ref="G24">INDEX($D$104:$BE$166,$C113,G$92)</f>
        <v>1282.038</v>
      </c>
      <c r="H24" s="46" cm="1">
        <f t="array" ref="H24">INDEX($D$104:$BE$166,$C113,H$92)</f>
        <v>1287.6790000000001</v>
      </c>
      <c r="I24" s="46"/>
      <c r="J24" s="49" t="str" cm="1">
        <f t="array" ref="J24">IF(HYPERLINK(TEXT("#"&amp;INDEX($D$176:$BE$238,$C185,C$92),),INDEX($D$176:$BE$238,$C185,C$92))=0,"",HYPERLINK(TEXT("#"&amp;INDEX($D$176:$BE$238,$C185,C$92),),INDEX($D$176:$BE$238,$C185,C$92)))</f>
        <v>A125996210F</v>
      </c>
      <c r="K24" s="49" t="str" cm="1">
        <f t="array" ref="K24">IF(HYPERLINK(TEXT("#"&amp;INDEX($D$176:$BE$238,$C185,D$92),),INDEX($D$176:$BE$238,$C185,D$92))=0,"",HYPERLINK(TEXT("#"&amp;INDEX($D$176:$BE$238,$C185,D$92),),INDEX($D$176:$BE$238,$C185,D$92)))</f>
        <v>A125999810R</v>
      </c>
      <c r="L24" s="49" t="str" cm="1">
        <f t="array" ref="L24">IF(HYPERLINK(TEXT("#"&amp;INDEX($D$176:$BE$238,$C185,E$92),),INDEX($D$176:$BE$238,$C185,E$92))=0,"",HYPERLINK(TEXT("#"&amp;INDEX($D$176:$BE$238,$C185,E$92),),INDEX($D$176:$BE$238,$C185,E$92)))</f>
        <v>A125998010X</v>
      </c>
      <c r="M24" s="49" t="str" cm="1">
        <f t="array" ref="M24">IF(HYPERLINK(TEXT("#"&amp;INDEX($D$176:$BE$238,$C185,F$92),),INDEX($D$176:$BE$238,$C185,F$92))=0,"",HYPERLINK(TEXT("#"&amp;INDEX($D$176:$BE$238,$C185,F$92),),INDEX($D$176:$BE$238,$C185,F$92)))</f>
        <v>A125990810A</v>
      </c>
      <c r="N24" s="49" t="str" cm="1">
        <f t="array" ref="N24">IF(HYPERLINK(TEXT("#"&amp;INDEX($D$176:$BE$238,$C185,G$92),),INDEX($D$176:$BE$238,$C185,G$92))=0,"",HYPERLINK(TEXT("#"&amp;INDEX($D$176:$BE$238,$C185,G$92),),INDEX($D$176:$BE$238,$C185,G$92)))</f>
        <v>A125994410L</v>
      </c>
      <c r="O24" s="49" t="str" cm="1">
        <f t="array" ref="O24">IF(HYPERLINK(TEXT("#"&amp;INDEX($D$176:$BE$238,$C185,H$92),),INDEX($D$176:$BE$238,$C185,H$92))=0,"",HYPERLINK(TEXT("#"&amp;INDEX($D$176:$BE$238,$C185,H$92),),INDEX($D$176:$BE$238,$C185,H$92)))</f>
        <v>A125992610V</v>
      </c>
    </row>
    <row r="25" spans="1:23">
      <c r="A25" s="47"/>
      <c r="B25" s="51" t="s">
        <v>5293</v>
      </c>
      <c r="C25" s="46" cm="1">
        <f t="array" ref="C25">INDEX($D$104:$BE$166,$C114,C$92)</f>
        <v>223.958</v>
      </c>
      <c r="D25" s="46" cm="1">
        <f t="array" ref="D25">INDEX($D$104:$BE$166,$C114,D$92)</f>
        <v>125.434</v>
      </c>
      <c r="E25" s="46" cm="1">
        <f t="array" ref="E25">INDEX($D$104:$BE$166,$C114,E$92)</f>
        <v>98.524000000000001</v>
      </c>
      <c r="F25" s="46" cm="1">
        <f t="array" ref="F25">INDEX($D$104:$BE$166,$C114,F$92)</f>
        <v>820.61699999999996</v>
      </c>
      <c r="G25" s="46" cm="1">
        <f t="array" ref="G25">INDEX($D$104:$BE$166,$C114,G$92)</f>
        <v>415.50099999999998</v>
      </c>
      <c r="H25" s="46" cm="1">
        <f t="array" ref="H25">INDEX($D$104:$BE$166,$C114,H$92)</f>
        <v>405.11599999999999</v>
      </c>
      <c r="I25" s="46"/>
      <c r="J25" s="49" t="str" cm="1">
        <f t="array" ref="J25">IF(HYPERLINK(TEXT("#"&amp;INDEX($D$176:$BE$238,$C186,C$92),),INDEX($D$176:$BE$238,$C186,C$92))=0,"",HYPERLINK(TEXT("#"&amp;INDEX($D$176:$BE$238,$C186,C$92),),INDEX($D$176:$BE$238,$C186,C$92)))</f>
        <v>A125996142R</v>
      </c>
      <c r="K25" s="49" t="str" cm="1">
        <f t="array" ref="K25">IF(HYPERLINK(TEXT("#"&amp;INDEX($D$176:$BE$238,$C186,D$92),),INDEX($D$176:$BE$238,$C186,D$92))=0,"",HYPERLINK(TEXT("#"&amp;INDEX($D$176:$BE$238,$C186,D$92),),INDEX($D$176:$BE$238,$C186,D$92)))</f>
        <v>A125999742X</v>
      </c>
      <c r="L25" s="49" t="str" cm="1">
        <f t="array" ref="L25">IF(HYPERLINK(TEXT("#"&amp;INDEX($D$176:$BE$238,$C186,E$92),),INDEX($D$176:$BE$238,$C186,E$92))=0,"",HYPERLINK(TEXT("#"&amp;INDEX($D$176:$BE$238,$C186,E$92),),INDEX($D$176:$BE$238,$C186,E$92)))</f>
        <v>A125997942F</v>
      </c>
      <c r="M25" s="49" t="str" cm="1">
        <f t="array" ref="M25">IF(HYPERLINK(TEXT("#"&amp;INDEX($D$176:$BE$238,$C186,F$92),),INDEX($D$176:$BE$238,$C186,F$92))=0,"",HYPERLINK(TEXT("#"&amp;INDEX($D$176:$BE$238,$C186,F$92),),INDEX($D$176:$BE$238,$C186,F$92)))</f>
        <v>A125990742K</v>
      </c>
      <c r="N25" s="49" t="str" cm="1">
        <f t="array" ref="N25">IF(HYPERLINK(TEXT("#"&amp;INDEX($D$176:$BE$238,$C186,G$92),),INDEX($D$176:$BE$238,$C186,G$92))=0,"",HYPERLINK(TEXT("#"&amp;INDEX($D$176:$BE$238,$C186,G$92),),INDEX($D$176:$BE$238,$C186,G$92)))</f>
        <v>A125994342W</v>
      </c>
      <c r="O25" s="49" t="str" cm="1">
        <f t="array" ref="O25">IF(HYPERLINK(TEXT("#"&amp;INDEX($D$176:$BE$238,$C186,H$92),),INDEX($D$176:$BE$238,$C186,H$92))=0,"",HYPERLINK(TEXT("#"&amp;INDEX($D$176:$BE$238,$C186,H$92),),INDEX($D$176:$BE$238,$C186,H$92)))</f>
        <v>A125992542C</v>
      </c>
    </row>
    <row r="26" spans="1:23">
      <c r="A26" s="47"/>
      <c r="B26" s="51" t="s">
        <v>5294</v>
      </c>
      <c r="C26" s="46" cm="1">
        <f t="array" ref="C26">INDEX($D$104:$BE$166,$C115,C$92)</f>
        <v>190.072</v>
      </c>
      <c r="D26" s="46" cm="1">
        <f t="array" ref="D26">INDEX($D$104:$BE$166,$C115,D$92)</f>
        <v>95.08</v>
      </c>
      <c r="E26" s="46" cm="1">
        <f t="array" ref="E26">INDEX($D$104:$BE$166,$C115,E$92)</f>
        <v>94.992999999999995</v>
      </c>
      <c r="F26" s="46" cm="1">
        <f t="array" ref="F26">INDEX($D$104:$BE$166,$C115,F$92)</f>
        <v>1246.605</v>
      </c>
      <c r="G26" s="46" cm="1">
        <f t="array" ref="G26">INDEX($D$104:$BE$166,$C115,G$92)</f>
        <v>614.327</v>
      </c>
      <c r="H26" s="46" cm="1">
        <f t="array" ref="H26">INDEX($D$104:$BE$166,$C115,H$92)</f>
        <v>632.27700000000004</v>
      </c>
      <c r="I26" s="46"/>
      <c r="J26" s="49" t="str" cm="1">
        <f t="array" ref="J26">IF(HYPERLINK(TEXT("#"&amp;INDEX($D$176:$BE$238,$C187,C$92),),INDEX($D$176:$BE$238,$C187,C$92))=0,"",HYPERLINK(TEXT("#"&amp;INDEX($D$176:$BE$238,$C187,C$92),),INDEX($D$176:$BE$238,$C187,C$92)))</f>
        <v>A125996214R</v>
      </c>
      <c r="K26" s="49" t="str" cm="1">
        <f t="array" ref="K26">IF(HYPERLINK(TEXT("#"&amp;INDEX($D$176:$BE$238,$C187,D$92),),INDEX($D$176:$BE$238,$C187,D$92))=0,"",HYPERLINK(TEXT("#"&amp;INDEX($D$176:$BE$238,$C187,D$92),),INDEX($D$176:$BE$238,$C187,D$92)))</f>
        <v>A125999814X</v>
      </c>
      <c r="L26" s="49" t="str" cm="1">
        <f t="array" ref="L26">IF(HYPERLINK(TEXT("#"&amp;INDEX($D$176:$BE$238,$C187,E$92),),INDEX($D$176:$BE$238,$C187,E$92))=0,"",HYPERLINK(TEXT("#"&amp;INDEX($D$176:$BE$238,$C187,E$92),),INDEX($D$176:$BE$238,$C187,E$92)))</f>
        <v>A125998014J</v>
      </c>
      <c r="M26" s="49" t="str" cm="1">
        <f t="array" ref="M26">IF(HYPERLINK(TEXT("#"&amp;INDEX($D$176:$BE$238,$C187,F$92),),INDEX($D$176:$BE$238,$C187,F$92))=0,"",HYPERLINK(TEXT("#"&amp;INDEX($D$176:$BE$238,$C187,F$92),),INDEX($D$176:$BE$238,$C187,F$92)))</f>
        <v>A125990814K</v>
      </c>
      <c r="N26" s="49" t="str" cm="1">
        <f t="array" ref="N26">IF(HYPERLINK(TEXT("#"&amp;INDEX($D$176:$BE$238,$C187,G$92),),INDEX($D$176:$BE$238,$C187,G$92))=0,"",HYPERLINK(TEXT("#"&amp;INDEX($D$176:$BE$238,$C187,G$92),),INDEX($D$176:$BE$238,$C187,G$92)))</f>
        <v>A125994414W</v>
      </c>
      <c r="O26" s="49" t="str" cm="1">
        <f t="array" ref="O26">IF(HYPERLINK(TEXT("#"&amp;INDEX($D$176:$BE$238,$C187,H$92),),INDEX($D$176:$BE$238,$C187,H$92))=0,"",HYPERLINK(TEXT("#"&amp;INDEX($D$176:$BE$238,$C187,H$92),),INDEX($D$176:$BE$238,$C187,H$92)))</f>
        <v>A125992614C</v>
      </c>
    </row>
    <row r="27" spans="1:23">
      <c r="A27" s="47"/>
      <c r="B27" s="52" t="s">
        <v>5295</v>
      </c>
      <c r="C27" s="46" cm="1">
        <f t="array" ref="C27">INDEX($D$104:$BE$166,$C116,C$92)</f>
        <v>116.166</v>
      </c>
      <c r="D27" s="46" cm="1">
        <f t="array" ref="D27">INDEX($D$104:$BE$166,$C116,D$92)</f>
        <v>63.831000000000003</v>
      </c>
      <c r="E27" s="46" cm="1">
        <f t="array" ref="E27">INDEX($D$104:$BE$166,$C116,E$92)</f>
        <v>52.335000000000001</v>
      </c>
      <c r="F27" s="46" cm="1">
        <f t="array" ref="F27">INDEX($D$104:$BE$166,$C116,F$92)</f>
        <v>754.22</v>
      </c>
      <c r="G27" s="46" cm="1">
        <f t="array" ref="G27">INDEX($D$104:$BE$166,$C116,G$92)</f>
        <v>375.197</v>
      </c>
      <c r="H27" s="46" cm="1">
        <f t="array" ref="H27">INDEX($D$104:$BE$166,$C116,H$92)</f>
        <v>379.02300000000002</v>
      </c>
      <c r="I27" s="46"/>
      <c r="J27" s="49" t="str" cm="1">
        <f t="array" ref="J27">IF(HYPERLINK(TEXT("#"&amp;INDEX($D$176:$BE$238,$C188,C$92),),INDEX($D$176:$BE$238,$C188,C$92))=0,"",HYPERLINK(TEXT("#"&amp;INDEX($D$176:$BE$238,$C188,C$92),),INDEX($D$176:$BE$238,$C188,C$92)))</f>
        <v>A125996218X</v>
      </c>
      <c r="K27" s="49" t="str" cm="1">
        <f t="array" ref="K27">IF(HYPERLINK(TEXT("#"&amp;INDEX($D$176:$BE$238,$C188,D$92),),INDEX($D$176:$BE$238,$C188,D$92))=0,"",HYPERLINK(TEXT("#"&amp;INDEX($D$176:$BE$238,$C188,D$92),),INDEX($D$176:$BE$238,$C188,D$92)))</f>
        <v>A125999818J</v>
      </c>
      <c r="L27" s="49" t="str" cm="1">
        <f t="array" ref="L27">IF(HYPERLINK(TEXT("#"&amp;INDEX($D$176:$BE$238,$C188,E$92),),INDEX($D$176:$BE$238,$C188,E$92))=0,"",HYPERLINK(TEXT("#"&amp;INDEX($D$176:$BE$238,$C188,E$92),),INDEX($D$176:$BE$238,$C188,E$92)))</f>
        <v>A125998018T</v>
      </c>
      <c r="M27" s="49" t="str" cm="1">
        <f t="array" ref="M27">IF(HYPERLINK(TEXT("#"&amp;INDEX($D$176:$BE$238,$C188,F$92),),INDEX($D$176:$BE$238,$C188,F$92))=0,"",HYPERLINK(TEXT("#"&amp;INDEX($D$176:$BE$238,$C188,F$92),),INDEX($D$176:$BE$238,$C188,F$92)))</f>
        <v>A125990818V</v>
      </c>
      <c r="N27" s="49" t="str" cm="1">
        <f t="array" ref="N27">IF(HYPERLINK(TEXT("#"&amp;INDEX($D$176:$BE$238,$C188,G$92),),INDEX($D$176:$BE$238,$C188,G$92))=0,"",HYPERLINK(TEXT("#"&amp;INDEX($D$176:$BE$238,$C188,G$92),),INDEX($D$176:$BE$238,$C188,G$92)))</f>
        <v>A125994418F</v>
      </c>
      <c r="O27" s="49" t="str" cm="1">
        <f t="array" ref="O27">IF(HYPERLINK(TEXT("#"&amp;INDEX($D$176:$BE$238,$C188,H$92),),INDEX($D$176:$BE$238,$C188,H$92))=0,"",HYPERLINK(TEXT("#"&amp;INDEX($D$176:$BE$238,$C188,H$92),),INDEX($D$176:$BE$238,$C188,H$92)))</f>
        <v>A125992618L</v>
      </c>
      <c r="P27" s="46"/>
      <c r="Q27" s="46"/>
      <c r="R27" s="46"/>
      <c r="S27" s="46"/>
      <c r="T27" s="46"/>
      <c r="U27" s="46"/>
      <c r="V27" s="46"/>
      <c r="W27" s="46"/>
    </row>
    <row r="28" spans="1:23">
      <c r="A28" s="47"/>
      <c r="B28" s="52" t="s">
        <v>5296</v>
      </c>
      <c r="C28" s="46" cm="1">
        <f t="array" ref="C28">INDEX($D$104:$BE$166,$C117,C$92)</f>
        <v>73.906999999999996</v>
      </c>
      <c r="D28" s="46" cm="1">
        <f t="array" ref="D28">INDEX($D$104:$BE$166,$C117,D$92)</f>
        <v>31.248999999999999</v>
      </c>
      <c r="E28" s="46" cm="1">
        <f t="array" ref="E28">INDEX($D$104:$BE$166,$C117,E$92)</f>
        <v>42.658000000000001</v>
      </c>
      <c r="F28" s="46" cm="1">
        <f t="array" ref="F28">INDEX($D$104:$BE$166,$C117,F$92)</f>
        <v>492.38499999999999</v>
      </c>
      <c r="G28" s="46" cm="1">
        <f t="array" ref="G28">INDEX($D$104:$BE$166,$C117,G$92)</f>
        <v>239.131</v>
      </c>
      <c r="H28" s="46" cm="1">
        <f t="array" ref="H28">INDEX($D$104:$BE$166,$C117,H$92)</f>
        <v>253.25399999999999</v>
      </c>
      <c r="I28" s="46"/>
      <c r="J28" s="49" t="str" cm="1">
        <f t="array" ref="J28">IF(HYPERLINK(TEXT("#"&amp;INDEX($D$176:$BE$238,$C189,C$92),),INDEX($D$176:$BE$238,$C189,C$92))=0,"",HYPERLINK(TEXT("#"&amp;INDEX($D$176:$BE$238,$C189,C$92),),INDEX($D$176:$BE$238,$C189,C$92)))</f>
        <v>A125996146X</v>
      </c>
      <c r="K28" s="49" t="str" cm="1">
        <f t="array" ref="K28">IF(HYPERLINK(TEXT("#"&amp;INDEX($D$176:$BE$238,$C189,D$92),),INDEX($D$176:$BE$238,$C189,D$92))=0,"",HYPERLINK(TEXT("#"&amp;INDEX($D$176:$BE$238,$C189,D$92),),INDEX($D$176:$BE$238,$C189,D$92)))</f>
        <v>A125999746J</v>
      </c>
      <c r="L28" s="49" t="str" cm="1">
        <f t="array" ref="L28">IF(HYPERLINK(TEXT("#"&amp;INDEX($D$176:$BE$238,$C189,E$92),),INDEX($D$176:$BE$238,$C189,E$92))=0,"",HYPERLINK(TEXT("#"&amp;INDEX($D$176:$BE$238,$C189,E$92),),INDEX($D$176:$BE$238,$C189,E$92)))</f>
        <v>A125997946R</v>
      </c>
      <c r="M28" s="49" t="str" cm="1">
        <f t="array" ref="M28">IF(HYPERLINK(TEXT("#"&amp;INDEX($D$176:$BE$238,$C189,F$92),),INDEX($D$176:$BE$238,$C189,F$92))=0,"",HYPERLINK(TEXT("#"&amp;INDEX($D$176:$BE$238,$C189,F$92),),INDEX($D$176:$BE$238,$C189,F$92)))</f>
        <v>A125990746V</v>
      </c>
      <c r="N28" s="49" t="str" cm="1">
        <f t="array" ref="N28">IF(HYPERLINK(TEXT("#"&amp;INDEX($D$176:$BE$238,$C189,G$92),),INDEX($D$176:$BE$238,$C189,G$92))=0,"",HYPERLINK(TEXT("#"&amp;INDEX($D$176:$BE$238,$C189,G$92),),INDEX($D$176:$BE$238,$C189,G$92)))</f>
        <v>A125994346F</v>
      </c>
      <c r="O28" s="49" t="str" cm="1">
        <f t="array" ref="O28">IF(HYPERLINK(TEXT("#"&amp;INDEX($D$176:$BE$238,$C189,H$92),),INDEX($D$176:$BE$238,$C189,H$92))=0,"",HYPERLINK(TEXT("#"&amp;INDEX($D$176:$BE$238,$C189,H$92),),INDEX($D$176:$BE$238,$C189,H$92)))</f>
        <v>A125992546L</v>
      </c>
      <c r="P28" s="46"/>
      <c r="Q28" s="46"/>
      <c r="R28" s="46"/>
      <c r="S28" s="46"/>
      <c r="T28" s="46"/>
      <c r="U28" s="46"/>
      <c r="V28" s="46"/>
      <c r="W28" s="46"/>
    </row>
    <row r="29" spans="1:23">
      <c r="A29" s="47"/>
      <c r="B29" s="51" t="s">
        <v>5297</v>
      </c>
      <c r="C29" s="46" cm="1">
        <f t="array" ref="C29">INDEX($D$104:$BE$166,$C118,C$92)</f>
        <v>129.32400000000001</v>
      </c>
      <c r="D29" s="46" cm="1">
        <f t="array" ref="D29">INDEX($D$104:$BE$166,$C118,D$92)</f>
        <v>67.542000000000002</v>
      </c>
      <c r="E29" s="46" cm="1">
        <f t="array" ref="E29">INDEX($D$104:$BE$166,$C118,E$92)</f>
        <v>61.781999999999996</v>
      </c>
      <c r="F29" s="46" cm="1">
        <f t="array" ref="F29">INDEX($D$104:$BE$166,$C118,F$92)</f>
        <v>502.495</v>
      </c>
      <c r="G29" s="46" cm="1">
        <f t="array" ref="G29">INDEX($D$104:$BE$166,$C118,G$92)</f>
        <v>252.21</v>
      </c>
      <c r="H29" s="46" cm="1">
        <f t="array" ref="H29">INDEX($D$104:$BE$166,$C118,H$92)</f>
        <v>250.286</v>
      </c>
      <c r="I29" s="46"/>
      <c r="J29" s="49" t="str" cm="1">
        <f t="array" ref="J29">IF(HYPERLINK(TEXT("#"&amp;INDEX($D$176:$BE$238,$C190,C$92),),INDEX($D$176:$BE$238,$C190,C$92))=0,"",HYPERLINK(TEXT("#"&amp;INDEX($D$176:$BE$238,$C190,C$92),),INDEX($D$176:$BE$238,$C190,C$92)))</f>
        <v>A125996150R</v>
      </c>
      <c r="K29" s="49" t="str" cm="1">
        <f t="array" ref="K29">IF(HYPERLINK(TEXT("#"&amp;INDEX($D$176:$BE$238,$C190,D$92),),INDEX($D$176:$BE$238,$C190,D$92))=0,"",HYPERLINK(TEXT("#"&amp;INDEX($D$176:$BE$238,$C190,D$92),),INDEX($D$176:$BE$238,$C190,D$92)))</f>
        <v>A125999750X</v>
      </c>
      <c r="L29" s="49" t="str" cm="1">
        <f t="array" ref="L29">IF(HYPERLINK(TEXT("#"&amp;INDEX($D$176:$BE$238,$C190,E$92),),INDEX($D$176:$BE$238,$C190,E$92))=0,"",HYPERLINK(TEXT("#"&amp;INDEX($D$176:$BE$238,$C190,E$92),),INDEX($D$176:$BE$238,$C190,E$92)))</f>
        <v>A125997950F</v>
      </c>
      <c r="M29" s="49" t="str" cm="1">
        <f t="array" ref="M29">IF(HYPERLINK(TEXT("#"&amp;INDEX($D$176:$BE$238,$C190,F$92),),INDEX($D$176:$BE$238,$C190,F$92))=0,"",HYPERLINK(TEXT("#"&amp;INDEX($D$176:$BE$238,$C190,F$92),),INDEX($D$176:$BE$238,$C190,F$92)))</f>
        <v>A125990750K</v>
      </c>
      <c r="N29" s="49" t="str" cm="1">
        <f t="array" ref="N29">IF(HYPERLINK(TEXT("#"&amp;INDEX($D$176:$BE$238,$C190,G$92),),INDEX($D$176:$BE$238,$C190,G$92))=0,"",HYPERLINK(TEXT("#"&amp;INDEX($D$176:$BE$238,$C190,G$92),),INDEX($D$176:$BE$238,$C190,G$92)))</f>
        <v>A125994350W</v>
      </c>
      <c r="O29" s="49" t="str" cm="1">
        <f t="array" ref="O29">IF(HYPERLINK(TEXT("#"&amp;INDEX($D$176:$BE$238,$C190,H$92),),INDEX($D$176:$BE$238,$C190,H$92))=0,"",HYPERLINK(TEXT("#"&amp;INDEX($D$176:$BE$238,$C190,H$92),),INDEX($D$176:$BE$238,$C190,H$92)))</f>
        <v>A125992550C</v>
      </c>
      <c r="P29" s="46"/>
      <c r="Q29" s="46"/>
      <c r="R29" s="46"/>
      <c r="S29" s="46"/>
      <c r="T29" s="46"/>
      <c r="U29" s="46"/>
      <c r="V29" s="46"/>
      <c r="W29" s="46"/>
    </row>
    <row r="30" spans="1:23">
      <c r="A30" s="47"/>
      <c r="B30" s="52" t="s">
        <v>5298</v>
      </c>
      <c r="C30" s="46" cm="1">
        <f t="array" ref="C30">INDEX($D$104:$BE$166,$C119,C$92)</f>
        <v>72.049000000000007</v>
      </c>
      <c r="D30" s="46" cm="1">
        <f t="array" ref="D30">INDEX($D$104:$BE$166,$C119,D$92)</f>
        <v>35.898000000000003</v>
      </c>
      <c r="E30" s="46" cm="1">
        <f t="array" ref="E30">INDEX($D$104:$BE$166,$C119,E$92)</f>
        <v>36.151000000000003</v>
      </c>
      <c r="F30" s="46" cm="1">
        <f t="array" ref="F30">INDEX($D$104:$BE$166,$C119,F$92)</f>
        <v>309.05900000000003</v>
      </c>
      <c r="G30" s="46" cm="1">
        <f t="array" ref="G30">INDEX($D$104:$BE$166,$C119,G$92)</f>
        <v>157.898</v>
      </c>
      <c r="H30" s="46" cm="1">
        <f t="array" ref="H30">INDEX($D$104:$BE$166,$C119,H$92)</f>
        <v>151.16</v>
      </c>
      <c r="I30" s="46"/>
      <c r="J30" s="49" t="str" cm="1">
        <f t="array" ref="J30">IF(HYPERLINK(TEXT("#"&amp;INDEX($D$176:$BE$238,$C191,C$92),),INDEX($D$176:$BE$238,$C191,C$92))=0,"",HYPERLINK(TEXT("#"&amp;INDEX($D$176:$BE$238,$C191,C$92),),INDEX($D$176:$BE$238,$C191,C$92)))</f>
        <v>A125996190J</v>
      </c>
      <c r="K30" s="49" t="str" cm="1">
        <f t="array" ref="K30">IF(HYPERLINK(TEXT("#"&amp;INDEX($D$176:$BE$238,$C191,D$92),),INDEX($D$176:$BE$238,$C191,D$92))=0,"",HYPERLINK(TEXT("#"&amp;INDEX($D$176:$BE$238,$C191,D$92),),INDEX($D$176:$BE$238,$C191,D$92)))</f>
        <v>A125999790T</v>
      </c>
      <c r="L30" s="49" t="str" cm="1">
        <f t="array" ref="L30">IF(HYPERLINK(TEXT("#"&amp;INDEX($D$176:$BE$238,$C191,E$92),),INDEX($D$176:$BE$238,$C191,E$92))=0,"",HYPERLINK(TEXT("#"&amp;INDEX($D$176:$BE$238,$C191,E$92),),INDEX($D$176:$BE$238,$C191,E$92)))</f>
        <v>A125997990X</v>
      </c>
      <c r="M30" s="49" t="str" cm="1">
        <f t="array" ref="M30">IF(HYPERLINK(TEXT("#"&amp;INDEX($D$176:$BE$238,$C191,F$92),),INDEX($D$176:$BE$238,$C191,F$92))=0,"",HYPERLINK(TEXT("#"&amp;INDEX($D$176:$BE$238,$C191,F$92),),INDEX($D$176:$BE$238,$C191,F$92)))</f>
        <v>A125990790C</v>
      </c>
      <c r="N30" s="49" t="str" cm="1">
        <f t="array" ref="N30">IF(HYPERLINK(TEXT("#"&amp;INDEX($D$176:$BE$238,$C191,G$92),),INDEX($D$176:$BE$238,$C191,G$92))=0,"",HYPERLINK(TEXT("#"&amp;INDEX($D$176:$BE$238,$C191,G$92),),INDEX($D$176:$BE$238,$C191,G$92)))</f>
        <v>A125994390R</v>
      </c>
      <c r="O30" s="49" t="str" cm="1">
        <f t="array" ref="O30">IF(HYPERLINK(TEXT("#"&amp;INDEX($D$176:$BE$238,$C191,H$92),),INDEX($D$176:$BE$238,$C191,H$92))=0,"",HYPERLINK(TEXT("#"&amp;INDEX($D$176:$BE$238,$C191,H$92),),INDEX($D$176:$BE$238,$C191,H$92)))</f>
        <v>A125992590W</v>
      </c>
      <c r="P30" s="46"/>
      <c r="Q30" s="46"/>
      <c r="R30" s="46"/>
      <c r="S30" s="46"/>
      <c r="T30" s="46"/>
      <c r="U30" s="46"/>
      <c r="V30" s="46"/>
      <c r="W30" s="46"/>
    </row>
    <row r="31" spans="1:23">
      <c r="A31" s="47"/>
      <c r="B31" s="52" t="s">
        <v>5299</v>
      </c>
      <c r="C31" s="46" cm="1">
        <f t="array" ref="C31">INDEX($D$104:$BE$166,$C120,C$92)</f>
        <v>57.274999999999999</v>
      </c>
      <c r="D31" s="46" cm="1">
        <f t="array" ref="D31">INDEX($D$104:$BE$166,$C120,D$92)</f>
        <v>31.643999999999998</v>
      </c>
      <c r="E31" s="46" cm="1">
        <f t="array" ref="E31">INDEX($D$104:$BE$166,$C120,E$92)</f>
        <v>25.631</v>
      </c>
      <c r="F31" s="46" cm="1">
        <f t="array" ref="F31">INDEX($D$104:$BE$166,$C120,F$92)</f>
        <v>193.43700000000001</v>
      </c>
      <c r="G31" s="46" cm="1">
        <f t="array" ref="G31">INDEX($D$104:$BE$166,$C120,G$92)</f>
        <v>94.311000000000007</v>
      </c>
      <c r="H31" s="46" cm="1">
        <f t="array" ref="H31">INDEX($D$104:$BE$166,$C120,H$92)</f>
        <v>99.125</v>
      </c>
      <c r="I31" s="46"/>
      <c r="J31" s="49" t="str" cm="1">
        <f t="array" ref="J31">IF(HYPERLINK(TEXT("#"&amp;INDEX($D$176:$BE$238,$C192,C$92),),INDEX($D$176:$BE$238,$C192,C$92))=0,"",HYPERLINK(TEXT("#"&amp;INDEX($D$176:$BE$238,$C192,C$92),),INDEX($D$176:$BE$238,$C192,C$92)))</f>
        <v>A125996110W</v>
      </c>
      <c r="K31" s="49" t="str" cm="1">
        <f t="array" ref="K31">IF(HYPERLINK(TEXT("#"&amp;INDEX($D$176:$BE$238,$C192,D$92),),INDEX($D$176:$BE$238,$C192,D$92))=0,"",HYPERLINK(TEXT("#"&amp;INDEX($D$176:$BE$238,$C192,D$92),),INDEX($D$176:$BE$238,$C192,D$92)))</f>
        <v>A125999710F</v>
      </c>
      <c r="L31" s="49" t="str" cm="1">
        <f t="array" ref="L31">IF(HYPERLINK(TEXT("#"&amp;INDEX($D$176:$BE$238,$C192,E$92),),INDEX($D$176:$BE$238,$C192,E$92))=0,"",HYPERLINK(TEXT("#"&amp;INDEX($D$176:$BE$238,$C192,E$92),),INDEX($D$176:$BE$238,$C192,E$92)))</f>
        <v>A125997910L</v>
      </c>
      <c r="M31" s="49" t="str" cm="1">
        <f t="array" ref="M31">IF(HYPERLINK(TEXT("#"&amp;INDEX($D$176:$BE$238,$C192,F$92),),INDEX($D$176:$BE$238,$C192,F$92))=0,"",HYPERLINK(TEXT("#"&amp;INDEX($D$176:$BE$238,$C192,F$92),),INDEX($D$176:$BE$238,$C192,F$92)))</f>
        <v>A125990710T</v>
      </c>
      <c r="N31" s="49" t="str" cm="1">
        <f t="array" ref="N31">IF(HYPERLINK(TEXT("#"&amp;INDEX($D$176:$BE$238,$C192,G$92),),INDEX($D$176:$BE$238,$C192,G$92))=0,"",HYPERLINK(TEXT("#"&amp;INDEX($D$176:$BE$238,$C192,G$92),),INDEX($D$176:$BE$238,$C192,G$92)))</f>
        <v>A125994310C</v>
      </c>
      <c r="O31" s="49" t="str" cm="1">
        <f t="array" ref="O31">IF(HYPERLINK(TEXT("#"&amp;INDEX($D$176:$BE$238,$C192,H$92),),INDEX($D$176:$BE$238,$C192,H$92))=0,"",HYPERLINK(TEXT("#"&amp;INDEX($D$176:$BE$238,$C192,H$92),),INDEX($D$176:$BE$238,$C192,H$92)))</f>
        <v>A125992510K</v>
      </c>
      <c r="P31" s="46"/>
      <c r="Q31" s="46"/>
      <c r="R31" s="46"/>
      <c r="S31" s="46"/>
      <c r="T31" s="46"/>
      <c r="U31" s="46"/>
      <c r="V31" s="46"/>
      <c r="W31" s="46"/>
    </row>
    <row r="32" spans="1:23">
      <c r="A32" s="47"/>
      <c r="B32" s="48" t="s">
        <v>5300</v>
      </c>
      <c r="C32" s="46" cm="1">
        <f t="array" ref="C32">INDEX($D$104:$BE$166,$C121,C$92)</f>
        <v>11.01</v>
      </c>
      <c r="D32" s="46" cm="1">
        <f t="array" ref="D32">INDEX($D$104:$BE$166,$C121,D$92)</f>
        <v>4.66</v>
      </c>
      <c r="E32" s="46" cm="1">
        <f t="array" ref="E32">INDEX($D$104:$BE$166,$C121,E$92)</f>
        <v>6.35</v>
      </c>
      <c r="F32" s="46" cm="1">
        <f t="array" ref="F32">INDEX($D$104:$BE$166,$C121,F$92)</f>
        <v>38.936999999999998</v>
      </c>
      <c r="G32" s="46" cm="1">
        <f t="array" ref="G32">INDEX($D$104:$BE$166,$C121,G$92)</f>
        <v>24.806000000000001</v>
      </c>
      <c r="H32" s="46" cm="1">
        <f t="array" ref="H32">INDEX($D$104:$BE$166,$C121,H$92)</f>
        <v>14.132</v>
      </c>
      <c r="I32" s="46"/>
      <c r="J32" s="49" t="str" cm="1">
        <f t="array" ref="J32">IF(HYPERLINK(TEXT("#"&amp;INDEX($D$176:$BE$238,$C193,C$92),),INDEX($D$176:$BE$238,$C193,C$92))=0,"",HYPERLINK(TEXT("#"&amp;INDEX($D$176:$BE$238,$C193,C$92),),INDEX($D$176:$BE$238,$C193,C$92)))</f>
        <v>A125996222R</v>
      </c>
      <c r="K32" s="49" t="str" cm="1">
        <f t="array" ref="K32">IF(HYPERLINK(TEXT("#"&amp;INDEX($D$176:$BE$238,$C193,D$92),),INDEX($D$176:$BE$238,$C193,D$92))=0,"",HYPERLINK(TEXT("#"&amp;INDEX($D$176:$BE$238,$C193,D$92),),INDEX($D$176:$BE$238,$C193,D$92)))</f>
        <v>A125999822X</v>
      </c>
      <c r="L32" s="49" t="str" cm="1">
        <f t="array" ref="L32">IF(HYPERLINK(TEXT("#"&amp;INDEX($D$176:$BE$238,$C193,E$92),),INDEX($D$176:$BE$238,$C193,E$92))=0,"",HYPERLINK(TEXT("#"&amp;INDEX($D$176:$BE$238,$C193,E$92),),INDEX($D$176:$BE$238,$C193,E$92)))</f>
        <v>A125998022J</v>
      </c>
      <c r="M32" s="49" t="str" cm="1">
        <f t="array" ref="M32">IF(HYPERLINK(TEXT("#"&amp;INDEX($D$176:$BE$238,$C193,F$92),),INDEX($D$176:$BE$238,$C193,F$92))=0,"",HYPERLINK(TEXT("#"&amp;INDEX($D$176:$BE$238,$C193,F$92),),INDEX($D$176:$BE$238,$C193,F$92)))</f>
        <v>A125990822K</v>
      </c>
      <c r="N32" s="49" t="str" cm="1">
        <f t="array" ref="N32">IF(HYPERLINK(TEXT("#"&amp;INDEX($D$176:$BE$238,$C193,G$92),),INDEX($D$176:$BE$238,$C193,G$92))=0,"",HYPERLINK(TEXT("#"&amp;INDEX($D$176:$BE$238,$C193,G$92),),INDEX($D$176:$BE$238,$C193,G$92)))</f>
        <v>A125994422W</v>
      </c>
      <c r="O32" s="49" t="str" cm="1">
        <f t="array" ref="O32">IF(HYPERLINK(TEXT("#"&amp;INDEX($D$176:$BE$238,$C193,H$92),),INDEX($D$176:$BE$238,$C193,H$92))=0,"",HYPERLINK(TEXT("#"&amp;INDEX($D$176:$BE$238,$C193,H$92),),INDEX($D$176:$BE$238,$C193,H$92)))</f>
        <v>A125992622C</v>
      </c>
      <c r="P32" s="46"/>
      <c r="Q32" s="46"/>
      <c r="R32" s="46"/>
      <c r="S32" s="46"/>
      <c r="T32" s="46"/>
      <c r="U32" s="46"/>
      <c r="V32" s="46"/>
      <c r="W32" s="46"/>
    </row>
    <row r="33" spans="1:23">
      <c r="A33" s="43" t="s">
        <v>5301</v>
      </c>
      <c r="B33" s="53"/>
      <c r="C33" s="46"/>
      <c r="D33" s="46"/>
      <c r="E33" s="46"/>
      <c r="F33" s="46"/>
      <c r="G33" s="46"/>
      <c r="H33" s="46"/>
      <c r="I33" s="46"/>
      <c r="J33" s="49" t="str" cm="1">
        <f t="array" ref="J33">IF(HYPERLINK(TEXT("#"&amp;INDEX($D$176:$BE$238,$C194,C$92),),INDEX($D$176:$BE$238,$C194,C$92))=0,"",HYPERLINK(TEXT("#"&amp;INDEX($D$176:$BE$238,$C194,C$92),),INDEX($D$176:$BE$238,$C194,C$92)))</f>
        <v/>
      </c>
      <c r="K33" s="49" t="str" cm="1">
        <f t="array" ref="K33">IF(HYPERLINK(TEXT("#"&amp;INDEX($D$176:$BE$238,$C194,D$92),),INDEX($D$176:$BE$238,$C194,D$92))=0,"",HYPERLINK(TEXT("#"&amp;INDEX($D$176:$BE$238,$C194,D$92),),INDEX($D$176:$BE$238,$C194,D$92)))</f>
        <v/>
      </c>
      <c r="L33" s="49" t="str" cm="1">
        <f t="array" ref="L33">IF(HYPERLINK(TEXT("#"&amp;INDEX($D$176:$BE$238,$C194,E$92),),INDEX($D$176:$BE$238,$C194,E$92))=0,"",HYPERLINK(TEXT("#"&amp;INDEX($D$176:$BE$238,$C194,E$92),),INDEX($D$176:$BE$238,$C194,E$92)))</f>
        <v/>
      </c>
      <c r="M33" s="49" t="str" cm="1">
        <f t="array" ref="M33">IF(HYPERLINK(TEXT("#"&amp;INDEX($D$176:$BE$238,$C194,F$92),),INDEX($D$176:$BE$238,$C194,F$92))=0,"",HYPERLINK(TEXT("#"&amp;INDEX($D$176:$BE$238,$C194,F$92),),INDEX($D$176:$BE$238,$C194,F$92)))</f>
        <v/>
      </c>
      <c r="N33" s="49" t="str" cm="1">
        <f t="array" ref="N33">IF(HYPERLINK(TEXT("#"&amp;INDEX($D$176:$BE$238,$C194,G$92),),INDEX($D$176:$BE$238,$C194,G$92))=0,"",HYPERLINK(TEXT("#"&amp;INDEX($D$176:$BE$238,$C194,G$92),),INDEX($D$176:$BE$238,$C194,G$92)))</f>
        <v/>
      </c>
      <c r="O33" s="49" t="str" cm="1">
        <f t="array" ref="O33">IF(HYPERLINK(TEXT("#"&amp;INDEX($D$176:$BE$238,$C194,H$92),),INDEX($D$176:$BE$238,$C194,H$92))=0,"",HYPERLINK(TEXT("#"&amp;INDEX($D$176:$BE$238,$C194,H$92),),INDEX($D$176:$BE$238,$C194,H$92)))</f>
        <v/>
      </c>
      <c r="P33" s="46"/>
      <c r="Q33" s="46"/>
      <c r="R33" s="46"/>
      <c r="S33" s="46"/>
      <c r="T33" s="46"/>
      <c r="U33" s="46"/>
      <c r="V33" s="46"/>
      <c r="W33" s="46"/>
    </row>
    <row r="34" spans="1:23">
      <c r="A34" s="54"/>
      <c r="B34" s="48" t="s">
        <v>5302</v>
      </c>
      <c r="C34" s="46" cm="1">
        <f t="array" ref="C34">INDEX($D$104:$BE$166,$C123,C$92)</f>
        <v>449.31799999999998</v>
      </c>
      <c r="D34" s="46" cm="1">
        <f t="array" ref="D34">INDEX($D$104:$BE$166,$C123,D$92)</f>
        <v>239.02199999999999</v>
      </c>
      <c r="E34" s="46" cm="1">
        <f t="array" ref="E34">INDEX($D$104:$BE$166,$C123,E$92)</f>
        <v>210.29599999999999</v>
      </c>
      <c r="F34" s="46" cm="1">
        <f t="array" ref="F34">INDEX($D$104:$BE$166,$C123,F$92)</f>
        <v>2124.721</v>
      </c>
      <c r="G34" s="46" cm="1">
        <f t="array" ref="G34">INDEX($D$104:$BE$166,$C123,G$92)</f>
        <v>1047.8889999999999</v>
      </c>
      <c r="H34" s="46" cm="1">
        <f t="array" ref="H34">INDEX($D$104:$BE$166,$C123,H$92)</f>
        <v>1076.8320000000001</v>
      </c>
      <c r="I34" s="46"/>
      <c r="J34" s="49" t="str" cm="1">
        <f t="array" ref="J34">IF(HYPERLINK(TEXT("#"&amp;INDEX($D$176:$BE$238,$C195,C$92),),INDEX($D$176:$BE$238,$C195,C$92))=0,"",HYPERLINK(TEXT("#"&amp;INDEX($D$176:$BE$238,$C195,C$92),),INDEX($D$176:$BE$238,$C195,C$92)))</f>
        <v>A125996154X</v>
      </c>
      <c r="K34" s="49" t="str" cm="1">
        <f t="array" ref="K34">IF(HYPERLINK(TEXT("#"&amp;INDEX($D$176:$BE$238,$C195,D$92),),INDEX($D$176:$BE$238,$C195,D$92))=0,"",HYPERLINK(TEXT("#"&amp;INDEX($D$176:$BE$238,$C195,D$92),),INDEX($D$176:$BE$238,$C195,D$92)))</f>
        <v>A125999754J</v>
      </c>
      <c r="L34" s="49" t="str" cm="1">
        <f t="array" ref="L34">IF(HYPERLINK(TEXT("#"&amp;INDEX($D$176:$BE$238,$C195,E$92),),INDEX($D$176:$BE$238,$C195,E$92))=0,"",HYPERLINK(TEXT("#"&amp;INDEX($D$176:$BE$238,$C195,E$92),),INDEX($D$176:$BE$238,$C195,E$92)))</f>
        <v>A125997954R</v>
      </c>
      <c r="M34" s="49" t="str" cm="1">
        <f t="array" ref="M34">IF(HYPERLINK(TEXT("#"&amp;INDEX($D$176:$BE$238,$C195,F$92),),INDEX($D$176:$BE$238,$C195,F$92))=0,"",HYPERLINK(TEXT("#"&amp;INDEX($D$176:$BE$238,$C195,F$92),),INDEX($D$176:$BE$238,$C195,F$92)))</f>
        <v>A125990754V</v>
      </c>
      <c r="N34" s="49" t="str" cm="1">
        <f t="array" ref="N34">IF(HYPERLINK(TEXT("#"&amp;INDEX($D$176:$BE$238,$C195,G$92),),INDEX($D$176:$BE$238,$C195,G$92))=0,"",HYPERLINK(TEXT("#"&amp;INDEX($D$176:$BE$238,$C195,G$92),),INDEX($D$176:$BE$238,$C195,G$92)))</f>
        <v>A125994354F</v>
      </c>
      <c r="O34" s="49" t="str" cm="1">
        <f t="array" ref="O34">IF(HYPERLINK(TEXT("#"&amp;INDEX($D$176:$BE$238,$C195,H$92),),INDEX($D$176:$BE$238,$C195,H$92))=0,"",HYPERLINK(TEXT("#"&amp;INDEX($D$176:$BE$238,$C195,H$92),),INDEX($D$176:$BE$238,$C195,H$92)))</f>
        <v>A125992554L</v>
      </c>
      <c r="P34" s="46"/>
      <c r="Q34" s="46"/>
      <c r="R34" s="46"/>
      <c r="S34" s="46"/>
      <c r="T34" s="46"/>
      <c r="U34" s="46"/>
      <c r="V34" s="46"/>
      <c r="W34" s="46"/>
    </row>
    <row r="35" spans="1:23">
      <c r="A35" s="54"/>
      <c r="B35" s="51" t="s">
        <v>5303</v>
      </c>
      <c r="C35" s="46" cm="1">
        <f t="array" ref="C35">INDEX($D$104:$BE$166,$C124,C$92)</f>
        <v>170.54599999999999</v>
      </c>
      <c r="D35" s="46" cm="1">
        <f t="array" ref="D35">INDEX($D$104:$BE$166,$C124,D$92)</f>
        <v>77.646000000000001</v>
      </c>
      <c r="E35" s="46" cm="1">
        <f t="array" ref="E35">INDEX($D$104:$BE$166,$C124,E$92)</f>
        <v>92.9</v>
      </c>
      <c r="F35" s="46" cm="1">
        <f t="array" ref="F35">INDEX($D$104:$BE$166,$C124,F$92)</f>
        <v>1239.749</v>
      </c>
      <c r="G35" s="46" cm="1">
        <f t="array" ref="G35">INDEX($D$104:$BE$166,$C124,G$92)</f>
        <v>621.45500000000004</v>
      </c>
      <c r="H35" s="46" cm="1">
        <f t="array" ref="H35">INDEX($D$104:$BE$166,$C124,H$92)</f>
        <v>618.29300000000001</v>
      </c>
      <c r="I35" s="46"/>
      <c r="J35" s="49" t="str" cm="1">
        <f t="array" ref="J35">IF(HYPERLINK(TEXT("#"&amp;INDEX($D$176:$BE$238,$C196,C$92),),INDEX($D$176:$BE$238,$C196,C$92))=0,"",HYPERLINK(TEXT("#"&amp;INDEX($D$176:$BE$238,$C196,C$92),),INDEX($D$176:$BE$238,$C196,C$92)))</f>
        <v>A125996082X</v>
      </c>
      <c r="K35" s="49" t="str" cm="1">
        <f t="array" ref="K35">IF(HYPERLINK(TEXT("#"&amp;INDEX($D$176:$BE$238,$C196,D$92),),INDEX($D$176:$BE$238,$C196,D$92))=0,"",HYPERLINK(TEXT("#"&amp;INDEX($D$176:$BE$238,$C196,D$92),),INDEX($D$176:$BE$238,$C196,D$92)))</f>
        <v>A125999682J</v>
      </c>
      <c r="L35" s="49" t="str" cm="1">
        <f t="array" ref="L35">IF(HYPERLINK(TEXT("#"&amp;INDEX($D$176:$BE$238,$C196,E$92),),INDEX($D$176:$BE$238,$C196,E$92))=0,"",HYPERLINK(TEXT("#"&amp;INDEX($D$176:$BE$238,$C196,E$92),),INDEX($D$176:$BE$238,$C196,E$92)))</f>
        <v>A125997882R</v>
      </c>
      <c r="M35" s="49" t="str" cm="1">
        <f t="array" ref="M35">IF(HYPERLINK(TEXT("#"&amp;INDEX($D$176:$BE$238,$C196,F$92),),INDEX($D$176:$BE$238,$C196,F$92))=0,"",HYPERLINK(TEXT("#"&amp;INDEX($D$176:$BE$238,$C196,F$92),),INDEX($D$176:$BE$238,$C196,F$92)))</f>
        <v>A125990682V</v>
      </c>
      <c r="N35" s="49" t="str" cm="1">
        <f t="array" ref="N35">IF(HYPERLINK(TEXT("#"&amp;INDEX($D$176:$BE$238,$C196,G$92),),INDEX($D$176:$BE$238,$C196,G$92))=0,"",HYPERLINK(TEXT("#"&amp;INDEX($D$176:$BE$238,$C196,G$92),),INDEX($D$176:$BE$238,$C196,G$92)))</f>
        <v>A125994282F</v>
      </c>
      <c r="O35" s="49" t="str" cm="1">
        <f t="array" ref="O35">IF(HYPERLINK(TEXT("#"&amp;INDEX($D$176:$BE$238,$C196,H$92),),INDEX($D$176:$BE$238,$C196,H$92))=0,"",HYPERLINK(TEXT("#"&amp;INDEX($D$176:$BE$238,$C196,H$92),),INDEX($D$176:$BE$238,$C196,H$92)))</f>
        <v>A125992482L</v>
      </c>
      <c r="P35" s="46"/>
      <c r="Q35" s="46"/>
      <c r="R35" s="46"/>
      <c r="S35" s="46"/>
      <c r="T35" s="46"/>
      <c r="U35" s="46"/>
      <c r="V35" s="46"/>
      <c r="W35" s="46"/>
    </row>
    <row r="36" spans="1:23">
      <c r="A36" s="54"/>
      <c r="B36" s="52" t="s">
        <v>5304</v>
      </c>
      <c r="C36" s="46" cm="1">
        <f t="array" ref="C36">INDEX($D$104:$BE$166,$C125,C$92)</f>
        <v>84.352999999999994</v>
      </c>
      <c r="D36" s="46" cm="1">
        <f t="array" ref="D36">INDEX($D$104:$BE$166,$C125,D$92)</f>
        <v>37.375999999999998</v>
      </c>
      <c r="E36" s="46" cm="1">
        <f t="array" ref="E36">INDEX($D$104:$BE$166,$C125,E$92)</f>
        <v>46.976999999999997</v>
      </c>
      <c r="F36" s="46" cm="1">
        <f t="array" ref="F36">INDEX($D$104:$BE$166,$C125,F$92)</f>
        <v>611.154</v>
      </c>
      <c r="G36" s="46" cm="1">
        <f t="array" ref="G36">INDEX($D$104:$BE$166,$C125,G$92)</f>
        <v>310.95800000000003</v>
      </c>
      <c r="H36" s="46" cm="1">
        <f t="array" ref="H36">INDEX($D$104:$BE$166,$C125,H$92)</f>
        <v>300.19600000000003</v>
      </c>
      <c r="I36" s="46"/>
      <c r="J36" s="49" t="str" cm="1">
        <f t="array" ref="J36">IF(HYPERLINK(TEXT("#"&amp;INDEX($D$176:$BE$238,$C197,C$92),),INDEX($D$176:$BE$238,$C197,C$92))=0,"",HYPERLINK(TEXT("#"&amp;INDEX($D$176:$BE$238,$C197,C$92),),INDEX($D$176:$BE$238,$C197,C$92)))</f>
        <v>A125996158J</v>
      </c>
      <c r="K36" s="49" t="str" cm="1">
        <f t="array" ref="K36">IF(HYPERLINK(TEXT("#"&amp;INDEX($D$176:$BE$238,$C197,D$92),),INDEX($D$176:$BE$238,$C197,D$92))=0,"",HYPERLINK(TEXT("#"&amp;INDEX($D$176:$BE$238,$C197,D$92),),INDEX($D$176:$BE$238,$C197,D$92)))</f>
        <v>A125999758T</v>
      </c>
      <c r="L36" s="49" t="str" cm="1">
        <f t="array" ref="L36">IF(HYPERLINK(TEXT("#"&amp;INDEX($D$176:$BE$238,$C197,E$92),),INDEX($D$176:$BE$238,$C197,E$92))=0,"",HYPERLINK(TEXT("#"&amp;INDEX($D$176:$BE$238,$C197,E$92),),INDEX($D$176:$BE$238,$C197,E$92)))</f>
        <v>A125997958X</v>
      </c>
      <c r="M36" s="49" t="str" cm="1">
        <f t="array" ref="M36">IF(HYPERLINK(TEXT("#"&amp;INDEX($D$176:$BE$238,$C197,F$92),),INDEX($D$176:$BE$238,$C197,F$92))=0,"",HYPERLINK(TEXT("#"&amp;INDEX($D$176:$BE$238,$C197,F$92),),INDEX($D$176:$BE$238,$C197,F$92)))</f>
        <v>A125990758C</v>
      </c>
      <c r="N36" s="49" t="str" cm="1">
        <f t="array" ref="N36">IF(HYPERLINK(TEXT("#"&amp;INDEX($D$176:$BE$238,$C197,G$92),),INDEX($D$176:$BE$238,$C197,G$92))=0,"",HYPERLINK(TEXT("#"&amp;INDEX($D$176:$BE$238,$C197,G$92),),INDEX($D$176:$BE$238,$C197,G$92)))</f>
        <v>A125994358R</v>
      </c>
      <c r="O36" s="49" t="str" cm="1">
        <f t="array" ref="O36">IF(HYPERLINK(TEXT("#"&amp;INDEX($D$176:$BE$238,$C197,H$92),),INDEX($D$176:$BE$238,$C197,H$92))=0,"",HYPERLINK(TEXT("#"&amp;INDEX($D$176:$BE$238,$C197,H$92),),INDEX($D$176:$BE$238,$C197,H$92)))</f>
        <v>A125992558W</v>
      </c>
      <c r="P36" s="46"/>
      <c r="Q36" s="46"/>
      <c r="R36" s="46"/>
      <c r="S36" s="46"/>
      <c r="T36" s="46"/>
      <c r="U36" s="46"/>
      <c r="V36" s="46"/>
      <c r="W36" s="46"/>
    </row>
    <row r="37" spans="1:23">
      <c r="A37" s="54"/>
      <c r="B37" s="52" t="s">
        <v>5305</v>
      </c>
      <c r="C37" s="46" cm="1">
        <f t="array" ref="C37">INDEX($D$104:$BE$166,$C126,C$92)</f>
        <v>86.191999999999993</v>
      </c>
      <c r="D37" s="46" cm="1">
        <f t="array" ref="D37">INDEX($D$104:$BE$166,$C126,D$92)</f>
        <v>40.270000000000003</v>
      </c>
      <c r="E37" s="46" cm="1">
        <f t="array" ref="E37">INDEX($D$104:$BE$166,$C126,E$92)</f>
        <v>45.923000000000002</v>
      </c>
      <c r="F37" s="46" cm="1">
        <f t="array" ref="F37">INDEX($D$104:$BE$166,$C126,F$92)</f>
        <v>628.59400000000005</v>
      </c>
      <c r="G37" s="46" cm="1">
        <f t="array" ref="G37">INDEX($D$104:$BE$166,$C126,G$92)</f>
        <v>310.49700000000001</v>
      </c>
      <c r="H37" s="46" cm="1">
        <f t="array" ref="H37">INDEX($D$104:$BE$166,$C126,H$92)</f>
        <v>318.09699999999998</v>
      </c>
      <c r="I37" s="46"/>
      <c r="J37" s="49" t="str" cm="1">
        <f t="array" ref="J37">IF(HYPERLINK(TEXT("#"&amp;INDEX($D$176:$BE$238,$C198,C$92),),INDEX($D$176:$BE$238,$C198,C$92))=0,"",HYPERLINK(TEXT("#"&amp;INDEX($D$176:$BE$238,$C198,C$92),),INDEX($D$176:$BE$238,$C198,C$92)))</f>
        <v>A125996162X</v>
      </c>
      <c r="K37" s="49" t="str" cm="1">
        <f t="array" ref="K37">IF(HYPERLINK(TEXT("#"&amp;INDEX($D$176:$BE$238,$C198,D$92),),INDEX($D$176:$BE$238,$C198,D$92))=0,"",HYPERLINK(TEXT("#"&amp;INDEX($D$176:$BE$238,$C198,D$92),),INDEX($D$176:$BE$238,$C198,D$92)))</f>
        <v>A125999762J</v>
      </c>
      <c r="L37" s="49" t="str" cm="1">
        <f t="array" ref="L37">IF(HYPERLINK(TEXT("#"&amp;INDEX($D$176:$BE$238,$C198,E$92),),INDEX($D$176:$BE$238,$C198,E$92))=0,"",HYPERLINK(TEXT("#"&amp;INDEX($D$176:$BE$238,$C198,E$92),),INDEX($D$176:$BE$238,$C198,E$92)))</f>
        <v>A125997962R</v>
      </c>
      <c r="M37" s="49" t="str" cm="1">
        <f t="array" ref="M37">IF(HYPERLINK(TEXT("#"&amp;INDEX($D$176:$BE$238,$C198,F$92),),INDEX($D$176:$BE$238,$C198,F$92))=0,"",HYPERLINK(TEXT("#"&amp;INDEX($D$176:$BE$238,$C198,F$92),),INDEX($D$176:$BE$238,$C198,F$92)))</f>
        <v>A125990762V</v>
      </c>
      <c r="N37" s="49" t="str" cm="1">
        <f t="array" ref="N37">IF(HYPERLINK(TEXT("#"&amp;INDEX($D$176:$BE$238,$C198,G$92),),INDEX($D$176:$BE$238,$C198,G$92))=0,"",HYPERLINK(TEXT("#"&amp;INDEX($D$176:$BE$238,$C198,G$92),),INDEX($D$176:$BE$238,$C198,G$92)))</f>
        <v>A125994362F</v>
      </c>
      <c r="O37" s="49" t="str" cm="1">
        <f t="array" ref="O37">IF(HYPERLINK(TEXT("#"&amp;INDEX($D$176:$BE$238,$C198,H$92),),INDEX($D$176:$BE$238,$C198,H$92))=0,"",HYPERLINK(TEXT("#"&amp;INDEX($D$176:$BE$238,$C198,H$92),),INDEX($D$176:$BE$238,$C198,H$92)))</f>
        <v>A125992562L</v>
      </c>
      <c r="P37" s="46"/>
      <c r="Q37" s="46"/>
      <c r="R37" s="46"/>
      <c r="S37" s="46"/>
      <c r="T37" s="46"/>
      <c r="U37" s="46"/>
      <c r="V37" s="46"/>
      <c r="W37" s="46"/>
    </row>
    <row r="38" spans="1:23">
      <c r="A38" s="54"/>
      <c r="B38" s="51" t="s">
        <v>5306</v>
      </c>
      <c r="C38" s="46" cm="1">
        <f t="array" ref="C38">INDEX($D$104:$BE$166,$C127,C$92)</f>
        <v>32.762999999999998</v>
      </c>
      <c r="D38" s="46" cm="1">
        <f t="array" ref="D38">INDEX($D$104:$BE$166,$C127,D$92)</f>
        <v>7.2110000000000003</v>
      </c>
      <c r="E38" s="46" cm="1">
        <f t="array" ref="E38">INDEX($D$104:$BE$166,$C127,E$92)</f>
        <v>25.552</v>
      </c>
      <c r="F38" s="46" cm="1">
        <f t="array" ref="F38">INDEX($D$104:$BE$166,$C127,F$92)</f>
        <v>103.334</v>
      </c>
      <c r="G38" s="46" cm="1">
        <f t="array" ref="G38">INDEX($D$104:$BE$166,$C127,G$92)</f>
        <v>16.332999999999998</v>
      </c>
      <c r="H38" s="46" cm="1">
        <f t="array" ref="H38">INDEX($D$104:$BE$166,$C127,H$92)</f>
        <v>87.001000000000005</v>
      </c>
      <c r="I38" s="46"/>
      <c r="J38" s="49" t="str" cm="1">
        <f t="array" ref="J38">IF(HYPERLINK(TEXT("#"&amp;INDEX($D$176:$BE$238,$C199,C$92),),INDEX($D$176:$BE$238,$C199,C$92))=0,"",HYPERLINK(TEXT("#"&amp;INDEX($D$176:$BE$238,$C199,C$92),),INDEX($D$176:$BE$238,$C199,C$92)))</f>
        <v>A125996234X</v>
      </c>
      <c r="K38" s="49" t="str" cm="1">
        <f t="array" ref="K38">IF(HYPERLINK(TEXT("#"&amp;INDEX($D$176:$BE$238,$C199,D$92),),INDEX($D$176:$BE$238,$C199,D$92))=0,"",HYPERLINK(TEXT("#"&amp;INDEX($D$176:$BE$238,$C199,D$92),),INDEX($D$176:$BE$238,$C199,D$92)))</f>
        <v>A125999834J</v>
      </c>
      <c r="L38" s="49" t="str" cm="1">
        <f t="array" ref="L38">IF(HYPERLINK(TEXT("#"&amp;INDEX($D$176:$BE$238,$C199,E$92),),INDEX($D$176:$BE$238,$C199,E$92))=0,"",HYPERLINK(TEXT("#"&amp;INDEX($D$176:$BE$238,$C199,E$92),),INDEX($D$176:$BE$238,$C199,E$92)))</f>
        <v>A125998034T</v>
      </c>
      <c r="M38" s="49" t="str" cm="1">
        <f t="array" ref="M38">IF(HYPERLINK(TEXT("#"&amp;INDEX($D$176:$BE$238,$C199,F$92),),INDEX($D$176:$BE$238,$C199,F$92))=0,"",HYPERLINK(TEXT("#"&amp;INDEX($D$176:$BE$238,$C199,F$92),),INDEX($D$176:$BE$238,$C199,F$92)))</f>
        <v>A125990834V</v>
      </c>
      <c r="N38" s="49" t="str" cm="1">
        <f t="array" ref="N38">IF(HYPERLINK(TEXT("#"&amp;INDEX($D$176:$BE$238,$C199,G$92),),INDEX($D$176:$BE$238,$C199,G$92))=0,"",HYPERLINK(TEXT("#"&amp;INDEX($D$176:$BE$238,$C199,G$92),),INDEX($D$176:$BE$238,$C199,G$92)))</f>
        <v>A125994434F</v>
      </c>
      <c r="O38" s="49" t="str" cm="1">
        <f t="array" ref="O38">IF(HYPERLINK(TEXT("#"&amp;INDEX($D$176:$BE$238,$C199,H$92),),INDEX($D$176:$BE$238,$C199,H$92))=0,"",HYPERLINK(TEXT("#"&amp;INDEX($D$176:$BE$238,$C199,H$92),),INDEX($D$176:$BE$238,$C199,H$92)))</f>
        <v>A125992634L</v>
      </c>
      <c r="P38" s="46"/>
      <c r="Q38" s="46"/>
      <c r="R38" s="46"/>
      <c r="S38" s="46"/>
      <c r="T38" s="46"/>
      <c r="U38" s="46"/>
      <c r="V38" s="46"/>
      <c r="W38" s="46"/>
    </row>
    <row r="39" spans="1:23">
      <c r="A39" s="54"/>
      <c r="B39" s="51" t="s">
        <v>5307</v>
      </c>
      <c r="C39" s="46" cm="1">
        <f t="array" ref="C39">INDEX($D$104:$BE$166,$C128,C$92)</f>
        <v>99.566000000000003</v>
      </c>
      <c r="D39" s="46" cm="1">
        <f t="array" ref="D39">INDEX($D$104:$BE$166,$C128,D$92)</f>
        <v>55.023000000000003</v>
      </c>
      <c r="E39" s="46" cm="1">
        <f t="array" ref="E39">INDEX($D$104:$BE$166,$C128,E$92)</f>
        <v>44.542000000000002</v>
      </c>
      <c r="F39" s="46" cm="1">
        <f t="array" ref="F39">INDEX($D$104:$BE$166,$C128,F$92)</f>
        <v>282.17899999999997</v>
      </c>
      <c r="G39" s="46" cm="1">
        <f t="array" ref="G39">INDEX($D$104:$BE$166,$C128,G$92)</f>
        <v>132.53399999999999</v>
      </c>
      <c r="H39" s="46" cm="1">
        <f t="array" ref="H39">INDEX($D$104:$BE$166,$C128,H$92)</f>
        <v>149.64500000000001</v>
      </c>
      <c r="I39" s="46"/>
      <c r="J39" s="49" t="str" cm="1">
        <f t="array" ref="J39">IF(HYPERLINK(TEXT("#"&amp;INDEX($D$176:$BE$238,$C200,C$92),),INDEX($D$176:$BE$238,$C200,C$92))=0,"",HYPERLINK(TEXT("#"&amp;INDEX($D$176:$BE$238,$C200,C$92),),INDEX($D$176:$BE$238,$C200,C$92)))</f>
        <v>A125996054R</v>
      </c>
      <c r="K39" s="49" t="str" cm="1">
        <f t="array" ref="K39">IF(HYPERLINK(TEXT("#"&amp;INDEX($D$176:$BE$238,$C200,D$92),),INDEX($D$176:$BE$238,$C200,D$92))=0,"",HYPERLINK(TEXT("#"&amp;INDEX($D$176:$BE$238,$C200,D$92),),INDEX($D$176:$BE$238,$C200,D$92)))</f>
        <v>A125999654X</v>
      </c>
      <c r="L39" s="49" t="str" cm="1">
        <f t="array" ref="L39">IF(HYPERLINK(TEXT("#"&amp;INDEX($D$176:$BE$238,$C200,E$92),),INDEX($D$176:$BE$238,$C200,E$92))=0,"",HYPERLINK(TEXT("#"&amp;INDEX($D$176:$BE$238,$C200,E$92),),INDEX($D$176:$BE$238,$C200,E$92)))</f>
        <v>A125997854F</v>
      </c>
      <c r="M39" s="49" t="str" cm="1">
        <f t="array" ref="M39">IF(HYPERLINK(TEXT("#"&amp;INDEX($D$176:$BE$238,$C200,F$92),),INDEX($D$176:$BE$238,$C200,F$92))=0,"",HYPERLINK(TEXT("#"&amp;INDEX($D$176:$BE$238,$C200,F$92),),INDEX($D$176:$BE$238,$C200,F$92)))</f>
        <v>A125990654K</v>
      </c>
      <c r="N39" s="49" t="str" cm="1">
        <f t="array" ref="N39">IF(HYPERLINK(TEXT("#"&amp;INDEX($D$176:$BE$238,$C200,G$92),),INDEX($D$176:$BE$238,$C200,G$92))=0,"",HYPERLINK(TEXT("#"&amp;INDEX($D$176:$BE$238,$C200,G$92),),INDEX($D$176:$BE$238,$C200,G$92)))</f>
        <v>A125994254W</v>
      </c>
      <c r="O39" s="49" t="str" cm="1">
        <f t="array" ref="O39">IF(HYPERLINK(TEXT("#"&amp;INDEX($D$176:$BE$238,$C200,H$92),),INDEX($D$176:$BE$238,$C200,H$92))=0,"",HYPERLINK(TEXT("#"&amp;INDEX($D$176:$BE$238,$C200,H$92),),INDEX($D$176:$BE$238,$C200,H$92)))</f>
        <v>A125992454C</v>
      </c>
      <c r="P39" s="46"/>
      <c r="Q39" s="46"/>
      <c r="R39" s="46"/>
      <c r="S39" s="46"/>
      <c r="T39" s="46"/>
      <c r="U39" s="46"/>
      <c r="V39" s="46"/>
      <c r="W39" s="46"/>
    </row>
    <row r="40" spans="1:23">
      <c r="A40" s="55"/>
      <c r="B40" s="51" t="s">
        <v>5308</v>
      </c>
      <c r="C40" s="46" cm="1">
        <f t="array" ref="C40">INDEX($D$104:$BE$166,$C129,C$92)</f>
        <v>122.458</v>
      </c>
      <c r="D40" s="46" cm="1">
        <f t="array" ref="D40">INDEX($D$104:$BE$166,$C129,D$92)</f>
        <v>85.613</v>
      </c>
      <c r="E40" s="46" cm="1">
        <f t="array" ref="E40">INDEX($D$104:$BE$166,$C129,E$92)</f>
        <v>36.844999999999999</v>
      </c>
      <c r="F40" s="46" cm="1">
        <f t="array" ref="F40">INDEX($D$104:$BE$166,$C129,F$92)</f>
        <v>392.678</v>
      </c>
      <c r="G40" s="46" cm="1">
        <f t="array" ref="G40">INDEX($D$104:$BE$166,$C129,G$92)</f>
        <v>224.613</v>
      </c>
      <c r="H40" s="46" cm="1">
        <f t="array" ref="H40">INDEX($D$104:$BE$166,$C129,H$92)</f>
        <v>168.065</v>
      </c>
      <c r="I40" s="46"/>
      <c r="J40" s="49" t="str" cm="1">
        <f t="array" ref="J40">IF(HYPERLINK(TEXT("#"&amp;INDEX($D$176:$BE$238,$C201,C$92),),INDEX($D$176:$BE$238,$C201,C$92))=0,"",HYPERLINK(TEXT("#"&amp;INDEX($D$176:$BE$238,$C201,C$92),),INDEX($D$176:$BE$238,$C201,C$92)))</f>
        <v>A125996226X</v>
      </c>
      <c r="K40" s="49" t="str" cm="1">
        <f t="array" ref="K40">IF(HYPERLINK(TEXT("#"&amp;INDEX($D$176:$BE$238,$C201,D$92),),INDEX($D$176:$BE$238,$C201,D$92))=0,"",HYPERLINK(TEXT("#"&amp;INDEX($D$176:$BE$238,$C201,D$92),),INDEX($D$176:$BE$238,$C201,D$92)))</f>
        <v>A125999826J</v>
      </c>
      <c r="L40" s="49" t="str" cm="1">
        <f t="array" ref="L40">IF(HYPERLINK(TEXT("#"&amp;INDEX($D$176:$BE$238,$C201,E$92),),INDEX($D$176:$BE$238,$C201,E$92))=0,"",HYPERLINK(TEXT("#"&amp;INDEX($D$176:$BE$238,$C201,E$92),),INDEX($D$176:$BE$238,$C201,E$92)))</f>
        <v>A125998026T</v>
      </c>
      <c r="M40" s="49" t="str" cm="1">
        <f t="array" ref="M40">IF(HYPERLINK(TEXT("#"&amp;INDEX($D$176:$BE$238,$C201,F$92),),INDEX($D$176:$BE$238,$C201,F$92))=0,"",HYPERLINK(TEXT("#"&amp;INDEX($D$176:$BE$238,$C201,F$92),),INDEX($D$176:$BE$238,$C201,F$92)))</f>
        <v>A125990826V</v>
      </c>
      <c r="N40" s="49" t="str" cm="1">
        <f t="array" ref="N40">IF(HYPERLINK(TEXT("#"&amp;INDEX($D$176:$BE$238,$C201,G$92),),INDEX($D$176:$BE$238,$C201,G$92))=0,"",HYPERLINK(TEXT("#"&amp;INDEX($D$176:$BE$238,$C201,G$92),),INDEX($D$176:$BE$238,$C201,G$92)))</f>
        <v>A125994426F</v>
      </c>
      <c r="O40" s="49" t="str" cm="1">
        <f t="array" ref="O40">IF(HYPERLINK(TEXT("#"&amp;INDEX($D$176:$BE$238,$C201,H$92),),INDEX($D$176:$BE$238,$C201,H$92))=0,"",HYPERLINK(TEXT("#"&amp;INDEX($D$176:$BE$238,$C201,H$92),),INDEX($D$176:$BE$238,$C201,H$92)))</f>
        <v>A125992626L</v>
      </c>
      <c r="P40" s="46"/>
      <c r="Q40" s="46"/>
      <c r="R40" s="46"/>
      <c r="S40" s="46"/>
      <c r="T40" s="46"/>
      <c r="U40" s="46"/>
      <c r="V40" s="46"/>
      <c r="W40" s="46"/>
    </row>
    <row r="41" spans="1:23">
      <c r="A41" s="54"/>
      <c r="B41" s="51" t="s">
        <v>5309</v>
      </c>
      <c r="C41" s="46" cm="1">
        <f t="array" ref="C41">INDEX($D$104:$BE$166,$C130,C$92)</f>
        <v>23.986000000000001</v>
      </c>
      <c r="D41" s="46" cm="1">
        <f t="array" ref="D41">INDEX($D$104:$BE$166,$C130,D$92)</f>
        <v>13.53</v>
      </c>
      <c r="E41" s="46" cm="1">
        <f t="array" ref="E41">INDEX($D$104:$BE$166,$C130,E$92)</f>
        <v>10.456</v>
      </c>
      <c r="F41" s="46" cm="1">
        <f t="array" ref="F41">INDEX($D$104:$BE$166,$C130,F$92)</f>
        <v>106.78100000000001</v>
      </c>
      <c r="G41" s="46" cm="1">
        <f t="array" ref="G41">INDEX($D$104:$BE$166,$C130,G$92)</f>
        <v>52.954000000000001</v>
      </c>
      <c r="H41" s="46" cm="1">
        <f t="array" ref="H41">INDEX($D$104:$BE$166,$C130,H$92)</f>
        <v>53.826999999999998</v>
      </c>
      <c r="I41" s="46"/>
      <c r="J41" s="49" t="str" cm="1">
        <f t="array" ref="J41">IF(HYPERLINK(TEXT("#"&amp;INDEX($D$176:$BE$238,$C202,C$92),),INDEX($D$176:$BE$238,$C202,C$92))=0,"",HYPERLINK(TEXT("#"&amp;INDEX($D$176:$BE$238,$C202,C$92),),INDEX($D$176:$BE$238,$C202,C$92)))</f>
        <v>A125996230R</v>
      </c>
      <c r="K41" s="49" t="str" cm="1">
        <f t="array" ref="K41">IF(HYPERLINK(TEXT("#"&amp;INDEX($D$176:$BE$238,$C202,D$92),),INDEX($D$176:$BE$238,$C202,D$92))=0,"",HYPERLINK(TEXT("#"&amp;INDEX($D$176:$BE$238,$C202,D$92),),INDEX($D$176:$BE$238,$C202,D$92)))</f>
        <v>A125999830X</v>
      </c>
      <c r="L41" s="49" t="str" cm="1">
        <f t="array" ref="L41">IF(HYPERLINK(TEXT("#"&amp;INDEX($D$176:$BE$238,$C202,E$92),),INDEX($D$176:$BE$238,$C202,E$92))=0,"",HYPERLINK(TEXT("#"&amp;INDEX($D$176:$BE$238,$C202,E$92),),INDEX($D$176:$BE$238,$C202,E$92)))</f>
        <v>A125998030J</v>
      </c>
      <c r="M41" s="49" t="str" cm="1">
        <f t="array" ref="M41">IF(HYPERLINK(TEXT("#"&amp;INDEX($D$176:$BE$238,$C202,F$92),),INDEX($D$176:$BE$238,$C202,F$92))=0,"",HYPERLINK(TEXT("#"&amp;INDEX($D$176:$BE$238,$C202,F$92),),INDEX($D$176:$BE$238,$C202,F$92)))</f>
        <v>A125990830K</v>
      </c>
      <c r="N41" s="49" t="str" cm="1">
        <f t="array" ref="N41">IF(HYPERLINK(TEXT("#"&amp;INDEX($D$176:$BE$238,$C202,G$92),),INDEX($D$176:$BE$238,$C202,G$92))=0,"",HYPERLINK(TEXT("#"&amp;INDEX($D$176:$BE$238,$C202,G$92),),INDEX($D$176:$BE$238,$C202,G$92)))</f>
        <v>A125994430W</v>
      </c>
      <c r="O41" s="49" t="str" cm="1">
        <f t="array" ref="O41">IF(HYPERLINK(TEXT("#"&amp;INDEX($D$176:$BE$238,$C202,H$92),),INDEX($D$176:$BE$238,$C202,H$92))=0,"",HYPERLINK(TEXT("#"&amp;INDEX($D$176:$BE$238,$C202,H$92),),INDEX($D$176:$BE$238,$C202,H$92)))</f>
        <v>A125992630C</v>
      </c>
      <c r="P41" s="46"/>
      <c r="Q41" s="46"/>
      <c r="R41" s="46"/>
      <c r="S41" s="46"/>
      <c r="T41" s="46"/>
      <c r="U41" s="46"/>
      <c r="V41" s="46"/>
      <c r="W41" s="46"/>
    </row>
    <row r="42" spans="1:23">
      <c r="A42" s="54"/>
      <c r="B42" s="48" t="s">
        <v>5310</v>
      </c>
      <c r="C42" s="46" cm="1">
        <f t="array" ref="C42">INDEX($D$104:$BE$166,$C131,C$92)</f>
        <v>97.765000000000001</v>
      </c>
      <c r="D42" s="46" cm="1">
        <f t="array" ref="D42">INDEX($D$104:$BE$166,$C131,D$92)</f>
        <v>50.259</v>
      </c>
      <c r="E42" s="46" cm="1">
        <f t="array" ref="E42">INDEX($D$104:$BE$166,$C131,E$92)</f>
        <v>47.506</v>
      </c>
      <c r="F42" s="46" cm="1">
        <f t="array" ref="F42">INDEX($D$104:$BE$166,$C131,F$92)</f>
        <v>456.483</v>
      </c>
      <c r="G42" s="46" cm="1">
        <f t="array" ref="G42">INDEX($D$104:$BE$166,$C131,G$92)</f>
        <v>243.721</v>
      </c>
      <c r="H42" s="46" cm="1">
        <f t="array" ref="H42">INDEX($D$104:$BE$166,$C131,H$92)</f>
        <v>212.762</v>
      </c>
      <c r="I42" s="46"/>
      <c r="J42" s="49" t="str" cm="1">
        <f t="array" ref="J42">IF(HYPERLINK(TEXT("#"&amp;INDEX($D$176:$BE$238,$C203,C$92),),INDEX($D$176:$BE$238,$C203,C$92))=0,"",HYPERLINK(TEXT("#"&amp;INDEX($D$176:$BE$238,$C203,C$92),),INDEX($D$176:$BE$238,$C203,C$92)))</f>
        <v>A125996058X</v>
      </c>
      <c r="K42" s="49" t="str" cm="1">
        <f t="array" ref="K42">IF(HYPERLINK(TEXT("#"&amp;INDEX($D$176:$BE$238,$C203,D$92),),INDEX($D$176:$BE$238,$C203,D$92))=0,"",HYPERLINK(TEXT("#"&amp;INDEX($D$176:$BE$238,$C203,D$92),),INDEX($D$176:$BE$238,$C203,D$92)))</f>
        <v>A125999658J</v>
      </c>
      <c r="L42" s="49" t="str" cm="1">
        <f t="array" ref="L42">IF(HYPERLINK(TEXT("#"&amp;INDEX($D$176:$BE$238,$C203,E$92),),INDEX($D$176:$BE$238,$C203,E$92))=0,"",HYPERLINK(TEXT("#"&amp;INDEX($D$176:$BE$238,$C203,E$92),),INDEX($D$176:$BE$238,$C203,E$92)))</f>
        <v>A125997858R</v>
      </c>
      <c r="M42" s="49" t="str" cm="1">
        <f t="array" ref="M42">IF(HYPERLINK(TEXT("#"&amp;INDEX($D$176:$BE$238,$C203,F$92),),INDEX($D$176:$BE$238,$C203,F$92))=0,"",HYPERLINK(TEXT("#"&amp;INDEX($D$176:$BE$238,$C203,F$92),),INDEX($D$176:$BE$238,$C203,F$92)))</f>
        <v>A125990658V</v>
      </c>
      <c r="N42" s="49" t="str" cm="1">
        <f t="array" ref="N42">IF(HYPERLINK(TEXT("#"&amp;INDEX($D$176:$BE$238,$C203,G$92),),INDEX($D$176:$BE$238,$C203,G$92))=0,"",HYPERLINK(TEXT("#"&amp;INDEX($D$176:$BE$238,$C203,G$92),),INDEX($D$176:$BE$238,$C203,G$92)))</f>
        <v>A125994258F</v>
      </c>
      <c r="O42" s="49" t="str" cm="1">
        <f t="array" ref="O42">IF(HYPERLINK(TEXT("#"&amp;INDEX($D$176:$BE$238,$C203,H$92),),INDEX($D$176:$BE$238,$C203,H$92))=0,"",HYPERLINK(TEXT("#"&amp;INDEX($D$176:$BE$238,$C203,H$92),),INDEX($D$176:$BE$238,$C203,H$92)))</f>
        <v>A125992458L</v>
      </c>
      <c r="P42" s="46"/>
      <c r="Q42" s="46"/>
      <c r="R42" s="46"/>
      <c r="S42" s="46"/>
      <c r="T42" s="46"/>
      <c r="U42" s="46"/>
      <c r="V42" s="46"/>
      <c r="W42" s="46"/>
    </row>
    <row r="43" spans="1:23">
      <c r="A43" s="54"/>
      <c r="B43" s="51" t="s">
        <v>5311</v>
      </c>
      <c r="C43" s="46" cm="1">
        <f t="array" ref="C43">INDEX($D$104:$BE$166,$C132,C$92)</f>
        <v>47.478000000000002</v>
      </c>
      <c r="D43" s="46" cm="1">
        <f t="array" ref="D43">INDEX($D$104:$BE$166,$C132,D$92)</f>
        <v>27.98</v>
      </c>
      <c r="E43" s="46" cm="1">
        <f t="array" ref="E43">INDEX($D$104:$BE$166,$C132,E$92)</f>
        <v>19.498000000000001</v>
      </c>
      <c r="F43" s="46" cm="1">
        <f t="array" ref="F43">INDEX($D$104:$BE$166,$C132,F$92)</f>
        <v>218.10499999999999</v>
      </c>
      <c r="G43" s="46" cm="1">
        <f t="array" ref="G43">INDEX($D$104:$BE$166,$C132,G$92)</f>
        <v>107.962</v>
      </c>
      <c r="H43" s="46" cm="1">
        <f t="array" ref="H43">INDEX($D$104:$BE$166,$C132,H$92)</f>
        <v>110.142</v>
      </c>
      <c r="I43" s="46"/>
      <c r="J43" s="49" t="str" cm="1">
        <f t="array" ref="J43">IF(HYPERLINK(TEXT("#"&amp;INDEX($D$176:$BE$238,$C204,C$92),),INDEX($D$176:$BE$238,$C204,C$92))=0,"",HYPERLINK(TEXT("#"&amp;INDEX($D$176:$BE$238,$C204,C$92),),INDEX($D$176:$BE$238,$C204,C$92)))</f>
        <v>A125996114F</v>
      </c>
      <c r="K43" s="49" t="str" cm="1">
        <f t="array" ref="K43">IF(HYPERLINK(TEXT("#"&amp;INDEX($D$176:$BE$238,$C204,D$92),),INDEX($D$176:$BE$238,$C204,D$92))=0,"",HYPERLINK(TEXT("#"&amp;INDEX($D$176:$BE$238,$C204,D$92),),INDEX($D$176:$BE$238,$C204,D$92)))</f>
        <v>A125999714R</v>
      </c>
      <c r="L43" s="49" t="str" cm="1">
        <f t="array" ref="L43">IF(HYPERLINK(TEXT("#"&amp;INDEX($D$176:$BE$238,$C204,E$92),),INDEX($D$176:$BE$238,$C204,E$92))=0,"",HYPERLINK(TEXT("#"&amp;INDEX($D$176:$BE$238,$C204,E$92),),INDEX($D$176:$BE$238,$C204,E$92)))</f>
        <v>A125997914W</v>
      </c>
      <c r="M43" s="49" t="str" cm="1">
        <f t="array" ref="M43">IF(HYPERLINK(TEXT("#"&amp;INDEX($D$176:$BE$238,$C204,F$92),),INDEX($D$176:$BE$238,$C204,F$92))=0,"",HYPERLINK(TEXT("#"&amp;INDEX($D$176:$BE$238,$C204,F$92),),INDEX($D$176:$BE$238,$C204,F$92)))</f>
        <v>A125990714A</v>
      </c>
      <c r="N43" s="49" t="str" cm="1">
        <f t="array" ref="N43">IF(HYPERLINK(TEXT("#"&amp;INDEX($D$176:$BE$238,$C204,G$92),),INDEX($D$176:$BE$238,$C204,G$92))=0,"",HYPERLINK(TEXT("#"&amp;INDEX($D$176:$BE$238,$C204,G$92),),INDEX($D$176:$BE$238,$C204,G$92)))</f>
        <v>A125994314L</v>
      </c>
      <c r="O43" s="49" t="str" cm="1">
        <f t="array" ref="O43">IF(HYPERLINK(TEXT("#"&amp;INDEX($D$176:$BE$238,$C204,H$92),),INDEX($D$176:$BE$238,$C204,H$92))=0,"",HYPERLINK(TEXT("#"&amp;INDEX($D$176:$BE$238,$C204,H$92),),INDEX($D$176:$BE$238,$C204,H$92)))</f>
        <v>A125992514V</v>
      </c>
      <c r="P43" s="46"/>
      <c r="Q43" s="46"/>
      <c r="R43" s="46"/>
      <c r="S43" s="46"/>
      <c r="T43" s="46"/>
      <c r="U43" s="46"/>
      <c r="V43" s="46"/>
      <c r="W43" s="46"/>
    </row>
    <row r="44" spans="1:23">
      <c r="A44" s="54"/>
      <c r="B44" s="51" t="s">
        <v>5312</v>
      </c>
      <c r="C44" s="46" cm="1">
        <f t="array" ref="C44">INDEX($D$104:$BE$166,$C133,C$92)</f>
        <v>50.286999999999999</v>
      </c>
      <c r="D44" s="46" cm="1">
        <f t="array" ref="D44">INDEX($D$104:$BE$166,$C133,D$92)</f>
        <v>22.279</v>
      </c>
      <c r="E44" s="46" cm="1">
        <f t="array" ref="E44">INDEX($D$104:$BE$166,$C133,E$92)</f>
        <v>28.007999999999999</v>
      </c>
      <c r="F44" s="46" cm="1">
        <f t="array" ref="F44">INDEX($D$104:$BE$166,$C133,F$92)</f>
        <v>238.37799999999999</v>
      </c>
      <c r="G44" s="46" cm="1">
        <f t="array" ref="G44">INDEX($D$104:$BE$166,$C133,G$92)</f>
        <v>135.75899999999999</v>
      </c>
      <c r="H44" s="46" cm="1">
        <f t="array" ref="H44">INDEX($D$104:$BE$166,$C133,H$92)</f>
        <v>102.62</v>
      </c>
      <c r="I44" s="46"/>
      <c r="J44" s="49" t="str" cm="1">
        <f t="array" ref="J44">IF(HYPERLINK(TEXT("#"&amp;INDEX($D$176:$BE$238,$C205,C$92),),INDEX($D$176:$BE$238,$C205,C$92))=0,"",HYPERLINK(TEXT("#"&amp;INDEX($D$176:$BE$238,$C205,C$92),),INDEX($D$176:$BE$238,$C205,C$92)))</f>
        <v>A125996166J</v>
      </c>
      <c r="K44" s="49" t="str" cm="1">
        <f t="array" ref="K44">IF(HYPERLINK(TEXT("#"&amp;INDEX($D$176:$BE$238,$C205,D$92),),INDEX($D$176:$BE$238,$C205,D$92))=0,"",HYPERLINK(TEXT("#"&amp;INDEX($D$176:$BE$238,$C205,D$92),),INDEX($D$176:$BE$238,$C205,D$92)))</f>
        <v>A125999766T</v>
      </c>
      <c r="L44" s="49" t="str" cm="1">
        <f t="array" ref="L44">IF(HYPERLINK(TEXT("#"&amp;INDEX($D$176:$BE$238,$C205,E$92),),INDEX($D$176:$BE$238,$C205,E$92))=0,"",HYPERLINK(TEXT("#"&amp;INDEX($D$176:$BE$238,$C205,E$92),),INDEX($D$176:$BE$238,$C205,E$92)))</f>
        <v>A125997966X</v>
      </c>
      <c r="M44" s="49" t="str" cm="1">
        <f t="array" ref="M44">IF(HYPERLINK(TEXT("#"&amp;INDEX($D$176:$BE$238,$C205,F$92),),INDEX($D$176:$BE$238,$C205,F$92))=0,"",HYPERLINK(TEXT("#"&amp;INDEX($D$176:$BE$238,$C205,F$92),),INDEX($D$176:$BE$238,$C205,F$92)))</f>
        <v>A125990766C</v>
      </c>
      <c r="N44" s="49" t="str" cm="1">
        <f t="array" ref="N44">IF(HYPERLINK(TEXT("#"&amp;INDEX($D$176:$BE$238,$C205,G$92),),INDEX($D$176:$BE$238,$C205,G$92))=0,"",HYPERLINK(TEXT("#"&amp;INDEX($D$176:$BE$238,$C205,G$92),),INDEX($D$176:$BE$238,$C205,G$92)))</f>
        <v>A125994366R</v>
      </c>
      <c r="O44" s="49" t="str" cm="1">
        <f t="array" ref="O44">IF(HYPERLINK(TEXT("#"&amp;INDEX($D$176:$BE$238,$C205,H$92),),INDEX($D$176:$BE$238,$C205,H$92))=0,"",HYPERLINK(TEXT("#"&amp;INDEX($D$176:$BE$238,$C205,H$92),),INDEX($D$176:$BE$238,$C205,H$92)))</f>
        <v>A125992566W</v>
      </c>
      <c r="P44" s="46"/>
      <c r="Q44" s="46"/>
      <c r="R44" s="46"/>
      <c r="S44" s="46"/>
      <c r="T44" s="46"/>
      <c r="U44" s="46"/>
      <c r="V44" s="46"/>
      <c r="W44" s="46"/>
    </row>
    <row r="45" spans="1:23">
      <c r="A45" s="54"/>
      <c r="B45" s="48" t="s">
        <v>5313</v>
      </c>
      <c r="C45" s="46" cm="1">
        <f t="array" ref="C45">INDEX($D$104:$BE$166,$C134,C$92)</f>
        <v>7.282</v>
      </c>
      <c r="D45" s="46" cm="1">
        <f t="array" ref="D45">INDEX($D$104:$BE$166,$C134,D$92)</f>
        <v>3.4359999999999999</v>
      </c>
      <c r="E45" s="46" cm="1">
        <f t="array" ref="E45">INDEX($D$104:$BE$166,$C134,E$92)</f>
        <v>3.8460000000000001</v>
      </c>
      <c r="F45" s="46" cm="1">
        <f t="array" ref="F45">INDEX($D$104:$BE$166,$C134,F$92)</f>
        <v>27.451000000000001</v>
      </c>
      <c r="G45" s="46" cm="1">
        <f t="array" ref="G45">INDEX($D$104:$BE$166,$C134,G$92)</f>
        <v>15.234</v>
      </c>
      <c r="H45" s="46" cm="1">
        <f t="array" ref="H45">INDEX($D$104:$BE$166,$C134,H$92)</f>
        <v>12.217000000000001</v>
      </c>
      <c r="I45" s="46"/>
      <c r="J45" s="49" t="str" cm="1">
        <f t="array" ref="J45">IF(HYPERLINK(TEXT("#"&amp;INDEX($D$176:$BE$238,$C206,C$92),),INDEX($D$176:$BE$238,$C206,C$92))=0,"",HYPERLINK(TEXT("#"&amp;INDEX($D$176:$BE$238,$C206,C$92),),INDEX($D$176:$BE$238,$C206,C$92)))</f>
        <v>A125996238J</v>
      </c>
      <c r="K45" s="49" t="str" cm="1">
        <f t="array" ref="K45">IF(HYPERLINK(TEXT("#"&amp;INDEX($D$176:$BE$238,$C206,D$92),),INDEX($D$176:$BE$238,$C206,D$92))=0,"",HYPERLINK(TEXT("#"&amp;INDEX($D$176:$BE$238,$C206,D$92),),INDEX($D$176:$BE$238,$C206,D$92)))</f>
        <v>A125999838T</v>
      </c>
      <c r="L45" s="49" t="str" cm="1">
        <f t="array" ref="L45">IF(HYPERLINK(TEXT("#"&amp;INDEX($D$176:$BE$238,$C206,E$92),),INDEX($D$176:$BE$238,$C206,E$92))=0,"",HYPERLINK(TEXT("#"&amp;INDEX($D$176:$BE$238,$C206,E$92),),INDEX($D$176:$BE$238,$C206,E$92)))</f>
        <v>A125998038A</v>
      </c>
      <c r="M45" s="49" t="str" cm="1">
        <f t="array" ref="M45">IF(HYPERLINK(TEXT("#"&amp;INDEX($D$176:$BE$238,$C206,F$92),),INDEX($D$176:$BE$238,$C206,F$92))=0,"",HYPERLINK(TEXT("#"&amp;INDEX($D$176:$BE$238,$C206,F$92),),INDEX($D$176:$BE$238,$C206,F$92)))</f>
        <v>A125990838C</v>
      </c>
      <c r="N45" s="49" t="str" cm="1">
        <f t="array" ref="N45">IF(HYPERLINK(TEXT("#"&amp;INDEX($D$176:$BE$238,$C206,G$92),),INDEX($D$176:$BE$238,$C206,G$92))=0,"",HYPERLINK(TEXT("#"&amp;INDEX($D$176:$BE$238,$C206,G$92),),INDEX($D$176:$BE$238,$C206,G$92)))</f>
        <v>A125994438R</v>
      </c>
      <c r="O45" s="49" t="str" cm="1">
        <f t="array" ref="O45">IF(HYPERLINK(TEXT("#"&amp;INDEX($D$176:$BE$238,$C206,H$92),),INDEX($D$176:$BE$238,$C206,H$92))=0,"",HYPERLINK(TEXT("#"&amp;INDEX($D$176:$BE$238,$C206,H$92),),INDEX($D$176:$BE$238,$C206,H$92)))</f>
        <v>A125992638W</v>
      </c>
      <c r="P45" s="46"/>
      <c r="Q45" s="46"/>
      <c r="R45" s="46"/>
      <c r="S45" s="46"/>
      <c r="T45" s="46"/>
      <c r="U45" s="46"/>
      <c r="V45" s="46"/>
      <c r="W45" s="46"/>
    </row>
    <row r="46" spans="1:23">
      <c r="A46" s="56" t="s">
        <v>5314</v>
      </c>
      <c r="B46" s="53"/>
      <c r="C46" s="46"/>
      <c r="D46" s="46"/>
      <c r="E46" s="46"/>
      <c r="F46" s="46"/>
      <c r="G46" s="46"/>
      <c r="H46" s="46"/>
      <c r="I46" s="46"/>
      <c r="J46" s="49" t="str" cm="1">
        <f t="array" ref="J46">IF(HYPERLINK(TEXT("#"&amp;INDEX($D$176:$BE$238,$C207,C$92),),INDEX($D$176:$BE$238,$C207,C$92))=0,"",HYPERLINK(TEXT("#"&amp;INDEX($D$176:$BE$238,$C207,C$92),),INDEX($D$176:$BE$238,$C207,C$92)))</f>
        <v/>
      </c>
      <c r="K46" s="49" t="str" cm="1">
        <f t="array" ref="K46">IF(HYPERLINK(TEXT("#"&amp;INDEX($D$176:$BE$238,$C207,D$92),),INDEX($D$176:$BE$238,$C207,D$92))=0,"",HYPERLINK(TEXT("#"&amp;INDEX($D$176:$BE$238,$C207,D$92),),INDEX($D$176:$BE$238,$C207,D$92)))</f>
        <v/>
      </c>
      <c r="L46" s="49" t="str" cm="1">
        <f t="array" ref="L46">IF(HYPERLINK(TEXT("#"&amp;INDEX($D$176:$BE$238,$C207,E$92),),INDEX($D$176:$BE$238,$C207,E$92))=0,"",HYPERLINK(TEXT("#"&amp;INDEX($D$176:$BE$238,$C207,E$92),),INDEX($D$176:$BE$238,$C207,E$92)))</f>
        <v/>
      </c>
      <c r="M46" s="49" t="str" cm="1">
        <f t="array" ref="M46">IF(HYPERLINK(TEXT("#"&amp;INDEX($D$176:$BE$238,$C207,F$92),),INDEX($D$176:$BE$238,$C207,F$92))=0,"",HYPERLINK(TEXT("#"&amp;INDEX($D$176:$BE$238,$C207,F$92),),INDEX($D$176:$BE$238,$C207,F$92)))</f>
        <v/>
      </c>
      <c r="N46" s="49" t="str" cm="1">
        <f t="array" ref="N46">IF(HYPERLINK(TEXT("#"&amp;INDEX($D$176:$BE$238,$C207,G$92),),INDEX($D$176:$BE$238,$C207,G$92))=0,"",HYPERLINK(TEXT("#"&amp;INDEX($D$176:$BE$238,$C207,G$92),),INDEX($D$176:$BE$238,$C207,G$92)))</f>
        <v/>
      </c>
      <c r="O46" s="49" t="str" cm="1">
        <f t="array" ref="O46">IF(HYPERLINK(TEXT("#"&amp;INDEX($D$176:$BE$238,$C207,H$92),),INDEX($D$176:$BE$238,$C207,H$92))=0,"",HYPERLINK(TEXT("#"&amp;INDEX($D$176:$BE$238,$C207,H$92),),INDEX($D$176:$BE$238,$C207,H$92)))</f>
        <v/>
      </c>
      <c r="P46" s="46"/>
      <c r="Q46" s="46"/>
      <c r="R46" s="46"/>
      <c r="S46" s="46"/>
      <c r="T46" s="46"/>
      <c r="U46" s="46"/>
      <c r="V46" s="46"/>
      <c r="W46" s="46"/>
    </row>
    <row r="47" spans="1:23">
      <c r="A47" s="53"/>
      <c r="B47" s="57" t="s">
        <v>5315</v>
      </c>
      <c r="C47" s="46" cm="1">
        <f t="array" ref="C47">INDEX($D$104:$BE$166,$C136,C$92)</f>
        <v>320.11700000000002</v>
      </c>
      <c r="D47" s="46" cm="1">
        <f t="array" ref="D47">INDEX($D$104:$BE$166,$C136,D$92)</f>
        <v>171.17099999999999</v>
      </c>
      <c r="E47" s="46" cm="1">
        <f t="array" ref="E47">INDEX($D$104:$BE$166,$C136,E$92)</f>
        <v>148.946</v>
      </c>
      <c r="F47" s="46" t="s">
        <v>5316</v>
      </c>
      <c r="G47" s="46" t="s">
        <v>5316</v>
      </c>
      <c r="H47" s="46" t="s">
        <v>5316</v>
      </c>
      <c r="I47" s="46"/>
      <c r="J47" s="49" t="str" cm="1">
        <f t="array" ref="J47">IF(HYPERLINK(TEXT("#"&amp;INDEX($D$176:$BE$238,$C208,C$92),),INDEX($D$176:$BE$238,$C208,C$92))=0,"",HYPERLINK(TEXT("#"&amp;INDEX($D$176:$BE$238,$C208,C$92),),INDEX($D$176:$BE$238,$C208,C$92)))</f>
        <v>A125996062R</v>
      </c>
      <c r="K47" s="49" t="str" cm="1">
        <f t="array" ref="K47">IF(HYPERLINK(TEXT("#"&amp;INDEX($D$176:$BE$238,$C208,D$92),),INDEX($D$176:$BE$238,$C208,D$92))=0,"",HYPERLINK(TEXT("#"&amp;INDEX($D$176:$BE$238,$C208,D$92),),INDEX($D$176:$BE$238,$C208,D$92)))</f>
        <v>A125999662X</v>
      </c>
      <c r="L47" s="49" t="str" cm="1">
        <f t="array" ref="L47">IF(HYPERLINK(TEXT("#"&amp;INDEX($D$176:$BE$238,$C208,E$92),),INDEX($D$176:$BE$238,$C208,E$92))=0,"",HYPERLINK(TEXT("#"&amp;INDEX($D$176:$BE$238,$C208,E$92),),INDEX($D$176:$BE$238,$C208,E$92)))</f>
        <v>A125997862F</v>
      </c>
      <c r="M47" s="46" t="s">
        <v>5316</v>
      </c>
      <c r="N47" s="46" t="s">
        <v>5316</v>
      </c>
      <c r="O47" s="46" t="s">
        <v>5316</v>
      </c>
      <c r="P47" s="46"/>
      <c r="Q47" s="46"/>
      <c r="R47" s="46"/>
      <c r="S47" s="46"/>
      <c r="T47" s="46"/>
      <c r="U47" s="46"/>
      <c r="V47" s="46"/>
      <c r="W47" s="46"/>
    </row>
    <row r="48" spans="1:23">
      <c r="A48" s="53"/>
      <c r="B48" s="57" t="s">
        <v>5317</v>
      </c>
      <c r="C48" s="46" cm="1">
        <f t="array" ref="C48">INDEX($D$104:$BE$166,$C137,C$92)</f>
        <v>170.851</v>
      </c>
      <c r="D48" s="46" cm="1">
        <f t="array" ref="D48">INDEX($D$104:$BE$166,$C137,D$92)</f>
        <v>85.852000000000004</v>
      </c>
      <c r="E48" s="46" cm="1">
        <f t="array" ref="E48">INDEX($D$104:$BE$166,$C137,E$92)</f>
        <v>85</v>
      </c>
      <c r="F48" s="46" cm="1">
        <f t="array" ref="F48">INDEX($D$104:$BE$166,$C137,F$92)</f>
        <v>1285.7239999999999</v>
      </c>
      <c r="G48" s="46" cm="1">
        <f t="array" ref="G48">INDEX($D$104:$BE$166,$C137,G$92)</f>
        <v>642.67700000000002</v>
      </c>
      <c r="H48" s="46" cm="1">
        <f t="array" ref="H48">INDEX($D$104:$BE$166,$C137,H$92)</f>
        <v>643.04700000000003</v>
      </c>
      <c r="I48" s="46"/>
      <c r="J48" s="49" t="str" cm="1">
        <f t="array" ref="J48">IF(HYPERLINK(TEXT("#"&amp;INDEX($D$176:$BE$238,$C209,C$92),),INDEX($D$176:$BE$238,$C209,C$92))=0,"",HYPERLINK(TEXT("#"&amp;INDEX($D$176:$BE$238,$C209,C$92),),INDEX($D$176:$BE$238,$C209,C$92)))</f>
        <v>A125996194T</v>
      </c>
      <c r="K48" s="49" t="str" cm="1">
        <f t="array" ref="K48">IF(HYPERLINK(TEXT("#"&amp;INDEX($D$176:$BE$238,$C209,D$92),),INDEX($D$176:$BE$238,$C209,D$92))=0,"",HYPERLINK(TEXT("#"&amp;INDEX($D$176:$BE$238,$C209,D$92),),INDEX($D$176:$BE$238,$C209,D$92)))</f>
        <v>A125999794A</v>
      </c>
      <c r="L48" s="49" t="str" cm="1">
        <f t="array" ref="L48">IF(HYPERLINK(TEXT("#"&amp;INDEX($D$176:$BE$238,$C209,E$92),),INDEX($D$176:$BE$238,$C209,E$92))=0,"",HYPERLINK(TEXT("#"&amp;INDEX($D$176:$BE$238,$C209,E$92),),INDEX($D$176:$BE$238,$C209,E$92)))</f>
        <v>A125997994J</v>
      </c>
      <c r="M48" s="49" t="str" cm="1">
        <f t="array" ref="M48">IF(HYPERLINK(TEXT("#"&amp;INDEX($D$176:$BE$238,$C209,F$92),),INDEX($D$176:$BE$238,$C209,F$92))=0,"",HYPERLINK(TEXT("#"&amp;INDEX($D$176:$BE$238,$C209,F$92),),INDEX($D$176:$BE$238,$C209,F$92)))</f>
        <v>A125990794L</v>
      </c>
      <c r="N48" s="49" t="str" cm="1">
        <f t="array" ref="N48">IF(HYPERLINK(TEXT("#"&amp;INDEX($D$176:$BE$238,$C209,G$92),),INDEX($D$176:$BE$238,$C209,G$92))=0,"",HYPERLINK(TEXT("#"&amp;INDEX($D$176:$BE$238,$C209,G$92),),INDEX($D$176:$BE$238,$C209,G$92)))</f>
        <v>A125994394X</v>
      </c>
      <c r="O48" s="49" t="str" cm="1">
        <f t="array" ref="O48">IF(HYPERLINK(TEXT("#"&amp;INDEX($D$176:$BE$238,$C209,H$92),),INDEX($D$176:$BE$238,$C209,H$92))=0,"",HYPERLINK(TEXT("#"&amp;INDEX($D$176:$BE$238,$C209,H$92),),INDEX($D$176:$BE$238,$C209,H$92)))</f>
        <v>A125992594F</v>
      </c>
      <c r="P48" s="46"/>
      <c r="Q48" s="46"/>
      <c r="R48" s="46"/>
      <c r="S48" s="46"/>
      <c r="T48" s="46"/>
      <c r="U48" s="46"/>
      <c r="V48" s="46"/>
      <c r="W48" s="46"/>
    </row>
    <row r="49" spans="1:23">
      <c r="A49" s="53"/>
      <c r="B49" s="57" t="s">
        <v>5318</v>
      </c>
      <c r="C49" s="46" cm="1">
        <f t="array" ref="C49">INDEX($D$104:$BE$166,$C138,C$92)</f>
        <v>46.093000000000004</v>
      </c>
      <c r="D49" s="46" cm="1">
        <f t="array" ref="D49">INDEX($D$104:$BE$166,$C138,D$92)</f>
        <v>26.428999999999998</v>
      </c>
      <c r="E49" s="46" cm="1">
        <f t="array" ref="E49">INDEX($D$104:$BE$166,$C138,E$92)</f>
        <v>19.664000000000001</v>
      </c>
      <c r="F49" s="46" cm="1">
        <f t="array" ref="F49">INDEX($D$104:$BE$166,$C138,F$92)</f>
        <v>1087.828</v>
      </c>
      <c r="G49" s="46" cm="1">
        <f t="array" ref="G49">INDEX($D$104:$BE$166,$C138,G$92)</f>
        <v>548.26800000000003</v>
      </c>
      <c r="H49" s="46" cm="1">
        <f t="array" ref="H49">INDEX($D$104:$BE$166,$C138,H$92)</f>
        <v>539.55999999999995</v>
      </c>
      <c r="I49" s="46"/>
      <c r="J49" s="49" t="str" cm="1">
        <f t="array" ref="J49">IF(HYPERLINK(TEXT("#"&amp;INDEX($D$176:$BE$238,$C210,C$92),),INDEX($D$176:$BE$238,$C210,C$92))=0,"",HYPERLINK(TEXT("#"&amp;INDEX($D$176:$BE$238,$C210,C$92),),INDEX($D$176:$BE$238,$C210,C$92)))</f>
        <v>A125996198A</v>
      </c>
      <c r="K49" s="49" t="str" cm="1">
        <f t="array" ref="K49">IF(HYPERLINK(TEXT("#"&amp;INDEX($D$176:$BE$238,$C210,D$92),),INDEX($D$176:$BE$238,$C210,D$92))=0,"",HYPERLINK(TEXT("#"&amp;INDEX($D$176:$BE$238,$C210,D$92),),INDEX($D$176:$BE$238,$C210,D$92)))</f>
        <v>A125999798K</v>
      </c>
      <c r="L49" s="49" t="str" cm="1">
        <f t="array" ref="L49">IF(HYPERLINK(TEXT("#"&amp;INDEX($D$176:$BE$238,$C210,E$92),),INDEX($D$176:$BE$238,$C210,E$92))=0,"",HYPERLINK(TEXT("#"&amp;INDEX($D$176:$BE$238,$C210,E$92),),INDEX($D$176:$BE$238,$C210,E$92)))</f>
        <v>A125997998T</v>
      </c>
      <c r="M49" s="49" t="str" cm="1">
        <f t="array" ref="M49">IF(HYPERLINK(TEXT("#"&amp;INDEX($D$176:$BE$238,$C210,F$92),),INDEX($D$176:$BE$238,$C210,F$92))=0,"",HYPERLINK(TEXT("#"&amp;INDEX($D$176:$BE$238,$C210,F$92),),INDEX($D$176:$BE$238,$C210,F$92)))</f>
        <v>A125990798W</v>
      </c>
      <c r="N49" s="49" t="str" cm="1">
        <f t="array" ref="N49">IF(HYPERLINK(TEXT("#"&amp;INDEX($D$176:$BE$238,$C210,G$92),),INDEX($D$176:$BE$238,$C210,G$92))=0,"",HYPERLINK(TEXT("#"&amp;INDEX($D$176:$BE$238,$C210,G$92),),INDEX($D$176:$BE$238,$C210,G$92)))</f>
        <v>A125994398J</v>
      </c>
      <c r="O49" s="49" t="str" cm="1">
        <f t="array" ref="O49">IF(HYPERLINK(TEXT("#"&amp;INDEX($D$176:$BE$238,$C210,H$92),),INDEX($D$176:$BE$238,$C210,H$92))=0,"",HYPERLINK(TEXT("#"&amp;INDEX($D$176:$BE$238,$C210,H$92),),INDEX($D$176:$BE$238,$C210,H$92)))</f>
        <v>A125992598R</v>
      </c>
      <c r="P49" s="46"/>
      <c r="Q49" s="46"/>
      <c r="R49" s="46"/>
      <c r="S49" s="46"/>
      <c r="T49" s="46"/>
      <c r="U49" s="46"/>
      <c r="V49" s="46"/>
      <c r="W49" s="46"/>
    </row>
    <row r="50" spans="1:23">
      <c r="A50" s="53"/>
      <c r="B50" s="57" t="s">
        <v>5319</v>
      </c>
      <c r="C50" s="46" cm="1">
        <f t="array" ref="C50">INDEX($D$104:$BE$166,$C139,C$92)</f>
        <v>11.105</v>
      </c>
      <c r="D50" s="46" cm="1">
        <f t="array" ref="D50">INDEX($D$104:$BE$166,$C139,D$92)</f>
        <v>7.1669999999999998</v>
      </c>
      <c r="E50" s="46" cm="1">
        <f t="array" ref="E50">INDEX($D$104:$BE$166,$C139,E$92)</f>
        <v>3.9380000000000002</v>
      </c>
      <c r="F50" s="46" cm="1">
        <f t="array" ref="F50">INDEX($D$104:$BE$166,$C139,F$92)</f>
        <v>177.685</v>
      </c>
      <c r="G50" s="46" cm="1">
        <f t="array" ref="G50">INDEX($D$104:$BE$166,$C139,G$92)</f>
        <v>84.078000000000003</v>
      </c>
      <c r="H50" s="46" cm="1">
        <f t="array" ref="H50">INDEX($D$104:$BE$166,$C139,H$92)</f>
        <v>93.606999999999999</v>
      </c>
      <c r="I50" s="46"/>
      <c r="J50" s="49" t="str" cm="1">
        <f t="array" ref="J50">IF(HYPERLINK(TEXT("#"&amp;INDEX($D$176:$BE$238,$C211,C$92),),INDEX($D$176:$BE$238,$C211,C$92))=0,"",HYPERLINK(TEXT("#"&amp;INDEX($D$176:$BE$238,$C211,C$92),),INDEX($D$176:$BE$238,$C211,C$92)))</f>
        <v>A125996094J</v>
      </c>
      <c r="K50" s="49" t="str" cm="1">
        <f t="array" ref="K50">IF(HYPERLINK(TEXT("#"&amp;INDEX($D$176:$BE$238,$C211,D$92),),INDEX($D$176:$BE$238,$C211,D$92))=0,"",HYPERLINK(TEXT("#"&amp;INDEX($D$176:$BE$238,$C211,D$92),),INDEX($D$176:$BE$238,$C211,D$92)))</f>
        <v>A125999694T</v>
      </c>
      <c r="L50" s="49" t="str" cm="1">
        <f t="array" ref="L50">IF(HYPERLINK(TEXT("#"&amp;INDEX($D$176:$BE$238,$C211,E$92),),INDEX($D$176:$BE$238,$C211,E$92))=0,"",HYPERLINK(TEXT("#"&amp;INDEX($D$176:$BE$238,$C211,E$92),),INDEX($D$176:$BE$238,$C211,E$92)))</f>
        <v>A125997894X</v>
      </c>
      <c r="M50" s="49" t="str" cm="1">
        <f t="array" ref="M50">IF(HYPERLINK(TEXT("#"&amp;INDEX($D$176:$BE$238,$C211,F$92),),INDEX($D$176:$BE$238,$C211,F$92))=0,"",HYPERLINK(TEXT("#"&amp;INDEX($D$176:$BE$238,$C211,F$92),),INDEX($D$176:$BE$238,$C211,F$92)))</f>
        <v>A125990694C</v>
      </c>
      <c r="N50" s="49" t="str" cm="1">
        <f t="array" ref="N50">IF(HYPERLINK(TEXT("#"&amp;INDEX($D$176:$BE$238,$C211,G$92),),INDEX($D$176:$BE$238,$C211,G$92))=0,"",HYPERLINK(TEXT("#"&amp;INDEX($D$176:$BE$238,$C211,G$92),),INDEX($D$176:$BE$238,$C211,G$92)))</f>
        <v>A125994294R</v>
      </c>
      <c r="O50" s="49" t="str" cm="1">
        <f t="array" ref="O50">IF(HYPERLINK(TEXT("#"&amp;INDEX($D$176:$BE$238,$C211,H$92),),INDEX($D$176:$BE$238,$C211,H$92))=0,"",HYPERLINK(TEXT("#"&amp;INDEX($D$176:$BE$238,$C211,H$92),),INDEX($D$176:$BE$238,$C211,H$92)))</f>
        <v>A125992494W</v>
      </c>
      <c r="P50" s="46"/>
      <c r="Q50" s="46"/>
      <c r="R50" s="46"/>
      <c r="S50" s="46"/>
      <c r="T50" s="46"/>
      <c r="U50" s="46"/>
      <c r="V50" s="46"/>
      <c r="W50" s="46"/>
    </row>
    <row r="51" spans="1:23">
      <c r="A51" s="53"/>
      <c r="B51" s="57" t="s">
        <v>5320</v>
      </c>
      <c r="C51" s="46" cm="1">
        <f t="array" ref="C51">INDEX($D$104:$BE$166,$C140,C$92)</f>
        <v>6.1980000000000004</v>
      </c>
      <c r="D51" s="46" cm="1">
        <f t="array" ref="D51">INDEX($D$104:$BE$166,$C140,D$92)</f>
        <v>2.0979999999999999</v>
      </c>
      <c r="E51" s="46" cm="1">
        <f t="array" ref="E51">INDEX($D$104:$BE$166,$C140,E$92)</f>
        <v>4.0999999999999996</v>
      </c>
      <c r="F51" s="46" cm="1">
        <f t="array" ref="F51">INDEX($D$104:$BE$166,$C140,F$92)</f>
        <v>57.417999999999999</v>
      </c>
      <c r="G51" s="46" cm="1">
        <f t="array" ref="G51">INDEX($D$104:$BE$166,$C140,G$92)</f>
        <v>31.82</v>
      </c>
      <c r="H51" s="46" cm="1">
        <f t="array" ref="H51">INDEX($D$104:$BE$166,$C140,H$92)</f>
        <v>25.597000000000001</v>
      </c>
      <c r="I51" s="46"/>
      <c r="J51" s="49" t="str" cm="1">
        <f t="array" ref="J51">IF(HYPERLINK(TEXT("#"&amp;INDEX($D$176:$BE$238,$C212,C$92),),INDEX($D$176:$BE$238,$C212,C$92))=0,"",HYPERLINK(TEXT("#"&amp;INDEX($D$176:$BE$238,$C212,C$92),),INDEX($D$176:$BE$238,$C212,C$92)))</f>
        <v>A125996066X</v>
      </c>
      <c r="K51" s="49" t="str" cm="1">
        <f t="array" ref="K51">IF(HYPERLINK(TEXT("#"&amp;INDEX($D$176:$BE$238,$C212,D$92),),INDEX($D$176:$BE$238,$C212,D$92))=0,"",HYPERLINK(TEXT("#"&amp;INDEX($D$176:$BE$238,$C212,D$92),),INDEX($D$176:$BE$238,$C212,D$92)))</f>
        <v>A125999666J</v>
      </c>
      <c r="L51" s="49" t="str" cm="1">
        <f t="array" ref="L51">IF(HYPERLINK(TEXT("#"&amp;INDEX($D$176:$BE$238,$C212,E$92),),INDEX($D$176:$BE$238,$C212,E$92))=0,"",HYPERLINK(TEXT("#"&amp;INDEX($D$176:$BE$238,$C212,E$92),),INDEX($D$176:$BE$238,$C212,E$92)))</f>
        <v>A125997866R</v>
      </c>
      <c r="M51" s="49" t="str" cm="1">
        <f t="array" ref="M51">IF(HYPERLINK(TEXT("#"&amp;INDEX($D$176:$BE$238,$C212,F$92),),INDEX($D$176:$BE$238,$C212,F$92))=0,"",HYPERLINK(TEXT("#"&amp;INDEX($D$176:$BE$238,$C212,F$92),),INDEX($D$176:$BE$238,$C212,F$92)))</f>
        <v>A125990666V</v>
      </c>
      <c r="N51" s="49" t="str" cm="1">
        <f t="array" ref="N51">IF(HYPERLINK(TEXT("#"&amp;INDEX($D$176:$BE$238,$C212,G$92),),INDEX($D$176:$BE$238,$C212,G$92))=0,"",HYPERLINK(TEXT("#"&amp;INDEX($D$176:$BE$238,$C212,G$92),),INDEX($D$176:$BE$238,$C212,G$92)))</f>
        <v>A125994266F</v>
      </c>
      <c r="O51" s="49" t="str" cm="1">
        <f t="array" ref="O51">IF(HYPERLINK(TEXT("#"&amp;INDEX($D$176:$BE$238,$C212,H$92),),INDEX($D$176:$BE$238,$C212,H$92))=0,"",HYPERLINK(TEXT("#"&amp;INDEX($D$176:$BE$238,$C212,H$92),),INDEX($D$176:$BE$238,$C212,H$92)))</f>
        <v>A125992466L</v>
      </c>
      <c r="P51" s="46"/>
      <c r="Q51" s="46"/>
      <c r="R51" s="46"/>
      <c r="S51" s="46"/>
      <c r="T51" s="46"/>
      <c r="U51" s="46"/>
      <c r="V51" s="46"/>
      <c r="W51" s="46"/>
    </row>
    <row r="52" spans="1:23">
      <c r="A52" s="43" t="s">
        <v>5321</v>
      </c>
      <c r="B52" s="58"/>
      <c r="C52" s="46"/>
      <c r="D52" s="46"/>
      <c r="E52" s="46"/>
      <c r="F52" s="46"/>
      <c r="G52" s="46"/>
      <c r="H52" s="46"/>
      <c r="I52" s="46"/>
      <c r="J52" s="49" t="str" cm="1">
        <f t="array" ref="J52">IF(HYPERLINK(TEXT("#"&amp;INDEX($D$176:$BE$238,$C213,C$92),),INDEX($D$176:$BE$238,$C213,C$92))=0,"",HYPERLINK(TEXT("#"&amp;INDEX($D$176:$BE$238,$C213,C$92),),INDEX($D$176:$BE$238,$C213,C$92)))</f>
        <v/>
      </c>
      <c r="K52" s="49" t="str" cm="1">
        <f t="array" ref="K52">IF(HYPERLINK(TEXT("#"&amp;INDEX($D$176:$BE$238,$C213,D$92),),INDEX($D$176:$BE$238,$C213,D$92))=0,"",HYPERLINK(TEXT("#"&amp;INDEX($D$176:$BE$238,$C213,D$92),),INDEX($D$176:$BE$238,$C213,D$92)))</f>
        <v/>
      </c>
      <c r="L52" s="49" t="str" cm="1">
        <f t="array" ref="L52">IF(HYPERLINK(TEXT("#"&amp;INDEX($D$176:$BE$238,$C213,E$92),),INDEX($D$176:$BE$238,$C213,E$92))=0,"",HYPERLINK(TEXT("#"&amp;INDEX($D$176:$BE$238,$C213,E$92),),INDEX($D$176:$BE$238,$C213,E$92)))</f>
        <v/>
      </c>
      <c r="M52" s="49" t="str" cm="1">
        <f t="array" ref="M52">IF(HYPERLINK(TEXT("#"&amp;INDEX($D$176:$BE$238,$C213,F$92),),INDEX($D$176:$BE$238,$C213,F$92))=0,"",HYPERLINK(TEXT("#"&amp;INDEX($D$176:$BE$238,$C213,F$92),),INDEX($D$176:$BE$238,$C213,F$92)))</f>
        <v/>
      </c>
      <c r="N52" s="49" t="str" cm="1">
        <f t="array" ref="N52">IF(HYPERLINK(TEXT("#"&amp;INDEX($D$176:$BE$238,$C213,G$92),),INDEX($D$176:$BE$238,$C213,G$92))=0,"",HYPERLINK(TEXT("#"&amp;INDEX($D$176:$BE$238,$C213,G$92),),INDEX($D$176:$BE$238,$C213,G$92)))</f>
        <v/>
      </c>
      <c r="O52" s="49" t="str" cm="1">
        <f t="array" ref="O52">IF(HYPERLINK(TEXT("#"&amp;INDEX($D$176:$BE$238,$C213,H$92),),INDEX($D$176:$BE$238,$C213,H$92))=0,"",HYPERLINK(TEXT("#"&amp;INDEX($D$176:$BE$238,$C213,H$92),),INDEX($D$176:$BE$238,$C213,H$92)))</f>
        <v/>
      </c>
      <c r="P52" s="46"/>
      <c r="Q52" s="46"/>
      <c r="R52" s="46"/>
      <c r="S52" s="46"/>
      <c r="T52" s="46"/>
      <c r="U52" s="46"/>
      <c r="V52" s="46"/>
      <c r="W52" s="46"/>
    </row>
    <row r="53" spans="1:23">
      <c r="A53" s="59"/>
      <c r="B53" s="48" t="s">
        <v>5322</v>
      </c>
      <c r="C53" s="46" t="s">
        <v>5316</v>
      </c>
      <c r="D53" s="46" t="s">
        <v>5316</v>
      </c>
      <c r="E53" s="46" t="s">
        <v>5316</v>
      </c>
      <c r="F53" s="46" cm="1">
        <f t="array" ref="F53">INDEX($D$104:$BE$166,$C142,F$92)</f>
        <v>104.44499999999999</v>
      </c>
      <c r="G53" s="46" cm="1">
        <f t="array" ref="G53">INDEX($D$104:$BE$166,$C142,G$92)</f>
        <v>45.673000000000002</v>
      </c>
      <c r="H53" s="46" cm="1">
        <f t="array" ref="H53">INDEX($D$104:$BE$166,$C142,H$92)</f>
        <v>58.771999999999998</v>
      </c>
      <c r="I53" s="46"/>
      <c r="J53" s="46" t="s">
        <v>5316</v>
      </c>
      <c r="K53" s="46" t="s">
        <v>5316</v>
      </c>
      <c r="L53" s="46" t="s">
        <v>5316</v>
      </c>
      <c r="M53" s="49" t="str" cm="1">
        <f t="array" ref="M53">IF(HYPERLINK(TEXT("#"&amp;INDEX($D$176:$BE$238,$C214,F$92),),INDEX($D$176:$BE$238,$C214,F$92))=0,"",HYPERLINK(TEXT("#"&amp;INDEX($D$176:$BE$238,$C214,F$92),),INDEX($D$176:$BE$238,$C214,F$92)))</f>
        <v>A125990718K</v>
      </c>
      <c r="N53" s="49" t="str" cm="1">
        <f t="array" ref="N53">IF(HYPERLINK(TEXT("#"&amp;INDEX($D$176:$BE$238,$C214,G$92),),INDEX($D$176:$BE$238,$C214,G$92))=0,"",HYPERLINK(TEXT("#"&amp;INDEX($D$176:$BE$238,$C214,G$92),),INDEX($D$176:$BE$238,$C214,G$92)))</f>
        <v>A125994318W</v>
      </c>
      <c r="O53" s="49" t="str" cm="1">
        <f t="array" ref="O53">IF(HYPERLINK(TEXT("#"&amp;INDEX($D$176:$BE$238,$C214,H$92),),INDEX($D$176:$BE$238,$C214,H$92))=0,"",HYPERLINK(TEXT("#"&amp;INDEX($D$176:$BE$238,$C214,H$92),),INDEX($D$176:$BE$238,$C214,H$92)))</f>
        <v>A125992518C</v>
      </c>
      <c r="P53" s="46"/>
      <c r="Q53" s="46"/>
      <c r="R53" s="46"/>
      <c r="S53" s="46"/>
      <c r="T53" s="46"/>
      <c r="U53" s="46"/>
      <c r="V53" s="46"/>
      <c r="W53" s="46"/>
    </row>
    <row r="54" spans="1:23">
      <c r="A54" s="59"/>
      <c r="B54" s="48" t="s">
        <v>5323</v>
      </c>
      <c r="C54" s="46" cm="1">
        <f t="array" ref="C54">INDEX($D$104:$BE$166,$C143,C$92)</f>
        <v>503.66800000000001</v>
      </c>
      <c r="D54" s="46" cm="1">
        <f t="array" ref="D54">INDEX($D$104:$BE$166,$C143,D$92)</f>
        <v>263.13499999999999</v>
      </c>
      <c r="E54" s="46" cm="1">
        <f t="array" ref="E54">INDEX($D$104:$BE$166,$C143,E$92)</f>
        <v>240.53299999999999</v>
      </c>
      <c r="F54" s="46" cm="1">
        <f t="array" ref="F54">INDEX($D$104:$BE$166,$C143,F$92)</f>
        <v>275.25400000000002</v>
      </c>
      <c r="G54" s="46" cm="1">
        <f t="array" ref="G54">INDEX($D$104:$BE$166,$C143,G$92)</f>
        <v>132.76400000000001</v>
      </c>
      <c r="H54" s="46" cm="1">
        <f t="array" ref="H54">INDEX($D$104:$BE$166,$C143,H$92)</f>
        <v>142.49</v>
      </c>
      <c r="I54" s="46"/>
      <c r="J54" s="49" t="str" cm="1">
        <f t="array" ref="J54">IF(HYPERLINK(TEXT("#"&amp;INDEX($D$176:$BE$238,$C215,C$92),),INDEX($D$176:$BE$238,$C215,C$92))=0,"",HYPERLINK(TEXT("#"&amp;INDEX($D$176:$BE$238,$C215,C$92),),INDEX($D$176:$BE$238,$C215,C$92)))</f>
        <v>A125996086J</v>
      </c>
      <c r="K54" s="49" t="str" cm="1">
        <f t="array" ref="K54">IF(HYPERLINK(TEXT("#"&amp;INDEX($D$176:$BE$238,$C215,D$92),),INDEX($D$176:$BE$238,$C215,D$92))=0,"",HYPERLINK(TEXT("#"&amp;INDEX($D$176:$BE$238,$C215,D$92),),INDEX($D$176:$BE$238,$C215,D$92)))</f>
        <v>A125999686T</v>
      </c>
      <c r="L54" s="49" t="str" cm="1">
        <f t="array" ref="L54">IF(HYPERLINK(TEXT("#"&amp;INDEX($D$176:$BE$238,$C215,E$92),),INDEX($D$176:$BE$238,$C215,E$92))=0,"",HYPERLINK(TEXT("#"&amp;INDEX($D$176:$BE$238,$C215,E$92),),INDEX($D$176:$BE$238,$C215,E$92)))</f>
        <v>A125997886X</v>
      </c>
      <c r="M54" s="49" t="str" cm="1">
        <f t="array" ref="M54">IF(HYPERLINK(TEXT("#"&amp;INDEX($D$176:$BE$238,$C215,F$92),),INDEX($D$176:$BE$238,$C215,F$92))=0,"",HYPERLINK(TEXT("#"&amp;INDEX($D$176:$BE$238,$C215,F$92),),INDEX($D$176:$BE$238,$C215,F$92)))</f>
        <v>A125990686C</v>
      </c>
      <c r="N54" s="49" t="str" cm="1">
        <f t="array" ref="N54">IF(HYPERLINK(TEXT("#"&amp;INDEX($D$176:$BE$238,$C215,G$92),),INDEX($D$176:$BE$238,$C215,G$92))=0,"",HYPERLINK(TEXT("#"&amp;INDEX($D$176:$BE$238,$C215,G$92),),INDEX($D$176:$BE$238,$C215,G$92)))</f>
        <v>A125994286R</v>
      </c>
      <c r="O54" s="49" t="str" cm="1">
        <f t="array" ref="O54">IF(HYPERLINK(TEXT("#"&amp;INDEX($D$176:$BE$238,$C215,H$92),),INDEX($D$176:$BE$238,$C215,H$92))=0,"",HYPERLINK(TEXT("#"&amp;INDEX($D$176:$BE$238,$C215,H$92),),INDEX($D$176:$BE$238,$C215,H$92)))</f>
        <v>A125992486W</v>
      </c>
      <c r="P54" s="46"/>
      <c r="Q54" s="46"/>
      <c r="R54" s="46"/>
      <c r="S54" s="46"/>
      <c r="T54" s="46"/>
      <c r="U54" s="46"/>
      <c r="V54" s="46"/>
      <c r="W54" s="46"/>
    </row>
    <row r="55" spans="1:23">
      <c r="A55" s="59"/>
      <c r="B55" s="48" t="s">
        <v>5324</v>
      </c>
      <c r="C55" s="46" cm="1">
        <f t="array" ref="C55">INDEX($D$104:$BE$166,$C144,C$92)</f>
        <v>390.339</v>
      </c>
      <c r="D55" s="46" cm="1">
        <f t="array" ref="D55">INDEX($D$104:$BE$166,$C144,D$92)</f>
        <v>199.72900000000001</v>
      </c>
      <c r="E55" s="46" cm="1">
        <f t="array" ref="E55">INDEX($D$104:$BE$166,$C144,E$92)</f>
        <v>190.61</v>
      </c>
      <c r="F55" s="46" cm="1">
        <f t="array" ref="F55">INDEX($D$104:$BE$166,$C144,F$92)</f>
        <v>237.33500000000001</v>
      </c>
      <c r="G55" s="46" cm="1">
        <f t="array" ref="G55">INDEX($D$104:$BE$166,$C144,G$92)</f>
        <v>111.093</v>
      </c>
      <c r="H55" s="46" cm="1">
        <f t="array" ref="H55">INDEX($D$104:$BE$166,$C144,H$92)</f>
        <v>126.242</v>
      </c>
      <c r="I55" s="46"/>
      <c r="J55" s="49" t="str" cm="1">
        <f t="array" ref="J55">IF(HYPERLINK(TEXT("#"&amp;INDEX($D$176:$BE$238,$C216,C$92),),INDEX($D$176:$BE$238,$C216,C$92))=0,"",HYPERLINK(TEXT("#"&amp;INDEX($D$176:$BE$238,$C216,C$92),),INDEX($D$176:$BE$238,$C216,C$92)))</f>
        <v>A125996122F</v>
      </c>
      <c r="K55" s="49" t="str" cm="1">
        <f t="array" ref="K55">IF(HYPERLINK(TEXT("#"&amp;INDEX($D$176:$BE$238,$C216,D$92),),INDEX($D$176:$BE$238,$C216,D$92))=0,"",HYPERLINK(TEXT("#"&amp;INDEX($D$176:$BE$238,$C216,D$92),),INDEX($D$176:$BE$238,$C216,D$92)))</f>
        <v>A125999722R</v>
      </c>
      <c r="L55" s="49" t="str" cm="1">
        <f t="array" ref="L55">IF(HYPERLINK(TEXT("#"&amp;INDEX($D$176:$BE$238,$C216,E$92),),INDEX($D$176:$BE$238,$C216,E$92))=0,"",HYPERLINK(TEXT("#"&amp;INDEX($D$176:$BE$238,$C216,E$92),),INDEX($D$176:$BE$238,$C216,E$92)))</f>
        <v>A125997922W</v>
      </c>
      <c r="M55" s="49" t="str" cm="1">
        <f t="array" ref="M55">IF(HYPERLINK(TEXT("#"&amp;INDEX($D$176:$BE$238,$C216,F$92),),INDEX($D$176:$BE$238,$C216,F$92))=0,"",HYPERLINK(TEXT("#"&amp;INDEX($D$176:$BE$238,$C216,F$92),),INDEX($D$176:$BE$238,$C216,F$92)))</f>
        <v>A125990722A</v>
      </c>
      <c r="N55" s="49" t="str" cm="1">
        <f t="array" ref="N55">IF(HYPERLINK(TEXT("#"&amp;INDEX($D$176:$BE$238,$C216,G$92),),INDEX($D$176:$BE$238,$C216,G$92))=0,"",HYPERLINK(TEXT("#"&amp;INDEX($D$176:$BE$238,$C216,G$92),),INDEX($D$176:$BE$238,$C216,G$92)))</f>
        <v>A125994322L</v>
      </c>
      <c r="O55" s="49" t="str" cm="1">
        <f t="array" ref="O55">IF(HYPERLINK(TEXT("#"&amp;INDEX($D$176:$BE$238,$C216,H$92),),INDEX($D$176:$BE$238,$C216,H$92))=0,"",HYPERLINK(TEXT("#"&amp;INDEX($D$176:$BE$238,$C216,H$92),),INDEX($D$176:$BE$238,$C216,H$92)))</f>
        <v>A125992522V</v>
      </c>
      <c r="P55" s="46"/>
      <c r="Q55" s="46"/>
      <c r="R55" s="46"/>
      <c r="S55" s="46"/>
      <c r="T55" s="46"/>
      <c r="U55" s="46"/>
      <c r="V55" s="46"/>
      <c r="W55" s="46"/>
    </row>
    <row r="56" spans="1:23">
      <c r="A56" s="59"/>
      <c r="B56" s="48" t="s">
        <v>5325</v>
      </c>
      <c r="C56" s="46" cm="1">
        <f t="array" ref="C56">INDEX($D$104:$BE$166,$C145,C$92)</f>
        <v>239.96199999999999</v>
      </c>
      <c r="D56" s="46" cm="1">
        <f t="array" ref="D56">INDEX($D$104:$BE$166,$C145,D$92)</f>
        <v>127.295</v>
      </c>
      <c r="E56" s="46" cm="1">
        <f t="array" ref="E56">INDEX($D$104:$BE$166,$C145,E$92)</f>
        <v>112.66800000000001</v>
      </c>
      <c r="F56" s="46" cm="1">
        <f t="array" ref="F56">INDEX($D$104:$BE$166,$C145,F$92)</f>
        <v>222.90600000000001</v>
      </c>
      <c r="G56" s="46" cm="1">
        <f t="array" ref="G56">INDEX($D$104:$BE$166,$C145,G$92)</f>
        <v>104.40600000000001</v>
      </c>
      <c r="H56" s="46" cm="1">
        <f t="array" ref="H56">INDEX($D$104:$BE$166,$C145,H$92)</f>
        <v>118.5</v>
      </c>
      <c r="I56" s="46"/>
      <c r="J56" s="49" t="str" cm="1">
        <f t="array" ref="J56">IF(HYPERLINK(TEXT("#"&amp;INDEX($D$176:$BE$238,$C217,C$92),),INDEX($D$176:$BE$238,$C217,C$92))=0,"",HYPERLINK(TEXT("#"&amp;INDEX($D$176:$BE$238,$C217,C$92),),INDEX($D$176:$BE$238,$C217,C$92)))</f>
        <v>A125996098T</v>
      </c>
      <c r="K56" s="49" t="str" cm="1">
        <f t="array" ref="K56">IF(HYPERLINK(TEXT("#"&amp;INDEX($D$176:$BE$238,$C217,D$92),),INDEX($D$176:$BE$238,$C217,D$92))=0,"",HYPERLINK(TEXT("#"&amp;INDEX($D$176:$BE$238,$C217,D$92),),INDEX($D$176:$BE$238,$C217,D$92)))</f>
        <v>A125999698A</v>
      </c>
      <c r="L56" s="49" t="str" cm="1">
        <f t="array" ref="L56">IF(HYPERLINK(TEXT("#"&amp;INDEX($D$176:$BE$238,$C217,E$92),),INDEX($D$176:$BE$238,$C217,E$92))=0,"",HYPERLINK(TEXT("#"&amp;INDEX($D$176:$BE$238,$C217,E$92),),INDEX($D$176:$BE$238,$C217,E$92)))</f>
        <v>A125997898J</v>
      </c>
      <c r="M56" s="49" t="str" cm="1">
        <f t="array" ref="M56">IF(HYPERLINK(TEXT("#"&amp;INDEX($D$176:$BE$238,$C217,F$92),),INDEX($D$176:$BE$238,$C217,F$92))=0,"",HYPERLINK(TEXT("#"&amp;INDEX($D$176:$BE$238,$C217,F$92),),INDEX($D$176:$BE$238,$C217,F$92)))</f>
        <v>A125990698L</v>
      </c>
      <c r="N56" s="49" t="str" cm="1">
        <f t="array" ref="N56">IF(HYPERLINK(TEXT("#"&amp;INDEX($D$176:$BE$238,$C217,G$92),),INDEX($D$176:$BE$238,$C217,G$92))=0,"",HYPERLINK(TEXT("#"&amp;INDEX($D$176:$BE$238,$C217,G$92),),INDEX($D$176:$BE$238,$C217,G$92)))</f>
        <v>A125994298X</v>
      </c>
      <c r="O56" s="49" t="str" cm="1">
        <f t="array" ref="O56">IF(HYPERLINK(TEXT("#"&amp;INDEX($D$176:$BE$238,$C217,H$92),),INDEX($D$176:$BE$238,$C217,H$92))=0,"",HYPERLINK(TEXT("#"&amp;INDEX($D$176:$BE$238,$C217,H$92),),INDEX($D$176:$BE$238,$C217,H$92)))</f>
        <v>A125992498F</v>
      </c>
      <c r="P56" s="46"/>
      <c r="Q56" s="46"/>
      <c r="R56" s="46"/>
      <c r="S56" s="46"/>
      <c r="T56" s="46"/>
      <c r="U56" s="46"/>
      <c r="V56" s="46"/>
      <c r="W56" s="46"/>
    </row>
    <row r="57" spans="1:23">
      <c r="A57" s="59"/>
      <c r="B57" s="48" t="s">
        <v>5326</v>
      </c>
      <c r="C57" s="46" cm="1">
        <f t="array" ref="C57">INDEX($D$104:$BE$166,$C146,C$92)</f>
        <v>282.89</v>
      </c>
      <c r="D57" s="46" cm="1">
        <f t="array" ref="D57">INDEX($D$104:$BE$166,$C146,D$92)</f>
        <v>157.661</v>
      </c>
      <c r="E57" s="46" cm="1">
        <f t="array" ref="E57">INDEX($D$104:$BE$166,$C146,E$92)</f>
        <v>125.229</v>
      </c>
      <c r="F57" s="46" cm="1">
        <f t="array" ref="F57">INDEX($D$104:$BE$166,$C146,F$92)</f>
        <v>172.47800000000001</v>
      </c>
      <c r="G57" s="46" cm="1">
        <f t="array" ref="G57">INDEX($D$104:$BE$166,$C146,G$92)</f>
        <v>81.927999999999997</v>
      </c>
      <c r="H57" s="46" cm="1">
        <f t="array" ref="H57">INDEX($D$104:$BE$166,$C146,H$92)</f>
        <v>90.549000000000007</v>
      </c>
      <c r="I57" s="46"/>
      <c r="J57" s="49" t="str" cm="1">
        <f t="array" ref="J57">IF(HYPERLINK(TEXT("#"&amp;INDEX($D$176:$BE$238,$C218,C$92),),INDEX($D$176:$BE$238,$C218,C$92))=0,"",HYPERLINK(TEXT("#"&amp;INDEX($D$176:$BE$238,$C218,C$92),),INDEX($D$176:$BE$238,$C218,C$92)))</f>
        <v>A125996126R</v>
      </c>
      <c r="K57" s="49" t="str" cm="1">
        <f t="array" ref="K57">IF(HYPERLINK(TEXT("#"&amp;INDEX($D$176:$BE$238,$C218,D$92),),INDEX($D$176:$BE$238,$C218,D$92))=0,"",HYPERLINK(TEXT("#"&amp;INDEX($D$176:$BE$238,$C218,D$92),),INDEX($D$176:$BE$238,$C218,D$92)))</f>
        <v>A125999726X</v>
      </c>
      <c r="L57" s="49" t="str" cm="1">
        <f t="array" ref="L57">IF(HYPERLINK(TEXT("#"&amp;INDEX($D$176:$BE$238,$C218,E$92),),INDEX($D$176:$BE$238,$C218,E$92))=0,"",HYPERLINK(TEXT("#"&amp;INDEX($D$176:$BE$238,$C218,E$92),),INDEX($D$176:$BE$238,$C218,E$92)))</f>
        <v>A125997926F</v>
      </c>
      <c r="M57" s="49" t="str" cm="1">
        <f t="array" ref="M57">IF(HYPERLINK(TEXT("#"&amp;INDEX($D$176:$BE$238,$C218,F$92),),INDEX($D$176:$BE$238,$C218,F$92))=0,"",HYPERLINK(TEXT("#"&amp;INDEX($D$176:$BE$238,$C218,F$92),),INDEX($D$176:$BE$238,$C218,F$92)))</f>
        <v>A125990726K</v>
      </c>
      <c r="N57" s="49" t="str" cm="1">
        <f t="array" ref="N57">IF(HYPERLINK(TEXT("#"&amp;INDEX($D$176:$BE$238,$C218,G$92),),INDEX($D$176:$BE$238,$C218,G$92))=0,"",HYPERLINK(TEXT("#"&amp;INDEX($D$176:$BE$238,$C218,G$92),),INDEX($D$176:$BE$238,$C218,G$92)))</f>
        <v>A125994326W</v>
      </c>
      <c r="O57" s="49" t="str" cm="1">
        <f t="array" ref="O57">IF(HYPERLINK(TEXT("#"&amp;INDEX($D$176:$BE$238,$C218,H$92),),INDEX($D$176:$BE$238,$C218,H$92))=0,"",HYPERLINK(TEXT("#"&amp;INDEX($D$176:$BE$238,$C218,H$92),),INDEX($D$176:$BE$238,$C218,H$92)))</f>
        <v>A125992526C</v>
      </c>
      <c r="P57" s="46"/>
      <c r="Q57" s="46"/>
      <c r="R57" s="46"/>
      <c r="S57" s="46"/>
      <c r="T57" s="46"/>
      <c r="U57" s="46"/>
      <c r="V57" s="46"/>
      <c r="W57" s="46"/>
    </row>
    <row r="58" spans="1:23">
      <c r="A58" s="59"/>
      <c r="B58" s="48" t="s">
        <v>5327</v>
      </c>
      <c r="C58" s="46" cm="1">
        <f t="array" ref="C58">INDEX($D$104:$BE$166,$C147,C$92)</f>
        <v>32.033999999999999</v>
      </c>
      <c r="D58" s="46" cm="1">
        <f t="array" ref="D58">INDEX($D$104:$BE$166,$C147,D$92)</f>
        <v>17.05</v>
      </c>
      <c r="E58" s="46" cm="1">
        <f t="array" ref="E58">INDEX($D$104:$BE$166,$C147,E$92)</f>
        <v>14.984</v>
      </c>
      <c r="F58" s="46" cm="1">
        <f t="array" ref="F58">INDEX($D$104:$BE$166,$C147,F$92)</f>
        <v>40.624000000000002</v>
      </c>
      <c r="G58" s="46" cm="1">
        <f t="array" ref="G58">INDEX($D$104:$BE$166,$C147,G$92)</f>
        <v>24.873000000000001</v>
      </c>
      <c r="H58" s="46" cm="1">
        <f t="array" ref="H58">INDEX($D$104:$BE$166,$C147,H$92)</f>
        <v>15.750999999999999</v>
      </c>
      <c r="I58" s="46"/>
      <c r="J58" s="49" t="str" cm="1">
        <f t="array" ref="J58">IF(HYPERLINK(TEXT("#"&amp;INDEX($D$176:$BE$238,$C219,C$92),),INDEX($D$176:$BE$238,$C219,C$92))=0,"",HYPERLINK(TEXT("#"&amp;INDEX($D$176:$BE$238,$C219,C$92),),INDEX($D$176:$BE$238,$C219,C$92)))</f>
        <v>A125996170X</v>
      </c>
      <c r="K58" s="49" t="str" cm="1">
        <f t="array" ref="K58">IF(HYPERLINK(TEXT("#"&amp;INDEX($D$176:$BE$238,$C219,D$92),),INDEX($D$176:$BE$238,$C219,D$92))=0,"",HYPERLINK(TEXT("#"&amp;INDEX($D$176:$BE$238,$C219,D$92),),INDEX($D$176:$BE$238,$C219,D$92)))</f>
        <v>A125999770J</v>
      </c>
      <c r="L58" s="49" t="str" cm="1">
        <f t="array" ref="L58">IF(HYPERLINK(TEXT("#"&amp;INDEX($D$176:$BE$238,$C219,E$92),),INDEX($D$176:$BE$238,$C219,E$92))=0,"",HYPERLINK(TEXT("#"&amp;INDEX($D$176:$BE$238,$C219,E$92),),INDEX($D$176:$BE$238,$C219,E$92)))</f>
        <v>A125997970R</v>
      </c>
      <c r="M58" s="49" t="str" cm="1">
        <f t="array" ref="M58">IF(HYPERLINK(TEXT("#"&amp;INDEX($D$176:$BE$238,$C219,F$92),),INDEX($D$176:$BE$238,$C219,F$92))=0,"",HYPERLINK(TEXT("#"&amp;INDEX($D$176:$BE$238,$C219,F$92),),INDEX($D$176:$BE$238,$C219,F$92)))</f>
        <v>A125990770V</v>
      </c>
      <c r="N58" s="49" t="str" cm="1">
        <f t="array" ref="N58">IF(HYPERLINK(TEXT("#"&amp;INDEX($D$176:$BE$238,$C219,G$92),),INDEX($D$176:$BE$238,$C219,G$92))=0,"",HYPERLINK(TEXT("#"&amp;INDEX($D$176:$BE$238,$C219,G$92),),INDEX($D$176:$BE$238,$C219,G$92)))</f>
        <v>A125994370F</v>
      </c>
      <c r="O58" s="49" t="str" cm="1">
        <f t="array" ref="O58">IF(HYPERLINK(TEXT("#"&amp;INDEX($D$176:$BE$238,$C219,H$92),),INDEX($D$176:$BE$238,$C219,H$92))=0,"",HYPERLINK(TEXT("#"&amp;INDEX($D$176:$BE$238,$C219,H$92),),INDEX($D$176:$BE$238,$C219,H$92)))</f>
        <v>A125992570L</v>
      </c>
      <c r="P58" s="46"/>
      <c r="Q58" s="46"/>
      <c r="R58" s="46"/>
      <c r="S58" s="46"/>
      <c r="T58" s="46"/>
      <c r="U58" s="46"/>
      <c r="V58" s="46"/>
      <c r="W58" s="46"/>
    </row>
    <row r="59" spans="1:23">
      <c r="A59" s="59"/>
      <c r="B59" s="48" t="s">
        <v>5328</v>
      </c>
      <c r="C59" s="46" cm="1">
        <f t="array" ref="C59">INDEX($D$104:$BE$166,$C148,C$92)</f>
        <v>76.063999999999993</v>
      </c>
      <c r="D59" s="46" cm="1">
        <f t="array" ref="D59">INDEX($D$104:$BE$166,$C148,D$92)</f>
        <v>37.21</v>
      </c>
      <c r="E59" s="46" cm="1">
        <f t="array" ref="E59">INDEX($D$104:$BE$166,$C148,E$92)</f>
        <v>38.853999999999999</v>
      </c>
      <c r="F59" s="46" cm="1">
        <f t="array" ref="F59">INDEX($D$104:$BE$166,$C148,F$92)</f>
        <v>54.305</v>
      </c>
      <c r="G59" s="46" cm="1">
        <f t="array" ref="G59">INDEX($D$104:$BE$166,$C148,G$92)</f>
        <v>24.704999999999998</v>
      </c>
      <c r="H59" s="46" cm="1">
        <f t="array" ref="H59">INDEX($D$104:$BE$166,$C148,H$92)</f>
        <v>29.6</v>
      </c>
      <c r="I59" s="46"/>
      <c r="J59" s="49" t="str" cm="1">
        <f t="array" ref="J59">IF(HYPERLINK(TEXT("#"&amp;INDEX($D$176:$BE$238,$C220,C$92),),INDEX($D$176:$BE$238,$C220,C$92))=0,"",HYPERLINK(TEXT("#"&amp;INDEX($D$176:$BE$238,$C220,C$92),),INDEX($D$176:$BE$238,$C220,C$92)))</f>
        <v>A125996130F</v>
      </c>
      <c r="K59" s="49" t="str" cm="1">
        <f t="array" ref="K59">IF(HYPERLINK(TEXT("#"&amp;INDEX($D$176:$BE$238,$C220,D$92),),INDEX($D$176:$BE$238,$C220,D$92))=0,"",HYPERLINK(TEXT("#"&amp;INDEX($D$176:$BE$238,$C220,D$92),),INDEX($D$176:$BE$238,$C220,D$92)))</f>
        <v>A125999730R</v>
      </c>
      <c r="L59" s="49" t="str" cm="1">
        <f t="array" ref="L59">IF(HYPERLINK(TEXT("#"&amp;INDEX($D$176:$BE$238,$C220,E$92),),INDEX($D$176:$BE$238,$C220,E$92))=0,"",HYPERLINK(TEXT("#"&amp;INDEX($D$176:$BE$238,$C220,E$92),),INDEX($D$176:$BE$238,$C220,E$92)))</f>
        <v>A125997930W</v>
      </c>
      <c r="M59" s="49" t="str" cm="1">
        <f t="array" ref="M59">IF(HYPERLINK(TEXT("#"&amp;INDEX($D$176:$BE$238,$C220,F$92),),INDEX($D$176:$BE$238,$C220,F$92))=0,"",HYPERLINK(TEXT("#"&amp;INDEX($D$176:$BE$238,$C220,F$92),),INDEX($D$176:$BE$238,$C220,F$92)))</f>
        <v>A125990730A</v>
      </c>
      <c r="N59" s="49" t="str" cm="1">
        <f t="array" ref="N59">IF(HYPERLINK(TEXT("#"&amp;INDEX($D$176:$BE$238,$C220,G$92),),INDEX($D$176:$BE$238,$C220,G$92))=0,"",HYPERLINK(TEXT("#"&amp;INDEX($D$176:$BE$238,$C220,G$92),),INDEX($D$176:$BE$238,$C220,G$92)))</f>
        <v>A125994330L</v>
      </c>
      <c r="O59" s="49" t="str" cm="1">
        <f t="array" ref="O59">IF(HYPERLINK(TEXT("#"&amp;INDEX($D$176:$BE$238,$C220,H$92),),INDEX($D$176:$BE$238,$C220,H$92))=0,"",HYPERLINK(TEXT("#"&amp;INDEX($D$176:$BE$238,$C220,H$92),),INDEX($D$176:$BE$238,$C220,H$92)))</f>
        <v>A125992530V</v>
      </c>
      <c r="P59" s="46"/>
      <c r="Q59" s="46"/>
      <c r="R59" s="46"/>
      <c r="S59" s="46"/>
      <c r="T59" s="46"/>
      <c r="U59" s="46"/>
      <c r="V59" s="46"/>
      <c r="W59" s="46"/>
    </row>
    <row r="60" spans="1:23">
      <c r="A60" s="59"/>
      <c r="B60" s="48" t="s">
        <v>5354</v>
      </c>
      <c r="C60" s="46" cm="1">
        <f t="array" ref="C60">INDEX($D$104:$BE$166,$C149,C$92)</f>
        <v>159.405</v>
      </c>
      <c r="D60" s="46" cm="1">
        <f t="array" ref="D60">INDEX($D$104:$BE$166,$C149,D$92)</f>
        <v>85.052000000000007</v>
      </c>
      <c r="E60" s="46" cm="1">
        <f t="array" ref="E60">INDEX($D$104:$BE$166,$C149,E$92)</f>
        <v>74.352000000000004</v>
      </c>
      <c r="F60" s="46" cm="1">
        <f t="array" ref="F60">INDEX($D$104:$BE$166,$C149,F$92)</f>
        <v>38.287999999999997</v>
      </c>
      <c r="G60" s="46" cm="1">
        <f t="array" ref="G60">INDEX($D$104:$BE$166,$C149,G$92)</f>
        <v>22.972999999999999</v>
      </c>
      <c r="H60" s="46" cm="1">
        <f t="array" ref="H60">INDEX($D$104:$BE$166,$C149,H$92)</f>
        <v>15.315</v>
      </c>
      <c r="I60" s="46"/>
      <c r="J60" s="49" t="str" cm="1">
        <f t="array" ref="J60">IF(HYPERLINK(TEXT("#"&amp;INDEX($D$176:$BE$238,$C221,C$92),),INDEX($D$176:$BE$238,$C221,C$92))=0,"",HYPERLINK(TEXT("#"&amp;INDEX($D$176:$BE$238,$C221,C$92),),INDEX($D$176:$BE$238,$C221,C$92)))</f>
        <v>A125996102W</v>
      </c>
      <c r="K60" s="49" t="str" cm="1">
        <f t="array" ref="K60">IF(HYPERLINK(TEXT("#"&amp;INDEX($D$176:$BE$238,$C221,D$92),),INDEX($D$176:$BE$238,$C221,D$92))=0,"",HYPERLINK(TEXT("#"&amp;INDEX($D$176:$BE$238,$C221,D$92),),INDEX($D$176:$BE$238,$C221,D$92)))</f>
        <v>A125999702F</v>
      </c>
      <c r="L60" s="49" t="str" cm="1">
        <f t="array" ref="L60">IF(HYPERLINK(TEXT("#"&amp;INDEX($D$176:$BE$238,$C221,E$92),),INDEX($D$176:$BE$238,$C221,E$92))=0,"",HYPERLINK(TEXT("#"&amp;INDEX($D$176:$BE$238,$C221,E$92),),INDEX($D$176:$BE$238,$C221,E$92)))</f>
        <v>A125997902L</v>
      </c>
      <c r="M60" s="49" t="str" cm="1">
        <f t="array" ref="M60">IF(HYPERLINK(TEXT("#"&amp;INDEX($D$176:$BE$238,$C221,F$92),),INDEX($D$176:$BE$238,$C221,F$92))=0,"",HYPERLINK(TEXT("#"&amp;INDEX($D$176:$BE$238,$C221,F$92),),INDEX($D$176:$BE$238,$C221,F$92)))</f>
        <v>A125990702T</v>
      </c>
      <c r="N60" s="49" t="str" cm="1">
        <f t="array" ref="N60">IF(HYPERLINK(TEXT("#"&amp;INDEX($D$176:$BE$238,$C221,G$92),),INDEX($D$176:$BE$238,$C221,G$92))=0,"",HYPERLINK(TEXT("#"&amp;INDEX($D$176:$BE$238,$C221,G$92),),INDEX($D$176:$BE$238,$C221,G$92)))</f>
        <v>A125994302C</v>
      </c>
      <c r="O60" s="49" t="str" cm="1">
        <f t="array" ref="O60">IF(HYPERLINK(TEXT("#"&amp;INDEX($D$176:$BE$238,$C221,H$92),),INDEX($D$176:$BE$238,$C221,H$92))=0,"",HYPERLINK(TEXT("#"&amp;INDEX($D$176:$BE$238,$C221,H$92),),INDEX($D$176:$BE$238,$C221,H$92)))</f>
        <v>A125992502K</v>
      </c>
      <c r="P60" s="46"/>
      <c r="Q60" s="46"/>
      <c r="R60" s="46"/>
      <c r="S60" s="46"/>
      <c r="T60" s="46"/>
      <c r="U60" s="46"/>
      <c r="V60" s="46"/>
      <c r="W60" s="46"/>
    </row>
    <row r="61" spans="1:23">
      <c r="A61" s="55"/>
      <c r="B61" s="48" t="s">
        <v>5329</v>
      </c>
      <c r="C61" s="46" cm="1">
        <f t="array" ref="C61">INDEX($D$104:$BE$166,$C150,C$92)</f>
        <v>122.86799999999999</v>
      </c>
      <c r="D61" s="46" cm="1">
        <f t="array" ref="D61">INDEX($D$104:$BE$166,$C150,D$92)</f>
        <v>65.387</v>
      </c>
      <c r="E61" s="46" cm="1">
        <f t="array" ref="E61">INDEX($D$104:$BE$166,$C150,E$92)</f>
        <v>57.481000000000002</v>
      </c>
      <c r="F61" s="46" cm="1">
        <f t="array" ref="F61">INDEX($D$104:$BE$166,$C150,F$92)</f>
        <v>61.814999999999998</v>
      </c>
      <c r="G61" s="46" cm="1">
        <f t="array" ref="G61">INDEX($D$104:$BE$166,$C150,G$92)</f>
        <v>34.335999999999999</v>
      </c>
      <c r="H61" s="46" cm="1">
        <f t="array" ref="H61">INDEX($D$104:$BE$166,$C150,H$92)</f>
        <v>27.478999999999999</v>
      </c>
      <c r="I61" s="46"/>
      <c r="J61" s="49" t="str" cm="1">
        <f t="array" ref="J61">IF(HYPERLINK(TEXT("#"&amp;INDEX($D$176:$BE$238,$C222,C$92),),INDEX($D$176:$BE$238,$C222,C$92))=0,"",HYPERLINK(TEXT("#"&amp;INDEX($D$176:$BE$238,$C222,C$92),),INDEX($D$176:$BE$238,$C222,C$92)))</f>
        <v>A125996202F</v>
      </c>
      <c r="K61" s="49" t="str" cm="1">
        <f t="array" ref="K61">IF(HYPERLINK(TEXT("#"&amp;INDEX($D$176:$BE$238,$C222,D$92),),INDEX($D$176:$BE$238,$C222,D$92))=0,"",HYPERLINK(TEXT("#"&amp;INDEX($D$176:$BE$238,$C222,D$92),),INDEX($D$176:$BE$238,$C222,D$92)))</f>
        <v>A125999802R</v>
      </c>
      <c r="L61" s="49" t="str" cm="1">
        <f t="array" ref="L61">IF(HYPERLINK(TEXT("#"&amp;INDEX($D$176:$BE$238,$C222,E$92),),INDEX($D$176:$BE$238,$C222,E$92))=0,"",HYPERLINK(TEXT("#"&amp;INDEX($D$176:$BE$238,$C222,E$92),),INDEX($D$176:$BE$238,$C222,E$92)))</f>
        <v>A125998002X</v>
      </c>
      <c r="M61" s="49" t="str" cm="1">
        <f t="array" ref="M61">IF(HYPERLINK(TEXT("#"&amp;INDEX($D$176:$BE$238,$C222,F$92),),INDEX($D$176:$BE$238,$C222,F$92))=0,"",HYPERLINK(TEXT("#"&amp;INDEX($D$176:$BE$238,$C222,F$92),),INDEX($D$176:$BE$238,$C222,F$92)))</f>
        <v>A125990802A</v>
      </c>
      <c r="N61" s="49" t="str" cm="1">
        <f t="array" ref="N61">IF(HYPERLINK(TEXT("#"&amp;INDEX($D$176:$BE$238,$C222,G$92),),INDEX($D$176:$BE$238,$C222,G$92))=0,"",HYPERLINK(TEXT("#"&amp;INDEX($D$176:$BE$238,$C222,G$92),),INDEX($D$176:$BE$238,$C222,G$92)))</f>
        <v>A125994402L</v>
      </c>
      <c r="O61" s="49" t="str" cm="1">
        <f t="array" ref="O61">IF(HYPERLINK(TEXT("#"&amp;INDEX($D$176:$BE$238,$C222,H$92),),INDEX($D$176:$BE$238,$C222,H$92))=0,"",HYPERLINK(TEXT("#"&amp;INDEX($D$176:$BE$238,$C222,H$92),),INDEX($D$176:$BE$238,$C222,H$92)))</f>
        <v>A125992602V</v>
      </c>
      <c r="P61" s="46"/>
      <c r="Q61" s="46"/>
      <c r="R61" s="46"/>
      <c r="S61" s="46"/>
      <c r="T61" s="46"/>
      <c r="U61" s="46"/>
      <c r="V61" s="46"/>
      <c r="W61" s="46"/>
    </row>
    <row r="62" spans="1:23">
      <c r="A62" s="59"/>
      <c r="B62" s="48" t="s">
        <v>5330</v>
      </c>
      <c r="C62" s="46" cm="1">
        <f t="array" ref="C62">INDEX($D$104:$BE$166,$C151,C$92)</f>
        <v>452.07799999999997</v>
      </c>
      <c r="D62" s="46" cm="1">
        <f t="array" ref="D62">INDEX($D$104:$BE$166,$C151,D$92)</f>
        <v>233.476</v>
      </c>
      <c r="E62" s="46" cm="1">
        <f t="array" ref="E62">INDEX($D$104:$BE$166,$C151,E$92)</f>
        <v>218.602</v>
      </c>
      <c r="F62" s="46" cm="1">
        <f t="array" ref="F62">INDEX($D$104:$BE$166,$C151,F$92)</f>
        <v>316.88499999999999</v>
      </c>
      <c r="G62" s="46" cm="1">
        <f t="array" ref="G62">INDEX($D$104:$BE$166,$C151,G$92)</f>
        <v>146.46100000000001</v>
      </c>
      <c r="H62" s="46" cm="1">
        <f t="array" ref="H62">INDEX($D$104:$BE$166,$C151,H$92)</f>
        <v>170.42400000000001</v>
      </c>
      <c r="I62" s="46"/>
      <c r="J62" s="49" t="str" cm="1">
        <f t="array" ref="J62">IF(HYPERLINK(TEXT("#"&amp;INDEX($D$176:$BE$238,$C223,C$92),),INDEX($D$176:$BE$238,$C223,C$92))=0,"",HYPERLINK(TEXT("#"&amp;INDEX($D$176:$BE$238,$C223,C$92),),INDEX($D$176:$BE$238,$C223,C$92)))</f>
        <v>A125996174J</v>
      </c>
      <c r="K62" s="49" t="str" cm="1">
        <f t="array" ref="K62">IF(HYPERLINK(TEXT("#"&amp;INDEX($D$176:$BE$238,$C223,D$92),),INDEX($D$176:$BE$238,$C223,D$92))=0,"",HYPERLINK(TEXT("#"&amp;INDEX($D$176:$BE$238,$C223,D$92),),INDEX($D$176:$BE$238,$C223,D$92)))</f>
        <v>A125999774T</v>
      </c>
      <c r="L62" s="49" t="str" cm="1">
        <f t="array" ref="L62">IF(HYPERLINK(TEXT("#"&amp;INDEX($D$176:$BE$238,$C223,E$92),),INDEX($D$176:$BE$238,$C223,E$92))=0,"",HYPERLINK(TEXT("#"&amp;INDEX($D$176:$BE$238,$C223,E$92),),INDEX($D$176:$BE$238,$C223,E$92)))</f>
        <v>A125997974X</v>
      </c>
      <c r="M62" s="49" t="str" cm="1">
        <f t="array" ref="M62">IF(HYPERLINK(TEXT("#"&amp;INDEX($D$176:$BE$238,$C223,F$92),),INDEX($D$176:$BE$238,$C223,F$92))=0,"",HYPERLINK(TEXT("#"&amp;INDEX($D$176:$BE$238,$C223,F$92),),INDEX($D$176:$BE$238,$C223,F$92)))</f>
        <v>A125990774C</v>
      </c>
      <c r="N62" s="49" t="str" cm="1">
        <f t="array" ref="N62">IF(HYPERLINK(TEXT("#"&amp;INDEX($D$176:$BE$238,$C223,G$92),),INDEX($D$176:$BE$238,$C223,G$92))=0,"",HYPERLINK(TEXT("#"&amp;INDEX($D$176:$BE$238,$C223,G$92),),INDEX($D$176:$BE$238,$C223,G$92)))</f>
        <v>A125994374R</v>
      </c>
      <c r="O62" s="49" t="str" cm="1">
        <f t="array" ref="O62">IF(HYPERLINK(TEXT("#"&amp;INDEX($D$176:$BE$238,$C223,H$92),),INDEX($D$176:$BE$238,$C223,H$92))=0,"",HYPERLINK(TEXT("#"&amp;INDEX($D$176:$BE$238,$C223,H$92),),INDEX($D$176:$BE$238,$C223,H$92)))</f>
        <v>A125992574W</v>
      </c>
      <c r="P62" s="46"/>
      <c r="Q62" s="46"/>
      <c r="R62" s="46"/>
      <c r="S62" s="46"/>
      <c r="T62" s="46"/>
      <c r="U62" s="46"/>
      <c r="V62" s="46"/>
      <c r="W62" s="46"/>
    </row>
    <row r="63" spans="1:23">
      <c r="A63" s="59"/>
      <c r="B63" s="48" t="s">
        <v>5331</v>
      </c>
      <c r="C63" s="46" cm="1">
        <f t="array" ref="C63">INDEX($D$104:$BE$166,$C152,C$92)</f>
        <v>188.58199999999999</v>
      </c>
      <c r="D63" s="46" cm="1">
        <f t="array" ref="D63">INDEX($D$104:$BE$166,$C152,D$92)</f>
        <v>105.274</v>
      </c>
      <c r="E63" s="46" cm="1">
        <f t="array" ref="E63">INDEX($D$104:$BE$166,$C152,E$92)</f>
        <v>83.308000000000007</v>
      </c>
      <c r="F63" s="46" cm="1">
        <f t="array" ref="F63">INDEX($D$104:$BE$166,$C152,F$92)</f>
        <v>45.155999999999999</v>
      </c>
      <c r="G63" s="46" cm="1">
        <f t="array" ref="G63">INDEX($D$104:$BE$166,$C152,G$92)</f>
        <v>23.866</v>
      </c>
      <c r="H63" s="46" cm="1">
        <f t="array" ref="H63">INDEX($D$104:$BE$166,$C152,H$92)</f>
        <v>21.29</v>
      </c>
      <c r="I63" s="46"/>
      <c r="J63" s="49" t="str" cm="1">
        <f t="array" ref="J63">IF(HYPERLINK(TEXT("#"&amp;INDEX($D$176:$BE$238,$C224,C$92),),INDEX($D$176:$BE$238,$C224,C$92))=0,"",HYPERLINK(TEXT("#"&amp;INDEX($D$176:$BE$238,$C224,C$92),),INDEX($D$176:$BE$238,$C224,C$92)))</f>
        <v>A125996178T</v>
      </c>
      <c r="K63" s="49" t="str" cm="1">
        <f t="array" ref="K63">IF(HYPERLINK(TEXT("#"&amp;INDEX($D$176:$BE$238,$C224,D$92),),INDEX($D$176:$BE$238,$C224,D$92))=0,"",HYPERLINK(TEXT("#"&amp;INDEX($D$176:$BE$238,$C224,D$92),),INDEX($D$176:$BE$238,$C224,D$92)))</f>
        <v>A125999778A</v>
      </c>
      <c r="L63" s="49" t="str" cm="1">
        <f t="array" ref="L63">IF(HYPERLINK(TEXT("#"&amp;INDEX($D$176:$BE$238,$C224,E$92),),INDEX($D$176:$BE$238,$C224,E$92))=0,"",HYPERLINK(TEXT("#"&amp;INDEX($D$176:$BE$238,$C224,E$92),),INDEX($D$176:$BE$238,$C224,E$92)))</f>
        <v>A125997978J</v>
      </c>
      <c r="M63" s="49" t="str" cm="1">
        <f t="array" ref="M63">IF(HYPERLINK(TEXT("#"&amp;INDEX($D$176:$BE$238,$C224,F$92),),INDEX($D$176:$BE$238,$C224,F$92))=0,"",HYPERLINK(TEXT("#"&amp;INDEX($D$176:$BE$238,$C224,F$92),),INDEX($D$176:$BE$238,$C224,F$92)))</f>
        <v>A125990778L</v>
      </c>
      <c r="N63" s="49" t="str" cm="1">
        <f t="array" ref="N63">IF(HYPERLINK(TEXT("#"&amp;INDEX($D$176:$BE$238,$C224,G$92),),INDEX($D$176:$BE$238,$C224,G$92))=0,"",HYPERLINK(TEXT("#"&amp;INDEX($D$176:$BE$238,$C224,G$92),),INDEX($D$176:$BE$238,$C224,G$92)))</f>
        <v>A125994378X</v>
      </c>
      <c r="O63" s="49" t="str" cm="1">
        <f t="array" ref="O63">IF(HYPERLINK(TEXT("#"&amp;INDEX($D$176:$BE$238,$C224,H$92),),INDEX($D$176:$BE$238,$C224,H$92))=0,"",HYPERLINK(TEXT("#"&amp;INDEX($D$176:$BE$238,$C224,H$92),),INDEX($D$176:$BE$238,$C224,H$92)))</f>
        <v>A125992578F</v>
      </c>
      <c r="P63" s="46"/>
      <c r="Q63" s="46"/>
      <c r="R63" s="46"/>
      <c r="S63" s="46"/>
      <c r="T63" s="46"/>
      <c r="U63" s="46"/>
      <c r="V63" s="46"/>
      <c r="W63" s="46"/>
    </row>
    <row r="64" spans="1:23">
      <c r="A64" s="59"/>
      <c r="B64" s="48" t="s">
        <v>5332</v>
      </c>
      <c r="C64" s="46" cm="1">
        <f t="array" ref="C64">INDEX($D$104:$BE$166,$C153,C$92)</f>
        <v>127.458</v>
      </c>
      <c r="D64" s="46" cm="1">
        <f t="array" ref="D64">INDEX($D$104:$BE$166,$C153,D$92)</f>
        <v>64.5</v>
      </c>
      <c r="E64" s="46" cm="1">
        <f t="array" ref="E64">INDEX($D$104:$BE$166,$C153,E$92)</f>
        <v>62.957999999999998</v>
      </c>
      <c r="F64" s="46" cm="1">
        <f t="array" ref="F64">INDEX($D$104:$BE$166,$C153,F$92)</f>
        <v>110.771</v>
      </c>
      <c r="G64" s="46" cm="1">
        <f t="array" ref="G64">INDEX($D$104:$BE$166,$C153,G$92)</f>
        <v>56.703000000000003</v>
      </c>
      <c r="H64" s="46" cm="1">
        <f t="array" ref="H64">INDEX($D$104:$BE$166,$C153,H$92)</f>
        <v>54.067</v>
      </c>
      <c r="I64" s="46"/>
      <c r="J64" s="49" t="str" cm="1">
        <f t="array" ref="J64">IF(HYPERLINK(TEXT("#"&amp;INDEX($D$176:$BE$238,$C225,C$92),),INDEX($D$176:$BE$238,$C225,C$92))=0,"",HYPERLINK(TEXT("#"&amp;INDEX($D$176:$BE$238,$C225,C$92),),INDEX($D$176:$BE$238,$C225,C$92)))</f>
        <v>A125996242X</v>
      </c>
      <c r="K64" s="49" t="str" cm="1">
        <f t="array" ref="K64">IF(HYPERLINK(TEXT("#"&amp;INDEX($D$176:$BE$238,$C225,D$92),),INDEX($D$176:$BE$238,$C225,D$92))=0,"",HYPERLINK(TEXT("#"&amp;INDEX($D$176:$BE$238,$C225,D$92),),INDEX($D$176:$BE$238,$C225,D$92)))</f>
        <v>A125999842J</v>
      </c>
      <c r="L64" s="49" t="str" cm="1">
        <f t="array" ref="L64">IF(HYPERLINK(TEXT("#"&amp;INDEX($D$176:$BE$238,$C225,E$92),),INDEX($D$176:$BE$238,$C225,E$92))=0,"",HYPERLINK(TEXT("#"&amp;INDEX($D$176:$BE$238,$C225,E$92),),INDEX($D$176:$BE$238,$C225,E$92)))</f>
        <v>A125998042T</v>
      </c>
      <c r="M64" s="49" t="str" cm="1">
        <f t="array" ref="M64">IF(HYPERLINK(TEXT("#"&amp;INDEX($D$176:$BE$238,$C225,F$92),),INDEX($D$176:$BE$238,$C225,F$92))=0,"",HYPERLINK(TEXT("#"&amp;INDEX($D$176:$BE$238,$C225,F$92),),INDEX($D$176:$BE$238,$C225,F$92)))</f>
        <v>A125990842V</v>
      </c>
      <c r="N64" s="49" t="str" cm="1">
        <f t="array" ref="N64">IF(HYPERLINK(TEXT("#"&amp;INDEX($D$176:$BE$238,$C225,G$92),),INDEX($D$176:$BE$238,$C225,G$92))=0,"",HYPERLINK(TEXT("#"&amp;INDEX($D$176:$BE$238,$C225,G$92),),INDEX($D$176:$BE$238,$C225,G$92)))</f>
        <v>A125994442F</v>
      </c>
      <c r="O64" s="49" t="str" cm="1">
        <f t="array" ref="O64">IF(HYPERLINK(TEXT("#"&amp;INDEX($D$176:$BE$238,$C225,H$92),),INDEX($D$176:$BE$238,$C225,H$92))=0,"",HYPERLINK(TEXT("#"&amp;INDEX($D$176:$BE$238,$C225,H$92),),INDEX($D$176:$BE$238,$C225,H$92)))</f>
        <v>A125992642L</v>
      </c>
      <c r="P64" s="46"/>
      <c r="Q64" s="46"/>
      <c r="R64" s="46"/>
      <c r="S64" s="46"/>
      <c r="T64" s="46"/>
      <c r="U64" s="46"/>
      <c r="V64" s="46"/>
      <c r="W64" s="46"/>
    </row>
    <row r="65" spans="1:23">
      <c r="A65" s="59"/>
      <c r="B65" s="48" t="s">
        <v>5333</v>
      </c>
      <c r="C65" s="46" cm="1">
        <f t="array" ref="C65">INDEX($D$104:$BE$166,$C154,C$92)</f>
        <v>11.606999999999999</v>
      </c>
      <c r="D65" s="46" cm="1">
        <f t="array" ref="D65">INDEX($D$104:$BE$166,$C154,D$92)</f>
        <v>5.8879999999999999</v>
      </c>
      <c r="E65" s="46" cm="1">
        <f t="array" ref="E65">INDEX($D$104:$BE$166,$C154,E$92)</f>
        <v>5.7190000000000003</v>
      </c>
      <c r="F65" s="46" cm="1">
        <f t="array" ref="F65">INDEX($D$104:$BE$166,$C154,F$92)</f>
        <v>2183.9679999999998</v>
      </c>
      <c r="G65" s="46" cm="1">
        <f t="array" ref="G65">INDEX($D$104:$BE$166,$C154,G$92)</f>
        <v>1105.181</v>
      </c>
      <c r="H65" s="46" cm="1">
        <f t="array" ref="H65">INDEX($D$104:$BE$166,$C154,H$92)</f>
        <v>1078.787</v>
      </c>
      <c r="I65" s="46"/>
      <c r="J65" s="49" t="str" cm="1">
        <f t="array" ref="J65">IF(HYPERLINK(TEXT("#"&amp;INDEX($D$176:$BE$238,$C226,C$92),),INDEX($D$176:$BE$238,$C226,C$92))=0,"",HYPERLINK(TEXT("#"&amp;INDEX($D$176:$BE$238,$C226,C$92),),INDEX($D$176:$BE$238,$C226,C$92)))</f>
        <v>A125996070R</v>
      </c>
      <c r="K65" s="49" t="str" cm="1">
        <f t="array" ref="K65">IF(HYPERLINK(TEXT("#"&amp;INDEX($D$176:$BE$238,$C226,D$92),),INDEX($D$176:$BE$238,$C226,D$92))=0,"",HYPERLINK(TEXT("#"&amp;INDEX($D$176:$BE$238,$C226,D$92),),INDEX($D$176:$BE$238,$C226,D$92)))</f>
        <v>A125999670X</v>
      </c>
      <c r="L65" s="49" t="str" cm="1">
        <f t="array" ref="L65">IF(HYPERLINK(TEXT("#"&amp;INDEX($D$176:$BE$238,$C226,E$92),),INDEX($D$176:$BE$238,$C226,E$92))=0,"",HYPERLINK(TEXT("#"&amp;INDEX($D$176:$BE$238,$C226,E$92),),INDEX($D$176:$BE$238,$C226,E$92)))</f>
        <v>A125997870F</v>
      </c>
      <c r="M65" s="49" t="str" cm="1">
        <f t="array" ref="M65">IF(HYPERLINK(TEXT("#"&amp;INDEX($D$176:$BE$238,$C226,F$92),),INDEX($D$176:$BE$238,$C226,F$92))=0,"",HYPERLINK(TEXT("#"&amp;INDEX($D$176:$BE$238,$C226,F$92),),INDEX($D$176:$BE$238,$C226,F$92)))</f>
        <v>A125990670K</v>
      </c>
      <c r="N65" s="49" t="str" cm="1">
        <f t="array" ref="N65">IF(HYPERLINK(TEXT("#"&amp;INDEX($D$176:$BE$238,$C226,G$92),),INDEX($D$176:$BE$238,$C226,G$92))=0,"",HYPERLINK(TEXT("#"&amp;INDEX($D$176:$BE$238,$C226,G$92),),INDEX($D$176:$BE$238,$C226,G$92)))</f>
        <v>A125994270W</v>
      </c>
      <c r="O65" s="49" t="str" cm="1">
        <f t="array" ref="O65">IF(HYPERLINK(TEXT("#"&amp;INDEX($D$176:$BE$238,$C226,H$92),),INDEX($D$176:$BE$238,$C226,H$92))=0,"",HYPERLINK(TEXT("#"&amp;INDEX($D$176:$BE$238,$C226,H$92),),INDEX($D$176:$BE$238,$C226,H$92)))</f>
        <v>A125992470C</v>
      </c>
      <c r="P65" s="46"/>
      <c r="Q65" s="46"/>
      <c r="R65" s="46"/>
      <c r="S65" s="46"/>
      <c r="T65" s="46"/>
      <c r="U65" s="46"/>
      <c r="V65" s="46"/>
      <c r="W65" s="46"/>
    </row>
    <row r="66" spans="1:23">
      <c r="A66" s="56" t="s">
        <v>5334</v>
      </c>
      <c r="B66" s="11"/>
      <c r="C66" s="46"/>
      <c r="D66" s="46"/>
      <c r="E66" s="46"/>
      <c r="F66" s="46"/>
      <c r="G66" s="46"/>
      <c r="H66" s="46"/>
      <c r="I66" s="46"/>
      <c r="J66" s="49" t="str" cm="1">
        <f t="array" ref="J66">IF(HYPERLINK(TEXT("#"&amp;INDEX($D$176:$BE$238,$C227,C$92),),INDEX($D$176:$BE$238,$C227,C$92))=0,"",HYPERLINK(TEXT("#"&amp;INDEX($D$176:$BE$238,$C227,C$92),),INDEX($D$176:$BE$238,$C227,C$92)))</f>
        <v/>
      </c>
      <c r="K66" s="49" t="str" cm="1">
        <f t="array" ref="K66">IF(HYPERLINK(TEXT("#"&amp;INDEX($D$176:$BE$238,$C227,D$92),),INDEX($D$176:$BE$238,$C227,D$92))=0,"",HYPERLINK(TEXT("#"&amp;INDEX($D$176:$BE$238,$C227,D$92),),INDEX($D$176:$BE$238,$C227,D$92)))</f>
        <v/>
      </c>
      <c r="L66" s="49" t="str" cm="1">
        <f t="array" ref="L66">IF(HYPERLINK(TEXT("#"&amp;INDEX($D$176:$BE$238,$C227,E$92),),INDEX($D$176:$BE$238,$C227,E$92))=0,"",HYPERLINK(TEXT("#"&amp;INDEX($D$176:$BE$238,$C227,E$92),),INDEX($D$176:$BE$238,$C227,E$92)))</f>
        <v/>
      </c>
      <c r="M66" s="49" t="str" cm="1">
        <f t="array" ref="M66">IF(HYPERLINK(TEXT("#"&amp;INDEX($D$176:$BE$238,$C227,F$92),),INDEX($D$176:$BE$238,$C227,F$92))=0,"",HYPERLINK(TEXT("#"&amp;INDEX($D$176:$BE$238,$C227,F$92),),INDEX($D$176:$BE$238,$C227,F$92)))</f>
        <v/>
      </c>
      <c r="N66" s="49" t="str" cm="1">
        <f t="array" ref="N66">IF(HYPERLINK(TEXT("#"&amp;INDEX($D$176:$BE$238,$C227,G$92),),INDEX($D$176:$BE$238,$C227,G$92))=0,"",HYPERLINK(TEXT("#"&amp;INDEX($D$176:$BE$238,$C227,G$92),),INDEX($D$176:$BE$238,$C227,G$92)))</f>
        <v/>
      </c>
      <c r="O66" s="49" t="str" cm="1">
        <f t="array" ref="O66">IF(HYPERLINK(TEXT("#"&amp;INDEX($D$176:$BE$238,$C227,H$92),),INDEX($D$176:$BE$238,$C227,H$92))=0,"",HYPERLINK(TEXT("#"&amp;INDEX($D$176:$BE$238,$C227,H$92),),INDEX($D$176:$BE$238,$C227,H$92)))</f>
        <v/>
      </c>
      <c r="P66" s="46"/>
      <c r="Q66" s="46"/>
      <c r="R66" s="46"/>
      <c r="S66" s="46"/>
      <c r="T66" s="46"/>
      <c r="U66" s="46"/>
      <c r="V66" s="46"/>
      <c r="W66" s="46"/>
    </row>
    <row r="67" spans="1:23">
      <c r="A67" s="60"/>
      <c r="B67" s="57" t="s">
        <v>5335</v>
      </c>
      <c r="C67" s="46" cm="1">
        <f t="array" ref="C67">INDEX($D$104:$BE$166,$C156,C$92)</f>
        <v>267.06599999999997</v>
      </c>
      <c r="D67" s="46" cm="1">
        <f t="array" ref="D67">INDEX($D$104:$BE$166,$C156,D$92)</f>
        <v>132.17699999999999</v>
      </c>
      <c r="E67" s="46" cm="1">
        <f t="array" ref="E67">INDEX($D$104:$BE$166,$C156,E$92)</f>
        <v>134.88900000000001</v>
      </c>
      <c r="F67" s="46" cm="1">
        <f t="array" ref="F67">INDEX($D$104:$BE$166,$C156,F$92)</f>
        <v>1668.682</v>
      </c>
      <c r="G67" s="46" cm="1">
        <f t="array" ref="G67">INDEX($D$104:$BE$166,$C156,G$92)</f>
        <v>816.45399999999995</v>
      </c>
      <c r="H67" s="46" cm="1">
        <f t="array" ref="H67">INDEX($D$104:$BE$166,$C156,H$92)</f>
        <v>852.22799999999995</v>
      </c>
      <c r="I67" s="46"/>
      <c r="J67" s="49" t="str" cm="1">
        <f t="array" ref="J67">IF(HYPERLINK(TEXT("#"&amp;INDEX($D$176:$BE$238,$C228,C$92),),INDEX($D$176:$BE$238,$C228,C$92))=0,"",HYPERLINK(TEXT("#"&amp;INDEX($D$176:$BE$238,$C228,C$92),),INDEX($D$176:$BE$238,$C228,C$92)))</f>
        <v>A125996134R</v>
      </c>
      <c r="K67" s="49" t="str" cm="1">
        <f t="array" ref="K67">IF(HYPERLINK(TEXT("#"&amp;INDEX($D$176:$BE$238,$C228,D$92),),INDEX($D$176:$BE$238,$C228,D$92))=0,"",HYPERLINK(TEXT("#"&amp;INDEX($D$176:$BE$238,$C228,D$92),),INDEX($D$176:$BE$238,$C228,D$92)))</f>
        <v>A125999734X</v>
      </c>
      <c r="L67" s="49" t="str" cm="1">
        <f t="array" ref="L67">IF(HYPERLINK(TEXT("#"&amp;INDEX($D$176:$BE$238,$C228,E$92),),INDEX($D$176:$BE$238,$C228,E$92))=0,"",HYPERLINK(TEXT("#"&amp;INDEX($D$176:$BE$238,$C228,E$92),),INDEX($D$176:$BE$238,$C228,E$92)))</f>
        <v>A125997934F</v>
      </c>
      <c r="M67" s="49" t="str" cm="1">
        <f t="array" ref="M67">IF(HYPERLINK(TEXT("#"&amp;INDEX($D$176:$BE$238,$C228,F$92),),INDEX($D$176:$BE$238,$C228,F$92))=0,"",HYPERLINK(TEXT("#"&amp;INDEX($D$176:$BE$238,$C228,F$92),),INDEX($D$176:$BE$238,$C228,F$92)))</f>
        <v>A125990734K</v>
      </c>
      <c r="N67" s="49" t="str" cm="1">
        <f t="array" ref="N67">IF(HYPERLINK(TEXT("#"&amp;INDEX($D$176:$BE$238,$C228,G$92),),INDEX($D$176:$BE$238,$C228,G$92))=0,"",HYPERLINK(TEXT("#"&amp;INDEX($D$176:$BE$238,$C228,G$92),),INDEX($D$176:$BE$238,$C228,G$92)))</f>
        <v>A125994334W</v>
      </c>
      <c r="O67" s="49" t="str" cm="1">
        <f t="array" ref="O67">IF(HYPERLINK(TEXT("#"&amp;INDEX($D$176:$BE$238,$C228,H$92),),INDEX($D$176:$BE$238,$C228,H$92))=0,"",HYPERLINK(TEXT("#"&amp;INDEX($D$176:$BE$238,$C228,H$92),),INDEX($D$176:$BE$238,$C228,H$92)))</f>
        <v>A125992534C</v>
      </c>
      <c r="P67" s="46"/>
      <c r="Q67" s="46"/>
      <c r="R67" s="46"/>
      <c r="S67" s="46"/>
      <c r="T67" s="46"/>
      <c r="U67" s="46"/>
      <c r="V67" s="46"/>
      <c r="W67" s="46"/>
    </row>
    <row r="68" spans="1:23">
      <c r="A68" s="60"/>
      <c r="B68" s="61" t="s">
        <v>5336</v>
      </c>
      <c r="C68" s="46" cm="1">
        <f t="array" ref="C68">INDEX($D$104:$BE$166,$C157,C$92)</f>
        <v>38.295000000000002</v>
      </c>
      <c r="D68" s="46" cm="1">
        <f t="array" ref="D68">INDEX($D$104:$BE$166,$C157,D$92)</f>
        <v>16.908999999999999</v>
      </c>
      <c r="E68" s="46" cm="1">
        <f t="array" ref="E68">INDEX($D$104:$BE$166,$C157,E$92)</f>
        <v>21.385000000000002</v>
      </c>
      <c r="F68" s="46" cm="1">
        <f t="array" ref="F68">INDEX($D$104:$BE$166,$C157,F$92)</f>
        <v>254.53</v>
      </c>
      <c r="G68" s="46" cm="1">
        <f t="array" ref="G68">INDEX($D$104:$BE$166,$C157,G$92)</f>
        <v>120.66200000000001</v>
      </c>
      <c r="H68" s="46" cm="1">
        <f t="array" ref="H68">INDEX($D$104:$BE$166,$C157,H$92)</f>
        <v>133.86799999999999</v>
      </c>
      <c r="I68" s="46"/>
      <c r="J68" s="49" t="str" cm="1">
        <f t="array" ref="J68">IF(HYPERLINK(TEXT("#"&amp;INDEX($D$176:$BE$238,$C229,C$92),),INDEX($D$176:$BE$238,$C229,C$92))=0,"",HYPERLINK(TEXT("#"&amp;INDEX($D$176:$BE$238,$C229,C$92),),INDEX($D$176:$BE$238,$C229,C$92)))</f>
        <v>A125996090X</v>
      </c>
      <c r="K68" s="49" t="str" cm="1">
        <f t="array" ref="K68">IF(HYPERLINK(TEXT("#"&amp;INDEX($D$176:$BE$238,$C229,D$92),),INDEX($D$176:$BE$238,$C229,D$92))=0,"",HYPERLINK(TEXT("#"&amp;INDEX($D$176:$BE$238,$C229,D$92),),INDEX($D$176:$BE$238,$C229,D$92)))</f>
        <v>A125999690J</v>
      </c>
      <c r="L68" s="49" t="str" cm="1">
        <f t="array" ref="L68">IF(HYPERLINK(TEXT("#"&amp;INDEX($D$176:$BE$238,$C229,E$92),),INDEX($D$176:$BE$238,$C229,E$92))=0,"",HYPERLINK(TEXT("#"&amp;INDEX($D$176:$BE$238,$C229,E$92),),INDEX($D$176:$BE$238,$C229,E$92)))</f>
        <v>A125997890R</v>
      </c>
      <c r="M68" s="49" t="str" cm="1">
        <f t="array" ref="M68">IF(HYPERLINK(TEXT("#"&amp;INDEX($D$176:$BE$238,$C229,F$92),),INDEX($D$176:$BE$238,$C229,F$92))=0,"",HYPERLINK(TEXT("#"&amp;INDEX($D$176:$BE$238,$C229,F$92),),INDEX($D$176:$BE$238,$C229,F$92)))</f>
        <v>A125990690V</v>
      </c>
      <c r="N68" s="49" t="str" cm="1">
        <f t="array" ref="N68">IF(HYPERLINK(TEXT("#"&amp;INDEX($D$176:$BE$238,$C229,G$92),),INDEX($D$176:$BE$238,$C229,G$92))=0,"",HYPERLINK(TEXT("#"&amp;INDEX($D$176:$BE$238,$C229,G$92),),INDEX($D$176:$BE$238,$C229,G$92)))</f>
        <v>A125994290F</v>
      </c>
      <c r="O68" s="49" t="str" cm="1">
        <f t="array" ref="O68">IF(HYPERLINK(TEXT("#"&amp;INDEX($D$176:$BE$238,$C229,H$92),),INDEX($D$176:$BE$238,$C229,H$92))=0,"",HYPERLINK(TEXT("#"&amp;INDEX($D$176:$BE$238,$C229,H$92),),INDEX($D$176:$BE$238,$C229,H$92)))</f>
        <v>A125992490L</v>
      </c>
      <c r="P68" s="46"/>
      <c r="Q68" s="46"/>
      <c r="R68" s="46"/>
      <c r="S68" s="46"/>
      <c r="T68" s="46"/>
      <c r="U68" s="46"/>
      <c r="V68" s="46"/>
      <c r="W68" s="46"/>
    </row>
    <row r="69" spans="1:23">
      <c r="A69" s="60"/>
      <c r="B69" s="61" t="s">
        <v>5337</v>
      </c>
      <c r="C69" s="46" cm="1">
        <f t="array" ref="C69">INDEX($D$104:$BE$166,$C158,C$92)</f>
        <v>8.3840000000000003</v>
      </c>
      <c r="D69" s="46" cm="1">
        <f t="array" ref="D69">INDEX($D$104:$BE$166,$C158,D$92)</f>
        <v>1.752</v>
      </c>
      <c r="E69" s="46" cm="1">
        <f t="array" ref="E69">INDEX($D$104:$BE$166,$C158,E$92)</f>
        <v>6.6319999999999997</v>
      </c>
      <c r="F69" s="46" cm="1">
        <f t="array" ref="F69">INDEX($D$104:$BE$166,$C158,F$92)</f>
        <v>71.185000000000002</v>
      </c>
      <c r="G69" s="46" cm="1">
        <f t="array" ref="G69">INDEX($D$104:$BE$166,$C158,G$92)</f>
        <v>28.22</v>
      </c>
      <c r="H69" s="46" cm="1">
        <f t="array" ref="H69">INDEX($D$104:$BE$166,$C158,H$92)</f>
        <v>42.965000000000003</v>
      </c>
      <c r="I69" s="46"/>
      <c r="J69" s="49" t="str" cm="1">
        <f t="array" ref="J69">IF(HYPERLINK(TEXT("#"&amp;INDEX($D$176:$BE$238,$C230,C$92),),INDEX($D$176:$BE$238,$C230,C$92))=0,"",HYPERLINK(TEXT("#"&amp;INDEX($D$176:$BE$238,$C230,C$92),),INDEX($D$176:$BE$238,$C230,C$92)))</f>
        <v>A125996182J</v>
      </c>
      <c r="K69" s="49" t="str" cm="1">
        <f t="array" ref="K69">IF(HYPERLINK(TEXT("#"&amp;INDEX($D$176:$BE$238,$C230,D$92),),INDEX($D$176:$BE$238,$C230,D$92))=0,"",HYPERLINK(TEXT("#"&amp;INDEX($D$176:$BE$238,$C230,D$92),),INDEX($D$176:$BE$238,$C230,D$92)))</f>
        <v>A125999782T</v>
      </c>
      <c r="L69" s="49" t="str" cm="1">
        <f t="array" ref="L69">IF(HYPERLINK(TEXT("#"&amp;INDEX($D$176:$BE$238,$C230,E$92),),INDEX($D$176:$BE$238,$C230,E$92))=0,"",HYPERLINK(TEXT("#"&amp;INDEX($D$176:$BE$238,$C230,E$92),),INDEX($D$176:$BE$238,$C230,E$92)))</f>
        <v>A125997982X</v>
      </c>
      <c r="M69" s="49" t="str" cm="1">
        <f t="array" ref="M69">IF(HYPERLINK(TEXT("#"&amp;INDEX($D$176:$BE$238,$C230,F$92),),INDEX($D$176:$BE$238,$C230,F$92))=0,"",HYPERLINK(TEXT("#"&amp;INDEX($D$176:$BE$238,$C230,F$92),),INDEX($D$176:$BE$238,$C230,F$92)))</f>
        <v>A125990782C</v>
      </c>
      <c r="N69" s="49" t="str" cm="1">
        <f t="array" ref="N69">IF(HYPERLINK(TEXT("#"&amp;INDEX($D$176:$BE$238,$C230,G$92),),INDEX($D$176:$BE$238,$C230,G$92))=0,"",HYPERLINK(TEXT("#"&amp;INDEX($D$176:$BE$238,$C230,G$92),),INDEX($D$176:$BE$238,$C230,G$92)))</f>
        <v>A125994382R</v>
      </c>
      <c r="O69" s="49" t="str" cm="1">
        <f t="array" ref="O69">IF(HYPERLINK(TEXT("#"&amp;INDEX($D$176:$BE$238,$C230,H$92),),INDEX($D$176:$BE$238,$C230,H$92))=0,"",HYPERLINK(TEXT("#"&amp;INDEX($D$176:$BE$238,$C230,H$92),),INDEX($D$176:$BE$238,$C230,H$92)))</f>
        <v>A125992582W</v>
      </c>
      <c r="P69" s="46"/>
      <c r="Q69" s="46"/>
      <c r="R69" s="46"/>
      <c r="S69" s="46"/>
      <c r="T69" s="46"/>
      <c r="U69" s="46"/>
      <c r="V69" s="46"/>
      <c r="W69" s="46"/>
    </row>
    <row r="70" spans="1:23">
      <c r="A70" s="60"/>
      <c r="B70" s="61" t="s">
        <v>5338</v>
      </c>
      <c r="C70" s="46" cm="1">
        <f t="array" ref="C70">INDEX($D$104:$BE$166,$C159,C$92)</f>
        <v>85.867999999999995</v>
      </c>
      <c r="D70" s="46" cm="1">
        <f t="array" ref="D70">INDEX($D$104:$BE$166,$C159,D$92)</f>
        <v>39.073999999999998</v>
      </c>
      <c r="E70" s="46" cm="1">
        <f t="array" ref="E70">INDEX($D$104:$BE$166,$C159,E$92)</f>
        <v>46.795000000000002</v>
      </c>
      <c r="F70" s="46" cm="1">
        <f t="array" ref="F70">INDEX($D$104:$BE$166,$C159,F$92)</f>
        <v>593.87</v>
      </c>
      <c r="G70" s="46" cm="1">
        <f t="array" ref="G70">INDEX($D$104:$BE$166,$C159,G$92)</f>
        <v>269.74900000000002</v>
      </c>
      <c r="H70" s="46" cm="1">
        <f t="array" ref="H70">INDEX($D$104:$BE$166,$C159,H$92)</f>
        <v>324.12099999999998</v>
      </c>
      <c r="I70" s="46"/>
      <c r="J70" s="49" t="str" cm="1">
        <f t="array" ref="J70">IF(HYPERLINK(TEXT("#"&amp;INDEX($D$176:$BE$238,$C231,C$92),),INDEX($D$176:$BE$238,$C231,C$92))=0,"",HYPERLINK(TEXT("#"&amp;INDEX($D$176:$BE$238,$C231,C$92),),INDEX($D$176:$BE$238,$C231,C$92)))</f>
        <v>A125996186T</v>
      </c>
      <c r="K70" s="49" t="str" cm="1">
        <f t="array" ref="K70">IF(HYPERLINK(TEXT("#"&amp;INDEX($D$176:$BE$238,$C231,D$92),),INDEX($D$176:$BE$238,$C231,D$92))=0,"",HYPERLINK(TEXT("#"&amp;INDEX($D$176:$BE$238,$C231,D$92),),INDEX($D$176:$BE$238,$C231,D$92)))</f>
        <v>A125999786A</v>
      </c>
      <c r="L70" s="49" t="str" cm="1">
        <f t="array" ref="L70">IF(HYPERLINK(TEXT("#"&amp;INDEX($D$176:$BE$238,$C231,E$92),),INDEX($D$176:$BE$238,$C231,E$92))=0,"",HYPERLINK(TEXT("#"&amp;INDEX($D$176:$BE$238,$C231,E$92),),INDEX($D$176:$BE$238,$C231,E$92)))</f>
        <v>A125997986J</v>
      </c>
      <c r="M70" s="49" t="str" cm="1">
        <f t="array" ref="M70">IF(HYPERLINK(TEXT("#"&amp;INDEX($D$176:$BE$238,$C231,F$92),),INDEX($D$176:$BE$238,$C231,F$92))=0,"",HYPERLINK(TEXT("#"&amp;INDEX($D$176:$BE$238,$C231,F$92),),INDEX($D$176:$BE$238,$C231,F$92)))</f>
        <v>A125990786L</v>
      </c>
      <c r="N70" s="49" t="str" cm="1">
        <f t="array" ref="N70">IF(HYPERLINK(TEXT("#"&amp;INDEX($D$176:$BE$238,$C231,G$92),),INDEX($D$176:$BE$238,$C231,G$92))=0,"",HYPERLINK(TEXT("#"&amp;INDEX($D$176:$BE$238,$C231,G$92),),INDEX($D$176:$BE$238,$C231,G$92)))</f>
        <v>A125994386X</v>
      </c>
      <c r="O70" s="49" t="str" cm="1">
        <f t="array" ref="O70">IF(HYPERLINK(TEXT("#"&amp;INDEX($D$176:$BE$238,$C231,H$92),),INDEX($D$176:$BE$238,$C231,H$92))=0,"",HYPERLINK(TEXT("#"&amp;INDEX($D$176:$BE$238,$C231,H$92),),INDEX($D$176:$BE$238,$C231,H$92)))</f>
        <v>A125992586F</v>
      </c>
      <c r="P70" s="46"/>
      <c r="Q70" s="46"/>
      <c r="R70" s="46"/>
      <c r="S70" s="46"/>
      <c r="T70" s="46"/>
      <c r="U70" s="46"/>
      <c r="V70" s="46"/>
      <c r="W70" s="46"/>
    </row>
    <row r="71" spans="1:23">
      <c r="A71" s="60"/>
      <c r="B71" s="61" t="s">
        <v>5339</v>
      </c>
      <c r="C71" s="46" cm="1">
        <f t="array" ref="C71">INDEX($D$104:$BE$166,$C160,C$92)</f>
        <v>34.130000000000003</v>
      </c>
      <c r="D71" s="46" cm="1">
        <f t="array" ref="D71">INDEX($D$104:$BE$166,$C160,D$92)</f>
        <v>15.76</v>
      </c>
      <c r="E71" s="46" cm="1">
        <f t="array" ref="E71">INDEX($D$104:$BE$166,$C160,E$92)</f>
        <v>18.37</v>
      </c>
      <c r="F71" s="46" cm="1">
        <f t="array" ref="F71">INDEX($D$104:$BE$166,$C160,F$92)</f>
        <v>227.98099999999999</v>
      </c>
      <c r="G71" s="46" cm="1">
        <f t="array" ref="G71">INDEX($D$104:$BE$166,$C160,G$92)</f>
        <v>105.676</v>
      </c>
      <c r="H71" s="46" cm="1">
        <f t="array" ref="H71">INDEX($D$104:$BE$166,$C160,H$92)</f>
        <v>122.30500000000001</v>
      </c>
      <c r="I71" s="46"/>
      <c r="J71" s="49" t="str" cm="1">
        <f t="array" ref="J71">IF(HYPERLINK(TEXT("#"&amp;INDEX($D$176:$BE$238,$C232,C$92),),INDEX($D$176:$BE$238,$C232,C$92))=0,"",HYPERLINK(TEXT("#"&amp;INDEX($D$176:$BE$238,$C232,C$92),),INDEX($D$176:$BE$238,$C232,C$92)))</f>
        <v>A125996106F</v>
      </c>
      <c r="K71" s="49" t="str" cm="1">
        <f t="array" ref="K71">IF(HYPERLINK(TEXT("#"&amp;INDEX($D$176:$BE$238,$C232,D$92),),INDEX($D$176:$BE$238,$C232,D$92))=0,"",HYPERLINK(TEXT("#"&amp;INDEX($D$176:$BE$238,$C232,D$92),),INDEX($D$176:$BE$238,$C232,D$92)))</f>
        <v>A125999706R</v>
      </c>
      <c r="L71" s="49" t="str" cm="1">
        <f t="array" ref="L71">IF(HYPERLINK(TEXT("#"&amp;INDEX($D$176:$BE$238,$C232,E$92),),INDEX($D$176:$BE$238,$C232,E$92))=0,"",HYPERLINK(TEXT("#"&amp;INDEX($D$176:$BE$238,$C232,E$92),),INDEX($D$176:$BE$238,$C232,E$92)))</f>
        <v>A125997906W</v>
      </c>
      <c r="M71" s="49" t="str" cm="1">
        <f t="array" ref="M71">IF(HYPERLINK(TEXT("#"&amp;INDEX($D$176:$BE$238,$C232,F$92),),INDEX($D$176:$BE$238,$C232,F$92))=0,"",HYPERLINK(TEXT("#"&amp;INDEX($D$176:$BE$238,$C232,F$92),),INDEX($D$176:$BE$238,$C232,F$92)))</f>
        <v>A125990706A</v>
      </c>
      <c r="N71" s="49" t="str" cm="1">
        <f t="array" ref="N71">IF(HYPERLINK(TEXT("#"&amp;INDEX($D$176:$BE$238,$C232,G$92),),INDEX($D$176:$BE$238,$C232,G$92))=0,"",HYPERLINK(TEXT("#"&amp;INDEX($D$176:$BE$238,$C232,G$92),),INDEX($D$176:$BE$238,$C232,G$92)))</f>
        <v>A125994306L</v>
      </c>
      <c r="O71" s="49" t="str" cm="1">
        <f t="array" ref="O71">IF(HYPERLINK(TEXT("#"&amp;INDEX($D$176:$BE$238,$C232,H$92),),INDEX($D$176:$BE$238,$C232,H$92))=0,"",HYPERLINK(TEXT("#"&amp;INDEX($D$176:$BE$238,$C232,H$92),),INDEX($D$176:$BE$238,$C232,H$92)))</f>
        <v>A125992506V</v>
      </c>
      <c r="P71" s="46"/>
      <c r="Q71" s="46"/>
      <c r="R71" s="46"/>
      <c r="S71" s="46"/>
      <c r="T71" s="46"/>
      <c r="U71" s="46"/>
      <c r="V71" s="46"/>
      <c r="W71" s="46"/>
    </row>
    <row r="72" spans="1:23">
      <c r="A72" s="60"/>
      <c r="B72" s="61" t="s">
        <v>5340</v>
      </c>
      <c r="C72" s="46" cm="1">
        <f t="array" ref="C72">INDEX($D$104:$BE$166,$C161,C$92)</f>
        <v>74.843000000000004</v>
      </c>
      <c r="D72" s="46" cm="1">
        <f t="array" ref="D72">INDEX($D$104:$BE$166,$C161,D$92)</f>
        <v>43.298999999999999</v>
      </c>
      <c r="E72" s="46" cm="1">
        <f t="array" ref="E72">INDEX($D$104:$BE$166,$C161,E$92)</f>
        <v>31.544</v>
      </c>
      <c r="F72" s="46" cm="1">
        <f t="array" ref="F72">INDEX($D$104:$BE$166,$C161,F$92)</f>
        <v>411.36099999999999</v>
      </c>
      <c r="G72" s="46" cm="1">
        <f t="array" ref="G72">INDEX($D$104:$BE$166,$C161,G$92)</f>
        <v>239.22399999999999</v>
      </c>
      <c r="H72" s="46" cm="1">
        <f t="array" ref="H72">INDEX($D$104:$BE$166,$C161,H$92)</f>
        <v>172.137</v>
      </c>
      <c r="I72" s="46"/>
      <c r="J72" s="49" t="str" cm="1">
        <f t="array" ref="J72">IF(HYPERLINK(TEXT("#"&amp;INDEX($D$176:$BE$238,$C233,C$92),),INDEX($D$176:$BE$238,$C233,C$92))=0,"",HYPERLINK(TEXT("#"&amp;INDEX($D$176:$BE$238,$C233,C$92),),INDEX($D$176:$BE$238,$C233,C$92)))</f>
        <v>A125996074X</v>
      </c>
      <c r="K72" s="49" t="str" cm="1">
        <f t="array" ref="K72">IF(HYPERLINK(TEXT("#"&amp;INDEX($D$176:$BE$238,$C233,D$92),),INDEX($D$176:$BE$238,$C233,D$92))=0,"",HYPERLINK(TEXT("#"&amp;INDEX($D$176:$BE$238,$C233,D$92),),INDEX($D$176:$BE$238,$C233,D$92)))</f>
        <v>A125999674J</v>
      </c>
      <c r="L72" s="49" t="str" cm="1">
        <f t="array" ref="L72">IF(HYPERLINK(TEXT("#"&amp;INDEX($D$176:$BE$238,$C233,E$92),),INDEX($D$176:$BE$238,$C233,E$92))=0,"",HYPERLINK(TEXT("#"&amp;INDEX($D$176:$BE$238,$C233,E$92),),INDEX($D$176:$BE$238,$C233,E$92)))</f>
        <v>A125997874R</v>
      </c>
      <c r="M72" s="49" t="str" cm="1">
        <f t="array" ref="M72">IF(HYPERLINK(TEXT("#"&amp;INDEX($D$176:$BE$238,$C233,F$92),),INDEX($D$176:$BE$238,$C233,F$92))=0,"",HYPERLINK(TEXT("#"&amp;INDEX($D$176:$BE$238,$C233,F$92),),INDEX($D$176:$BE$238,$C233,F$92)))</f>
        <v>A125990674V</v>
      </c>
      <c r="N72" s="49" t="str" cm="1">
        <f t="array" ref="N72">IF(HYPERLINK(TEXT("#"&amp;INDEX($D$176:$BE$238,$C233,G$92),),INDEX($D$176:$BE$238,$C233,G$92))=0,"",HYPERLINK(TEXT("#"&amp;INDEX($D$176:$BE$238,$C233,G$92),),INDEX($D$176:$BE$238,$C233,G$92)))</f>
        <v>A125994274F</v>
      </c>
      <c r="O72" s="49" t="str" cm="1">
        <f t="array" ref="O72">IF(HYPERLINK(TEXT("#"&amp;INDEX($D$176:$BE$238,$C233,H$92),),INDEX($D$176:$BE$238,$C233,H$92))=0,"",HYPERLINK(TEXT("#"&amp;INDEX($D$176:$BE$238,$C233,H$92),),INDEX($D$176:$BE$238,$C233,H$92)))</f>
        <v>A125992474L</v>
      </c>
      <c r="P72" s="46"/>
      <c r="Q72" s="46"/>
      <c r="R72" s="46"/>
      <c r="S72" s="46"/>
      <c r="T72" s="46"/>
      <c r="U72" s="46"/>
      <c r="V72" s="46"/>
      <c r="W72" s="46"/>
    </row>
    <row r="73" spans="1:23">
      <c r="A73" s="60"/>
      <c r="B73" s="61" t="s">
        <v>5341</v>
      </c>
      <c r="C73" s="46" cm="1">
        <f t="array" ref="C73">INDEX($D$104:$BE$166,$C162,C$92)</f>
        <v>17.535</v>
      </c>
      <c r="D73" s="46" cm="1">
        <f t="array" ref="D73">INDEX($D$104:$BE$166,$C162,D$92)</f>
        <v>11.007</v>
      </c>
      <c r="E73" s="46" cm="1">
        <f t="array" ref="E73">INDEX($D$104:$BE$166,$C162,E$92)</f>
        <v>6.5279999999999996</v>
      </c>
      <c r="F73" s="46" cm="1">
        <f t="array" ref="F73">INDEX($D$104:$BE$166,$C162,F$92)</f>
        <v>53.332000000000001</v>
      </c>
      <c r="G73" s="46" cm="1">
        <f t="array" ref="G73">INDEX($D$104:$BE$166,$C162,G$92)</f>
        <v>23.593</v>
      </c>
      <c r="H73" s="46" cm="1">
        <f t="array" ref="H73">INDEX($D$104:$BE$166,$C162,H$92)</f>
        <v>29.738</v>
      </c>
      <c r="I73" s="46"/>
      <c r="J73" s="49" t="str" cm="1">
        <f t="array" ref="J73">IF(HYPERLINK(TEXT("#"&amp;INDEX($D$176:$BE$238,$C234,C$92),),INDEX($D$176:$BE$238,$C234,C$92))=0,"",HYPERLINK(TEXT("#"&amp;INDEX($D$176:$BE$238,$C234,C$92),),INDEX($D$176:$BE$238,$C234,C$92)))</f>
        <v>A125996246J</v>
      </c>
      <c r="K73" s="49" t="str" cm="1">
        <f t="array" ref="K73">IF(HYPERLINK(TEXT("#"&amp;INDEX($D$176:$BE$238,$C234,D$92),),INDEX($D$176:$BE$238,$C234,D$92))=0,"",HYPERLINK(TEXT("#"&amp;INDEX($D$176:$BE$238,$C234,D$92),),INDEX($D$176:$BE$238,$C234,D$92)))</f>
        <v>A125999846T</v>
      </c>
      <c r="L73" s="49" t="str" cm="1">
        <f t="array" ref="L73">IF(HYPERLINK(TEXT("#"&amp;INDEX($D$176:$BE$238,$C234,E$92),),INDEX($D$176:$BE$238,$C234,E$92))=0,"",HYPERLINK(TEXT("#"&amp;INDEX($D$176:$BE$238,$C234,E$92),),INDEX($D$176:$BE$238,$C234,E$92)))</f>
        <v>A125998046A</v>
      </c>
      <c r="M73" s="49" t="str" cm="1">
        <f t="array" ref="M73">IF(HYPERLINK(TEXT("#"&amp;INDEX($D$176:$BE$238,$C234,F$92),),INDEX($D$176:$BE$238,$C234,F$92))=0,"",HYPERLINK(TEXT("#"&amp;INDEX($D$176:$BE$238,$C234,F$92),),INDEX($D$176:$BE$238,$C234,F$92)))</f>
        <v>A125990846C</v>
      </c>
      <c r="N73" s="49" t="str" cm="1">
        <f t="array" ref="N73">IF(HYPERLINK(TEXT("#"&amp;INDEX($D$176:$BE$238,$C234,G$92),),INDEX($D$176:$BE$238,$C234,G$92))=0,"",HYPERLINK(TEXT("#"&amp;INDEX($D$176:$BE$238,$C234,G$92),),INDEX($D$176:$BE$238,$C234,G$92)))</f>
        <v>A125994446R</v>
      </c>
      <c r="O73" s="49" t="str" cm="1">
        <f t="array" ref="O73">IF(HYPERLINK(TEXT("#"&amp;INDEX($D$176:$BE$238,$C234,H$92),),INDEX($D$176:$BE$238,$C234,H$92))=0,"",HYPERLINK(TEXT("#"&amp;INDEX($D$176:$BE$238,$C234,H$92),),INDEX($D$176:$BE$238,$C234,H$92)))</f>
        <v>A125992646W</v>
      </c>
      <c r="P73" s="46"/>
      <c r="Q73" s="46"/>
      <c r="R73" s="46"/>
      <c r="S73" s="46"/>
      <c r="T73" s="46"/>
      <c r="U73" s="46"/>
      <c r="V73" s="46"/>
      <c r="W73" s="46"/>
    </row>
    <row r="74" spans="1:23">
      <c r="A74" s="60"/>
      <c r="B74" s="61" t="s">
        <v>5342</v>
      </c>
      <c r="C74" s="46" cm="1">
        <f t="array" ref="C74">INDEX($D$104:$BE$166,$C163,C$92)</f>
        <v>0.98699999999999999</v>
      </c>
      <c r="D74" s="46" cm="1">
        <f t="array" ref="D74">INDEX($D$104:$BE$166,$C163,D$92)</f>
        <v>0.32100000000000001</v>
      </c>
      <c r="E74" s="46" cm="1">
        <f t="array" ref="E74">INDEX($D$104:$BE$166,$C163,E$92)</f>
        <v>0.66600000000000004</v>
      </c>
      <c r="F74" s="46" cm="1">
        <f t="array" ref="F74">INDEX($D$104:$BE$166,$C163,F$92)</f>
        <v>13.865</v>
      </c>
      <c r="G74" s="46" cm="1">
        <f t="array" ref="G74">INDEX($D$104:$BE$166,$C163,G$92)</f>
        <v>5.7329999999999997</v>
      </c>
      <c r="H74" s="46" cm="1">
        <f t="array" ref="H74">INDEX($D$104:$BE$166,$C163,H$92)</f>
        <v>8.1319999999999997</v>
      </c>
      <c r="I74" s="46"/>
      <c r="J74" s="49" t="str" cm="1">
        <f t="array" ref="J74">IF(HYPERLINK(TEXT("#"&amp;INDEX($D$176:$BE$238,$C235,C$92),),INDEX($D$176:$BE$238,$C235,C$92))=0,"",HYPERLINK(TEXT("#"&amp;INDEX($D$176:$BE$238,$C235,C$92),),INDEX($D$176:$BE$238,$C235,C$92)))</f>
        <v>A125996138X</v>
      </c>
      <c r="K74" s="49" t="str" cm="1">
        <f t="array" ref="K74">IF(HYPERLINK(TEXT("#"&amp;INDEX($D$176:$BE$238,$C235,D$92),),INDEX($D$176:$BE$238,$C235,D$92))=0,"",HYPERLINK(TEXT("#"&amp;INDEX($D$176:$BE$238,$C235,D$92),),INDEX($D$176:$BE$238,$C235,D$92)))</f>
        <v>A125999738J</v>
      </c>
      <c r="L74" s="49" t="str" cm="1">
        <f t="array" ref="L74">IF(HYPERLINK(TEXT("#"&amp;INDEX($D$176:$BE$238,$C235,E$92),),INDEX($D$176:$BE$238,$C235,E$92))=0,"",HYPERLINK(TEXT("#"&amp;INDEX($D$176:$BE$238,$C235,E$92),),INDEX($D$176:$BE$238,$C235,E$92)))</f>
        <v>A125997938R</v>
      </c>
      <c r="M74" s="49" t="str" cm="1">
        <f t="array" ref="M74">IF(HYPERLINK(TEXT("#"&amp;INDEX($D$176:$BE$238,$C235,F$92),),INDEX($D$176:$BE$238,$C235,F$92))=0,"",HYPERLINK(TEXT("#"&amp;INDEX($D$176:$BE$238,$C235,F$92),),INDEX($D$176:$BE$238,$C235,F$92)))</f>
        <v>A125990738V</v>
      </c>
      <c r="N74" s="49" t="str" cm="1">
        <f t="array" ref="N74">IF(HYPERLINK(TEXT("#"&amp;INDEX($D$176:$BE$238,$C235,G$92),),INDEX($D$176:$BE$238,$C235,G$92))=0,"",HYPERLINK(TEXT("#"&amp;INDEX($D$176:$BE$238,$C235,G$92),),INDEX($D$176:$BE$238,$C235,G$92)))</f>
        <v>A125994338F</v>
      </c>
      <c r="O74" s="49" t="str" cm="1">
        <f t="array" ref="O74">IF(HYPERLINK(TEXT("#"&amp;INDEX($D$176:$BE$238,$C235,H$92),),INDEX($D$176:$BE$238,$C235,H$92))=0,"",HYPERLINK(TEXT("#"&amp;INDEX($D$176:$BE$238,$C235,H$92),),INDEX($D$176:$BE$238,$C235,H$92)))</f>
        <v>A125992538L</v>
      </c>
      <c r="P74" s="46"/>
      <c r="Q74" s="46"/>
      <c r="R74" s="46"/>
      <c r="S74" s="46"/>
      <c r="T74" s="46"/>
      <c r="U74" s="46"/>
      <c r="V74" s="46"/>
      <c r="W74" s="46"/>
    </row>
    <row r="75" spans="1:23">
      <c r="A75" s="60"/>
      <c r="B75" s="61" t="s">
        <v>5343</v>
      </c>
      <c r="C75" s="46" cm="1">
        <f t="array" ref="C75">INDEX($D$104:$BE$166,$C164,C$92)</f>
        <v>7.0250000000000004</v>
      </c>
      <c r="D75" s="46" cm="1">
        <f t="array" ref="D75">INDEX($D$104:$BE$166,$C164,D$92)</f>
        <v>4.0540000000000003</v>
      </c>
      <c r="E75" s="46" cm="1">
        <f t="array" ref="E75">INDEX($D$104:$BE$166,$C164,E$92)</f>
        <v>2.9710000000000001</v>
      </c>
      <c r="F75" s="46" cm="1">
        <f t="array" ref="F75">INDEX($D$104:$BE$166,$C164,F$92)</f>
        <v>42.558999999999997</v>
      </c>
      <c r="G75" s="46" cm="1">
        <f t="array" ref="G75">INDEX($D$104:$BE$166,$C164,G$92)</f>
        <v>23.596</v>
      </c>
      <c r="H75" s="46" cm="1">
        <f t="array" ref="H75">INDEX($D$104:$BE$166,$C164,H$92)</f>
        <v>18.963000000000001</v>
      </c>
      <c r="I75" s="46"/>
      <c r="J75" s="49" t="str" cm="1">
        <f t="array" ref="J75">IF(HYPERLINK(TEXT("#"&amp;INDEX($D$176:$BE$238,$C236,C$92),),INDEX($D$176:$BE$238,$C236,C$92))=0,"",HYPERLINK(TEXT("#"&amp;INDEX($D$176:$BE$238,$C236,C$92),),INDEX($D$176:$BE$238,$C236,C$92)))</f>
        <v>A125996206R</v>
      </c>
      <c r="K75" s="49" t="str" cm="1">
        <f t="array" ref="K75">IF(HYPERLINK(TEXT("#"&amp;INDEX($D$176:$BE$238,$C236,D$92),),INDEX($D$176:$BE$238,$C236,D$92))=0,"",HYPERLINK(TEXT("#"&amp;INDEX($D$176:$BE$238,$C236,D$92),),INDEX($D$176:$BE$238,$C236,D$92)))</f>
        <v>A125999806X</v>
      </c>
      <c r="L75" s="49" t="str" cm="1">
        <f t="array" ref="L75">IF(HYPERLINK(TEXT("#"&amp;INDEX($D$176:$BE$238,$C236,E$92),),INDEX($D$176:$BE$238,$C236,E$92))=0,"",HYPERLINK(TEXT("#"&amp;INDEX($D$176:$BE$238,$C236,E$92),),INDEX($D$176:$BE$238,$C236,E$92)))</f>
        <v>A125998006J</v>
      </c>
      <c r="M75" s="49" t="str" cm="1">
        <f t="array" ref="M75">IF(HYPERLINK(TEXT("#"&amp;INDEX($D$176:$BE$238,$C236,F$92),),INDEX($D$176:$BE$238,$C236,F$92))=0,"",HYPERLINK(TEXT("#"&amp;INDEX($D$176:$BE$238,$C236,F$92),),INDEX($D$176:$BE$238,$C236,F$92)))</f>
        <v>A125990806K</v>
      </c>
      <c r="N75" s="49" t="str" cm="1">
        <f t="array" ref="N75">IF(HYPERLINK(TEXT("#"&amp;INDEX($D$176:$BE$238,$C236,G$92),),INDEX($D$176:$BE$238,$C236,G$92))=0,"",HYPERLINK(TEXT("#"&amp;INDEX($D$176:$BE$238,$C236,G$92),),INDEX($D$176:$BE$238,$C236,G$92)))</f>
        <v>A125994406W</v>
      </c>
      <c r="O75" s="49" t="str" cm="1">
        <f t="array" ref="O75">IF(HYPERLINK(TEXT("#"&amp;INDEX($D$176:$BE$238,$C236,H$92),),INDEX($D$176:$BE$238,$C236,H$92))=0,"",HYPERLINK(TEXT("#"&amp;INDEX($D$176:$BE$238,$C236,H$92),),INDEX($D$176:$BE$238,$C236,H$92)))</f>
        <v>A125992606C</v>
      </c>
      <c r="P75" s="46"/>
      <c r="Q75" s="46"/>
      <c r="R75" s="46"/>
      <c r="S75" s="46"/>
      <c r="T75" s="46"/>
      <c r="U75" s="46"/>
      <c r="V75" s="46"/>
      <c r="W75" s="46"/>
    </row>
    <row r="76" spans="1:23">
      <c r="A76" s="60"/>
      <c r="B76" s="57" t="s">
        <v>5344</v>
      </c>
      <c r="C76" s="46" cm="1">
        <f t="array" ref="C76">INDEX($D$104:$BE$166,$C165,C$92)</f>
        <v>287.29899999999998</v>
      </c>
      <c r="D76" s="46" cm="1">
        <f t="array" ref="D76">INDEX($D$104:$BE$166,$C165,D$92)</f>
        <v>160.54</v>
      </c>
      <c r="E76" s="46" cm="1">
        <f t="array" ref="E76">INDEX($D$104:$BE$166,$C165,E$92)</f>
        <v>126.759</v>
      </c>
      <c r="F76" s="46" cm="1">
        <f t="array" ref="F76">INDEX($D$104:$BE$166,$C165,F$92)</f>
        <v>939.97299999999996</v>
      </c>
      <c r="G76" s="46" cm="1">
        <f t="array" ref="G76">INDEX($D$104:$BE$166,$C165,G$92)</f>
        <v>490.39</v>
      </c>
      <c r="H76" s="46" cm="1">
        <f t="array" ref="H76">INDEX($D$104:$BE$166,$C165,H$92)</f>
        <v>449.58300000000003</v>
      </c>
      <c r="I76" s="46"/>
      <c r="J76" s="49" t="str" cm="1">
        <f t="array" ref="J76">IF(HYPERLINK(TEXT("#"&amp;INDEX($D$176:$BE$238,$C237,C$92),),INDEX($D$176:$BE$238,$C237,C$92))=0,"",HYPERLINK(TEXT("#"&amp;INDEX($D$176:$BE$238,$C237,C$92),),INDEX($D$176:$BE$238,$C237,C$92)))</f>
        <v>A125996250X</v>
      </c>
      <c r="K76" s="49" t="str" cm="1">
        <f t="array" ref="K76">IF(HYPERLINK(TEXT("#"&amp;INDEX($D$176:$BE$238,$C237,D$92),),INDEX($D$176:$BE$238,$C237,D$92))=0,"",HYPERLINK(TEXT("#"&amp;INDEX($D$176:$BE$238,$C237,D$92),),INDEX($D$176:$BE$238,$C237,D$92)))</f>
        <v>A125999850J</v>
      </c>
      <c r="L76" s="49" t="str" cm="1">
        <f t="array" ref="L76">IF(HYPERLINK(TEXT("#"&amp;INDEX($D$176:$BE$238,$C237,E$92),),INDEX($D$176:$BE$238,$C237,E$92))=0,"",HYPERLINK(TEXT("#"&amp;INDEX($D$176:$BE$238,$C237,E$92),),INDEX($D$176:$BE$238,$C237,E$92)))</f>
        <v>A125998050T</v>
      </c>
      <c r="M76" s="49" t="str" cm="1">
        <f t="array" ref="M76">IF(HYPERLINK(TEXT("#"&amp;INDEX($D$176:$BE$238,$C237,F$92),),INDEX($D$176:$BE$238,$C237,F$92))=0,"",HYPERLINK(TEXT("#"&amp;INDEX($D$176:$BE$238,$C237,F$92),),INDEX($D$176:$BE$238,$C237,F$92)))</f>
        <v>A125990850V</v>
      </c>
      <c r="N76" s="49" t="str" cm="1">
        <f t="array" ref="N76">IF(HYPERLINK(TEXT("#"&amp;INDEX($D$176:$BE$238,$C237,G$92),),INDEX($D$176:$BE$238,$C237,G$92))=0,"",HYPERLINK(TEXT("#"&amp;INDEX($D$176:$BE$238,$C237,G$92),),INDEX($D$176:$BE$238,$C237,G$92)))</f>
        <v>A125994450F</v>
      </c>
      <c r="O76" s="49" t="str" cm="1">
        <f t="array" ref="O76">IF(HYPERLINK(TEXT("#"&amp;INDEX($D$176:$BE$238,$C237,H$92),),INDEX($D$176:$BE$238,$C237,H$92))=0,"",HYPERLINK(TEXT("#"&amp;INDEX($D$176:$BE$238,$C237,H$92),),INDEX($D$176:$BE$238,$C237,H$92)))</f>
        <v>A125992650L</v>
      </c>
      <c r="P76" s="46"/>
      <c r="Q76" s="46"/>
      <c r="R76" s="46"/>
      <c r="S76" s="46"/>
      <c r="T76" s="46"/>
      <c r="U76" s="46"/>
      <c r="V76" s="46"/>
      <c r="W76" s="46"/>
    </row>
    <row r="77" spans="1:23">
      <c r="A77" s="62" t="s">
        <v>5345</v>
      </c>
      <c r="B77" s="53"/>
      <c r="C77" s="63" cm="1">
        <f t="array" ref="C77">INDEX($D$104:$BE$166,$C166,C$92)</f>
        <v>554.36500000000001</v>
      </c>
      <c r="D77" s="63" cm="1">
        <f t="array" ref="D77">INDEX($D$104:$BE$166,$C166,D$92)</f>
        <v>292.71699999999998</v>
      </c>
      <c r="E77" s="63" cm="1">
        <f t="array" ref="E77">INDEX($D$104:$BE$166,$C166,E$92)</f>
        <v>261.64800000000002</v>
      </c>
      <c r="F77" s="63" cm="1">
        <f t="array" ref="F77">INDEX($D$104:$BE$166,$C166,F$92)</f>
        <v>2608.6550000000002</v>
      </c>
      <c r="G77" s="63" cm="1">
        <f t="array" ref="G77">INDEX($D$104:$BE$166,$C166,G$92)</f>
        <v>1306.8440000000001</v>
      </c>
      <c r="H77" s="63" cm="1">
        <f t="array" ref="H77">INDEX($D$104:$BE$166,$C166,H$92)</f>
        <v>1301.8109999999999</v>
      </c>
      <c r="I77" s="46"/>
      <c r="J77" s="49" t="str" cm="1">
        <f t="array" ref="J77">IF(HYPERLINK(TEXT("#"&amp;INDEX($D$176:$BE$238,$C238,C$92),),INDEX($D$176:$BE$238,$C238,C$92))=0,"",HYPERLINK(TEXT("#"&amp;INDEX($D$176:$BE$238,$C238,C$92),),INDEX($D$176:$BE$238,$C238,C$92)))</f>
        <v>A125996078J</v>
      </c>
      <c r="K77" s="49" t="str" cm="1">
        <f t="array" ref="K77">IF(HYPERLINK(TEXT("#"&amp;INDEX($D$176:$BE$238,$C238,D$92),),INDEX($D$176:$BE$238,$C238,D$92))=0,"",HYPERLINK(TEXT("#"&amp;INDEX($D$176:$BE$238,$C238,D$92),),INDEX($D$176:$BE$238,$C238,D$92)))</f>
        <v>A125999678T</v>
      </c>
      <c r="L77" s="49" t="str" cm="1">
        <f t="array" ref="L77">IF(HYPERLINK(TEXT("#"&amp;INDEX($D$176:$BE$238,$C238,E$92),),INDEX($D$176:$BE$238,$C238,E$92))=0,"",HYPERLINK(TEXT("#"&amp;INDEX($D$176:$BE$238,$C238,E$92),),INDEX($D$176:$BE$238,$C238,E$92)))</f>
        <v>A125997878X</v>
      </c>
      <c r="M77" s="49" t="str" cm="1">
        <f t="array" ref="M77">IF(HYPERLINK(TEXT("#"&amp;INDEX($D$176:$BE$238,$C238,F$92),),INDEX($D$176:$BE$238,$C238,F$92))=0,"",HYPERLINK(TEXT("#"&amp;INDEX($D$176:$BE$238,$C238,F$92),),INDEX($D$176:$BE$238,$C238,F$92)))</f>
        <v>A125990678C</v>
      </c>
      <c r="N77" s="49" t="str" cm="1">
        <f t="array" ref="N77">IF(HYPERLINK(TEXT("#"&amp;INDEX($D$176:$BE$238,$C238,G$92),),INDEX($D$176:$BE$238,$C238,G$92))=0,"",HYPERLINK(TEXT("#"&amp;INDEX($D$176:$BE$238,$C238,G$92),),INDEX($D$176:$BE$238,$C238,G$92)))</f>
        <v>A125994278R</v>
      </c>
      <c r="O77" s="49" t="str" cm="1">
        <f t="array" ref="O77">IF(HYPERLINK(TEXT("#"&amp;INDEX($D$176:$BE$238,$C238,H$92),),INDEX($D$176:$BE$238,$C238,H$92))=0,"",HYPERLINK(TEXT("#"&amp;INDEX($D$176:$BE$238,$C238,H$92),),INDEX($D$176:$BE$238,$C238,H$92)))</f>
        <v>A125992478W</v>
      </c>
      <c r="P77" s="46"/>
      <c r="Q77" s="46"/>
      <c r="R77" s="46"/>
      <c r="S77" s="46"/>
      <c r="T77" s="46"/>
      <c r="U77" s="46"/>
      <c r="V77" s="46"/>
      <c r="W77" s="46"/>
    </row>
    <row r="78" spans="1:23">
      <c r="A78" s="43"/>
      <c r="B78" s="64"/>
      <c r="C78" s="63"/>
      <c r="D78" s="63"/>
      <c r="E78" s="63"/>
      <c r="F78" s="63"/>
      <c r="G78" s="63"/>
      <c r="H78" s="63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</row>
    <row r="79" spans="1:23">
      <c r="A79" s="43"/>
      <c r="B79" s="64"/>
      <c r="C79" s="63"/>
      <c r="D79" s="63"/>
      <c r="E79" s="63"/>
      <c r="F79" s="63"/>
      <c r="G79" s="63"/>
      <c r="H79" s="63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</row>
    <row r="80" spans="1:23">
      <c r="A80" s="65" t="str">
        <f ca="1">Contents!B26</f>
        <v>© Commonwealth of Australia 2024</v>
      </c>
      <c r="B80" s="64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</row>
    <row r="81" spans="1:25">
      <c r="A81" s="65"/>
      <c r="B81" s="64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</row>
    <row r="82" spans="1:25" hidden="1">
      <c r="A82" s="66"/>
      <c r="B82" s="67" t="s">
        <v>5274</v>
      </c>
      <c r="C82" s="68">
        <v>1</v>
      </c>
      <c r="D82" s="69"/>
      <c r="E82" s="69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</row>
    <row r="83" spans="1:25" hidden="1">
      <c r="A83" s="66"/>
      <c r="B83" s="67" t="s">
        <v>5283</v>
      </c>
      <c r="C83" s="68">
        <f>C82+6</f>
        <v>7</v>
      </c>
      <c r="D83" s="69"/>
      <c r="E83" s="69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</row>
    <row r="84" spans="1:25" hidden="1">
      <c r="A84" s="66"/>
      <c r="B84" s="67" t="s">
        <v>5284</v>
      </c>
      <c r="C84" s="68">
        <f t="shared" ref="C84:C90" si="0">C83+6</f>
        <v>13</v>
      </c>
      <c r="D84" s="69"/>
      <c r="E84" s="69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</row>
    <row r="85" spans="1:25" hidden="1">
      <c r="A85" s="66"/>
      <c r="B85" s="67" t="s">
        <v>5285</v>
      </c>
      <c r="C85" s="68">
        <f t="shared" si="0"/>
        <v>19</v>
      </c>
      <c r="D85" s="69"/>
      <c r="E85" s="69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</row>
    <row r="86" spans="1:25" hidden="1">
      <c r="A86" s="66"/>
      <c r="B86" s="67" t="s">
        <v>5286</v>
      </c>
      <c r="C86" s="68">
        <f t="shared" si="0"/>
        <v>25</v>
      </c>
      <c r="D86" s="69"/>
      <c r="E86" s="69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</row>
    <row r="87" spans="1:25" hidden="1">
      <c r="A87" s="66"/>
      <c r="B87" s="67" t="s">
        <v>5287</v>
      </c>
      <c r="C87" s="68">
        <f t="shared" si="0"/>
        <v>31</v>
      </c>
      <c r="D87" s="69"/>
      <c r="E87" s="69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</row>
    <row r="88" spans="1:25" hidden="1">
      <c r="A88" s="66"/>
      <c r="B88" s="67" t="s">
        <v>5288</v>
      </c>
      <c r="C88" s="68">
        <f t="shared" si="0"/>
        <v>37</v>
      </c>
      <c r="D88" s="69"/>
      <c r="E88" s="69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</row>
    <row r="89" spans="1:25" hidden="1">
      <c r="A89" s="66"/>
      <c r="B89" s="67" t="s">
        <v>5289</v>
      </c>
      <c r="C89" s="68">
        <f t="shared" si="0"/>
        <v>43</v>
      </c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</row>
    <row r="90" spans="1:25" hidden="1">
      <c r="A90" s="66"/>
      <c r="B90" s="67" t="s">
        <v>5290</v>
      </c>
      <c r="C90" s="68">
        <f t="shared" si="0"/>
        <v>49</v>
      </c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</row>
    <row r="91" spans="1:25" hidden="1">
      <c r="A91" s="66"/>
      <c r="B91" s="64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</row>
    <row r="92" spans="1:25" hidden="1">
      <c r="A92" s="66"/>
      <c r="B92" s="64"/>
      <c r="C92" s="68">
        <f>VLOOKUP(C10,B82:C90,2,FALSE)</f>
        <v>1</v>
      </c>
      <c r="D92" s="68">
        <f>C92+1</f>
        <v>2</v>
      </c>
      <c r="E92" s="68">
        <f>D92+1</f>
        <v>3</v>
      </c>
      <c r="F92" s="68">
        <f t="shared" ref="F92:H92" si="1">E92+1</f>
        <v>4</v>
      </c>
      <c r="G92" s="68">
        <f t="shared" si="1"/>
        <v>5</v>
      </c>
      <c r="H92" s="68">
        <f t="shared" si="1"/>
        <v>6</v>
      </c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</row>
    <row r="93" spans="1:25" hidden="1">
      <c r="A93" s="66"/>
      <c r="B93" s="64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</row>
    <row r="94" spans="1:25" hidden="1">
      <c r="A94" s="66"/>
      <c r="B94" s="64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</row>
    <row r="95" spans="1:25" hidden="1">
      <c r="A95" s="66"/>
      <c r="B95" s="64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</row>
    <row r="96" spans="1:25" hidden="1">
      <c r="A96" s="66"/>
      <c r="B96" s="64"/>
      <c r="C96" s="64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</row>
    <row r="97" spans="1:57" hidden="1">
      <c r="A97" s="66"/>
      <c r="B97" s="64"/>
      <c r="C97" s="64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</row>
    <row r="98" spans="1:57" hidden="1">
      <c r="A98" s="66"/>
      <c r="B98" s="64"/>
      <c r="C98" s="64"/>
      <c r="D98" s="68">
        <v>1</v>
      </c>
      <c r="E98" s="68">
        <v>2</v>
      </c>
      <c r="F98" s="68">
        <v>3</v>
      </c>
      <c r="G98" s="68">
        <v>4</v>
      </c>
      <c r="H98" s="68">
        <v>5</v>
      </c>
      <c r="I98" s="68">
        <v>6</v>
      </c>
      <c r="J98" s="68">
        <v>7</v>
      </c>
      <c r="K98" s="68">
        <v>8</v>
      </c>
      <c r="L98" s="68">
        <v>9</v>
      </c>
      <c r="M98" s="68">
        <v>10</v>
      </c>
      <c r="N98" s="68">
        <v>11</v>
      </c>
      <c r="O98" s="68">
        <v>12</v>
      </c>
      <c r="P98" s="68">
        <v>13</v>
      </c>
      <c r="Q98" s="68">
        <v>14</v>
      </c>
      <c r="R98" s="68">
        <v>15</v>
      </c>
      <c r="S98" s="68">
        <v>16</v>
      </c>
      <c r="T98" s="68">
        <v>17</v>
      </c>
      <c r="U98" s="68">
        <v>18</v>
      </c>
      <c r="V98" s="68">
        <v>19</v>
      </c>
      <c r="W98" s="68">
        <v>20</v>
      </c>
      <c r="X98" s="68">
        <v>21</v>
      </c>
      <c r="Y98" s="68">
        <v>22</v>
      </c>
      <c r="Z98" s="68">
        <v>23</v>
      </c>
      <c r="AA98" s="68">
        <v>24</v>
      </c>
      <c r="AB98" s="68">
        <v>25</v>
      </c>
      <c r="AC98" s="68">
        <v>26</v>
      </c>
      <c r="AD98" s="68">
        <v>27</v>
      </c>
      <c r="AE98" s="68">
        <v>28</v>
      </c>
      <c r="AF98" s="68">
        <v>29</v>
      </c>
      <c r="AG98" s="68">
        <v>30</v>
      </c>
      <c r="AH98" s="68">
        <v>31</v>
      </c>
      <c r="AI98" s="68">
        <v>32</v>
      </c>
      <c r="AJ98" s="68">
        <v>33</v>
      </c>
      <c r="AK98" s="68">
        <v>34</v>
      </c>
      <c r="AL98" s="68">
        <v>35</v>
      </c>
      <c r="AM98" s="68">
        <v>36</v>
      </c>
      <c r="AN98" s="68">
        <v>37</v>
      </c>
      <c r="AO98" s="68">
        <v>38</v>
      </c>
      <c r="AP98" s="68">
        <v>39</v>
      </c>
      <c r="AQ98" s="68">
        <v>40</v>
      </c>
      <c r="AR98" s="68">
        <v>41</v>
      </c>
      <c r="AS98" s="68">
        <v>42</v>
      </c>
      <c r="AT98" s="68">
        <v>43</v>
      </c>
      <c r="AU98" s="68">
        <v>44</v>
      </c>
      <c r="AV98" s="68">
        <v>45</v>
      </c>
      <c r="AW98" s="68">
        <v>46</v>
      </c>
      <c r="AX98" s="68">
        <v>47</v>
      </c>
      <c r="AY98" s="68">
        <v>48</v>
      </c>
      <c r="AZ98" s="68">
        <v>49</v>
      </c>
      <c r="BA98" s="68">
        <v>50</v>
      </c>
      <c r="BB98" s="68">
        <v>51</v>
      </c>
      <c r="BC98" s="68">
        <v>52</v>
      </c>
      <c r="BD98" s="68">
        <v>53</v>
      </c>
      <c r="BE98" s="68">
        <v>54</v>
      </c>
    </row>
    <row r="99" spans="1:57" ht="15" hidden="1" customHeight="1">
      <c r="A99" s="36"/>
      <c r="B99" s="36"/>
      <c r="C99" s="36"/>
      <c r="D99" s="85" t="s">
        <v>5274</v>
      </c>
      <c r="E99" s="85"/>
      <c r="F99" s="85"/>
      <c r="G99" s="85"/>
      <c r="H99" s="85"/>
      <c r="I99" s="85"/>
      <c r="J99" s="85" t="s">
        <v>5283</v>
      </c>
      <c r="K99" s="85"/>
      <c r="L99" s="85"/>
      <c r="M99" s="85"/>
      <c r="N99" s="85"/>
      <c r="O99" s="85"/>
      <c r="P99" s="85" t="s">
        <v>5284</v>
      </c>
      <c r="Q99" s="85"/>
      <c r="R99" s="85"/>
      <c r="S99" s="85"/>
      <c r="T99" s="85"/>
      <c r="U99" s="85"/>
      <c r="V99" s="85" t="s">
        <v>5285</v>
      </c>
      <c r="W99" s="85"/>
      <c r="X99" s="85"/>
      <c r="Y99" s="85"/>
      <c r="Z99" s="85"/>
      <c r="AA99" s="85"/>
      <c r="AB99" s="85" t="s">
        <v>5286</v>
      </c>
      <c r="AC99" s="85"/>
      <c r="AD99" s="85"/>
      <c r="AE99" s="85"/>
      <c r="AF99" s="85"/>
      <c r="AG99" s="85"/>
      <c r="AH99" s="85" t="s">
        <v>5287</v>
      </c>
      <c r="AI99" s="85"/>
      <c r="AJ99" s="85"/>
      <c r="AK99" s="85"/>
      <c r="AL99" s="85"/>
      <c r="AM99" s="85"/>
      <c r="AN99" s="85" t="s">
        <v>5288</v>
      </c>
      <c r="AO99" s="85"/>
      <c r="AP99" s="85"/>
      <c r="AQ99" s="85"/>
      <c r="AR99" s="85"/>
      <c r="AS99" s="85"/>
      <c r="AT99" s="85" t="s">
        <v>5289</v>
      </c>
      <c r="AU99" s="85"/>
      <c r="AV99" s="85"/>
      <c r="AW99" s="85"/>
      <c r="AX99" s="85"/>
      <c r="AY99" s="85"/>
      <c r="AZ99" s="86" t="s">
        <v>5346</v>
      </c>
      <c r="BA99" s="86"/>
      <c r="BB99" s="86"/>
      <c r="BC99" s="86"/>
      <c r="BD99" s="86"/>
      <c r="BE99" s="86"/>
    </row>
    <row r="100" spans="1:57" ht="15" hidden="1" customHeight="1">
      <c r="A100" s="36"/>
      <c r="B100" s="36"/>
      <c r="C100" s="36"/>
      <c r="D100" s="88" t="s">
        <v>5276</v>
      </c>
      <c r="E100" s="88"/>
      <c r="F100" s="88"/>
      <c r="G100" s="87" t="s">
        <v>5277</v>
      </c>
      <c r="H100" s="87"/>
      <c r="I100" s="87"/>
      <c r="J100" s="88" t="s">
        <v>5276</v>
      </c>
      <c r="K100" s="88"/>
      <c r="L100" s="88"/>
      <c r="M100" s="87" t="s">
        <v>5277</v>
      </c>
      <c r="N100" s="87"/>
      <c r="O100" s="87"/>
      <c r="P100" s="88" t="s">
        <v>5276</v>
      </c>
      <c r="Q100" s="88"/>
      <c r="R100" s="88"/>
      <c r="S100" s="87" t="s">
        <v>5277</v>
      </c>
      <c r="T100" s="87"/>
      <c r="U100" s="87"/>
      <c r="V100" s="88" t="s">
        <v>5276</v>
      </c>
      <c r="W100" s="88"/>
      <c r="X100" s="88"/>
      <c r="Y100" s="87" t="s">
        <v>5277</v>
      </c>
      <c r="Z100" s="87"/>
      <c r="AA100" s="87"/>
      <c r="AB100" s="88" t="s">
        <v>5276</v>
      </c>
      <c r="AC100" s="88"/>
      <c r="AD100" s="88"/>
      <c r="AE100" s="87" t="s">
        <v>5277</v>
      </c>
      <c r="AF100" s="87"/>
      <c r="AG100" s="87"/>
      <c r="AH100" s="88" t="s">
        <v>5276</v>
      </c>
      <c r="AI100" s="88"/>
      <c r="AJ100" s="88"/>
      <c r="AK100" s="87" t="s">
        <v>5277</v>
      </c>
      <c r="AL100" s="87"/>
      <c r="AM100" s="87"/>
      <c r="AN100" s="88" t="s">
        <v>5276</v>
      </c>
      <c r="AO100" s="88"/>
      <c r="AP100" s="88"/>
      <c r="AQ100" s="87" t="s">
        <v>5277</v>
      </c>
      <c r="AR100" s="87"/>
      <c r="AS100" s="87"/>
      <c r="AT100" s="88" t="s">
        <v>5276</v>
      </c>
      <c r="AU100" s="88"/>
      <c r="AV100" s="88"/>
      <c r="AW100" s="87" t="s">
        <v>5277</v>
      </c>
      <c r="AX100" s="87"/>
      <c r="AY100" s="87"/>
      <c r="AZ100" s="88" t="s">
        <v>5276</v>
      </c>
      <c r="BA100" s="88"/>
      <c r="BB100" s="88"/>
      <c r="BC100" s="87" t="s">
        <v>5277</v>
      </c>
      <c r="BD100" s="87"/>
      <c r="BE100" s="87"/>
    </row>
    <row r="101" spans="1:57" hidden="1">
      <c r="A101" s="36"/>
      <c r="B101" s="36"/>
      <c r="C101" s="36"/>
      <c r="D101" s="37" t="s">
        <v>5278</v>
      </c>
      <c r="E101" s="37" t="s">
        <v>5279</v>
      </c>
      <c r="F101" s="37" t="s">
        <v>5280</v>
      </c>
      <c r="G101" s="37" t="s">
        <v>5278</v>
      </c>
      <c r="H101" s="37" t="s">
        <v>5279</v>
      </c>
      <c r="I101" s="37" t="s">
        <v>5280</v>
      </c>
      <c r="J101" s="37" t="s">
        <v>5278</v>
      </c>
      <c r="K101" s="37" t="s">
        <v>5279</v>
      </c>
      <c r="L101" s="37" t="s">
        <v>5280</v>
      </c>
      <c r="M101" s="37" t="s">
        <v>5278</v>
      </c>
      <c r="N101" s="37" t="s">
        <v>5279</v>
      </c>
      <c r="O101" s="37" t="s">
        <v>5280</v>
      </c>
      <c r="P101" s="37" t="s">
        <v>5278</v>
      </c>
      <c r="Q101" s="37" t="s">
        <v>5279</v>
      </c>
      <c r="R101" s="37" t="s">
        <v>5280</v>
      </c>
      <c r="S101" s="37" t="s">
        <v>5278</v>
      </c>
      <c r="T101" s="37" t="s">
        <v>5279</v>
      </c>
      <c r="U101" s="37" t="s">
        <v>5280</v>
      </c>
      <c r="V101" s="37" t="s">
        <v>5278</v>
      </c>
      <c r="W101" s="37" t="s">
        <v>5279</v>
      </c>
      <c r="X101" s="37" t="s">
        <v>5280</v>
      </c>
      <c r="Y101" s="37" t="s">
        <v>5278</v>
      </c>
      <c r="Z101" s="37" t="s">
        <v>5279</v>
      </c>
      <c r="AA101" s="37" t="s">
        <v>5280</v>
      </c>
      <c r="AB101" s="37" t="s">
        <v>5278</v>
      </c>
      <c r="AC101" s="37" t="s">
        <v>5279</v>
      </c>
      <c r="AD101" s="37" t="s">
        <v>5280</v>
      </c>
      <c r="AE101" s="37" t="s">
        <v>5278</v>
      </c>
      <c r="AF101" s="37" t="s">
        <v>5279</v>
      </c>
      <c r="AG101" s="37" t="s">
        <v>5280</v>
      </c>
      <c r="AH101" s="37" t="s">
        <v>5278</v>
      </c>
      <c r="AI101" s="37" t="s">
        <v>5279</v>
      </c>
      <c r="AJ101" s="37" t="s">
        <v>5280</v>
      </c>
      <c r="AK101" s="37" t="s">
        <v>5278</v>
      </c>
      <c r="AL101" s="37" t="s">
        <v>5279</v>
      </c>
      <c r="AM101" s="37" t="s">
        <v>5280</v>
      </c>
      <c r="AN101" s="37" t="s">
        <v>5278</v>
      </c>
      <c r="AO101" s="37" t="s">
        <v>5279</v>
      </c>
      <c r="AP101" s="37" t="s">
        <v>5280</v>
      </c>
      <c r="AQ101" s="37" t="s">
        <v>5278</v>
      </c>
      <c r="AR101" s="37" t="s">
        <v>5279</v>
      </c>
      <c r="AS101" s="37" t="s">
        <v>5280</v>
      </c>
      <c r="AT101" s="37" t="s">
        <v>5278</v>
      </c>
      <c r="AU101" s="37" t="s">
        <v>5279</v>
      </c>
      <c r="AV101" s="37" t="s">
        <v>5280</v>
      </c>
      <c r="AW101" s="37" t="s">
        <v>5278</v>
      </c>
      <c r="AX101" s="37" t="s">
        <v>5279</v>
      </c>
      <c r="AY101" s="37" t="s">
        <v>5280</v>
      </c>
      <c r="AZ101" s="37" t="s">
        <v>5278</v>
      </c>
      <c r="BA101" s="37" t="s">
        <v>5279</v>
      </c>
      <c r="BB101" s="37" t="s">
        <v>5280</v>
      </c>
      <c r="BC101" s="37" t="s">
        <v>5278</v>
      </c>
      <c r="BD101" s="37" t="s">
        <v>5279</v>
      </c>
      <c r="BE101" s="37" t="s">
        <v>5280</v>
      </c>
    </row>
    <row r="102" spans="1:57" hidden="1">
      <c r="A102" s="36"/>
      <c r="B102" s="36"/>
      <c r="C102" s="36"/>
      <c r="D102" s="42" t="s">
        <v>5281</v>
      </c>
      <c r="E102" s="42" t="s">
        <v>5281</v>
      </c>
      <c r="F102" s="42" t="s">
        <v>5281</v>
      </c>
      <c r="G102" s="42" t="s">
        <v>5281</v>
      </c>
      <c r="H102" s="42" t="s">
        <v>5281</v>
      </c>
      <c r="I102" s="42" t="s">
        <v>5347</v>
      </c>
      <c r="J102" s="42" t="s">
        <v>5281</v>
      </c>
      <c r="K102" s="42" t="s">
        <v>5281</v>
      </c>
      <c r="L102" s="42" t="s">
        <v>5281</v>
      </c>
      <c r="M102" s="42" t="s">
        <v>5281</v>
      </c>
      <c r="N102" s="42" t="s">
        <v>5281</v>
      </c>
      <c r="O102" s="42" t="s">
        <v>5347</v>
      </c>
      <c r="P102" s="42" t="s">
        <v>5281</v>
      </c>
      <c r="Q102" s="42" t="s">
        <v>5281</v>
      </c>
      <c r="R102" s="42" t="s">
        <v>5281</v>
      </c>
      <c r="S102" s="42" t="s">
        <v>5281</v>
      </c>
      <c r="T102" s="42" t="s">
        <v>5281</v>
      </c>
      <c r="U102" s="42" t="s">
        <v>5347</v>
      </c>
      <c r="V102" s="42" t="s">
        <v>5281</v>
      </c>
      <c r="W102" s="42" t="s">
        <v>5281</v>
      </c>
      <c r="X102" s="42" t="s">
        <v>5281</v>
      </c>
      <c r="Y102" s="42" t="s">
        <v>5281</v>
      </c>
      <c r="Z102" s="42" t="s">
        <v>5281</v>
      </c>
      <c r="AA102" s="42" t="s">
        <v>5347</v>
      </c>
      <c r="AB102" s="42" t="s">
        <v>5281</v>
      </c>
      <c r="AC102" s="42" t="s">
        <v>5281</v>
      </c>
      <c r="AD102" s="42" t="s">
        <v>5281</v>
      </c>
      <c r="AE102" s="42" t="s">
        <v>5281</v>
      </c>
      <c r="AF102" s="42" t="s">
        <v>5281</v>
      </c>
      <c r="AG102" s="42" t="s">
        <v>5347</v>
      </c>
      <c r="AH102" s="42" t="s">
        <v>5281</v>
      </c>
      <c r="AI102" s="42" t="s">
        <v>5281</v>
      </c>
      <c r="AJ102" s="42" t="s">
        <v>5281</v>
      </c>
      <c r="AK102" s="42" t="s">
        <v>5281</v>
      </c>
      <c r="AL102" s="42" t="s">
        <v>5281</v>
      </c>
      <c r="AM102" s="42" t="s">
        <v>5347</v>
      </c>
      <c r="AN102" s="42" t="s">
        <v>5281</v>
      </c>
      <c r="AO102" s="42" t="s">
        <v>5281</v>
      </c>
      <c r="AP102" s="42" t="s">
        <v>5281</v>
      </c>
      <c r="AQ102" s="42" t="s">
        <v>5281</v>
      </c>
      <c r="AR102" s="42" t="s">
        <v>5281</v>
      </c>
      <c r="AS102" s="42" t="s">
        <v>5347</v>
      </c>
      <c r="AT102" s="42" t="s">
        <v>5281</v>
      </c>
      <c r="AU102" s="42" t="s">
        <v>5281</v>
      </c>
      <c r="AV102" s="42" t="s">
        <v>5281</v>
      </c>
      <c r="AW102" s="42" t="s">
        <v>5281</v>
      </c>
      <c r="AX102" s="42" t="s">
        <v>5281</v>
      </c>
      <c r="AY102" s="42" t="s">
        <v>5347</v>
      </c>
      <c r="AZ102" s="42" t="s">
        <v>5281</v>
      </c>
      <c r="BA102" s="42" t="s">
        <v>5281</v>
      </c>
      <c r="BB102" s="42" t="s">
        <v>5281</v>
      </c>
      <c r="BC102" s="42" t="s">
        <v>5281</v>
      </c>
      <c r="BD102" s="42" t="s">
        <v>5281</v>
      </c>
      <c r="BE102" s="42" t="s">
        <v>5347</v>
      </c>
    </row>
    <row r="103" spans="1:57" hidden="1">
      <c r="A103" s="43" t="s">
        <v>5282</v>
      </c>
      <c r="B103" s="44"/>
      <c r="C103" s="36"/>
      <c r="D103" s="42"/>
      <c r="E103" s="42"/>
      <c r="F103" s="42"/>
      <c r="G103" s="70"/>
      <c r="H103" s="70"/>
      <c r="I103" s="71"/>
      <c r="J103" s="42"/>
      <c r="K103" s="42"/>
      <c r="L103" s="42"/>
      <c r="M103" s="70"/>
      <c r="N103" s="70"/>
      <c r="O103" s="71"/>
      <c r="P103" s="42"/>
      <c r="Q103" s="42"/>
      <c r="R103" s="42"/>
      <c r="S103" s="42"/>
      <c r="T103" s="70"/>
      <c r="U103" s="71"/>
      <c r="V103" s="42"/>
      <c r="W103" s="42"/>
      <c r="X103" s="42"/>
      <c r="Y103" s="42"/>
      <c r="Z103" s="70"/>
      <c r="AA103" s="71"/>
      <c r="AB103" s="42"/>
      <c r="AC103" s="42"/>
      <c r="AD103" s="42"/>
      <c r="AE103" s="42"/>
      <c r="AF103" s="70"/>
      <c r="AG103" s="71"/>
      <c r="AH103" s="42"/>
      <c r="AI103" s="42"/>
      <c r="AJ103" s="42"/>
      <c r="AK103" s="42"/>
      <c r="AL103" s="70"/>
      <c r="AM103" s="71"/>
      <c r="AN103" s="42"/>
      <c r="AO103" s="42"/>
      <c r="AP103" s="42"/>
      <c r="AQ103" s="42"/>
      <c r="AR103" s="70"/>
      <c r="AS103" s="71"/>
      <c r="AT103" s="42"/>
      <c r="AU103" s="42"/>
      <c r="AV103" s="42"/>
      <c r="AW103" s="42"/>
      <c r="AX103" s="70"/>
      <c r="AY103" s="71"/>
      <c r="AZ103" s="42"/>
      <c r="BA103" s="42"/>
      <c r="BB103" s="42"/>
      <c r="BC103" s="70"/>
      <c r="BD103" s="71"/>
    </row>
    <row r="104" spans="1:57" hidden="1">
      <c r="A104" s="47"/>
      <c r="B104" s="48" t="s">
        <v>5283</v>
      </c>
      <c r="C104" s="67">
        <v>1</v>
      </c>
      <c r="D104" s="72">
        <f>A125997278V_Latest</f>
        <v>164.05699999999999</v>
      </c>
      <c r="E104" s="72">
        <f>A126000878K_Latest</f>
        <v>86.831000000000003</v>
      </c>
      <c r="F104" s="72">
        <f>A125999078L_Latest</f>
        <v>77.225999999999999</v>
      </c>
      <c r="G104" s="72">
        <f>A125991878R_Latest</f>
        <v>782.2</v>
      </c>
      <c r="H104" s="72">
        <f>A125995478A_Latest</f>
        <v>415.959</v>
      </c>
      <c r="I104" s="72">
        <f>A125993678J_Latest</f>
        <v>366.24099999999999</v>
      </c>
      <c r="J104" s="72">
        <f>A125997278V_Latest</f>
        <v>164.05699999999999</v>
      </c>
      <c r="K104" s="72">
        <f>A126000878K_Latest</f>
        <v>86.831000000000003</v>
      </c>
      <c r="L104" s="72">
        <f>A125999078L_Latest</f>
        <v>77.225999999999999</v>
      </c>
      <c r="M104" s="72">
        <f>A125991878R_Latest</f>
        <v>782.2</v>
      </c>
      <c r="N104" s="72">
        <f>A125995478A_Latest</f>
        <v>415.959</v>
      </c>
      <c r="O104" s="72">
        <f>A125993678J_Latest</f>
        <v>366.24099999999999</v>
      </c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</row>
    <row r="105" spans="1:57" hidden="1">
      <c r="A105" s="47"/>
      <c r="B105" s="48" t="s">
        <v>5284</v>
      </c>
      <c r="C105" s="67">
        <v>2</v>
      </c>
      <c r="D105" s="72">
        <f>A125996478V_Latest</f>
        <v>148.74299999999999</v>
      </c>
      <c r="E105" s="72">
        <f>A126000078L_Latest</f>
        <v>80.233999999999995</v>
      </c>
      <c r="F105" s="72">
        <f>A125998278L_Latest</f>
        <v>68.509</v>
      </c>
      <c r="G105" s="72">
        <f>A125991078T_Latest</f>
        <v>667.88400000000001</v>
      </c>
      <c r="H105" s="72">
        <f>A125994678A_Latest</f>
        <v>339.1</v>
      </c>
      <c r="I105" s="72">
        <f>A125992878J_Latest</f>
        <v>328.78399999999999</v>
      </c>
      <c r="J105" s="72"/>
      <c r="K105" s="72"/>
      <c r="L105" s="72"/>
      <c r="M105" s="72"/>
      <c r="N105" s="72"/>
      <c r="O105" s="72"/>
      <c r="P105" s="72">
        <f>A125996478V_Latest</f>
        <v>148.74299999999999</v>
      </c>
      <c r="Q105" s="72">
        <f>A126000078L_Latest</f>
        <v>80.233999999999995</v>
      </c>
      <c r="R105" s="72">
        <f>A125998278L_Latest</f>
        <v>68.509</v>
      </c>
      <c r="S105" s="72">
        <f>A125991078T_Latest</f>
        <v>667.88400000000001</v>
      </c>
      <c r="T105" s="72">
        <f>A125994678A_Latest</f>
        <v>339.1</v>
      </c>
      <c r="U105" s="72">
        <f>A125992878J_Latest</f>
        <v>328.78399999999999</v>
      </c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</row>
    <row r="106" spans="1:57" hidden="1">
      <c r="A106" s="47"/>
      <c r="B106" s="48" t="s">
        <v>5285</v>
      </c>
      <c r="C106" s="67">
        <v>3</v>
      </c>
      <c r="D106" s="72">
        <f>A125997478L_Latest</f>
        <v>118.107</v>
      </c>
      <c r="E106" s="72">
        <f>A126001078F_Latest</f>
        <v>61.32</v>
      </c>
      <c r="F106" s="72">
        <f>A125999278F_Latest</f>
        <v>56.787999999999997</v>
      </c>
      <c r="G106" s="72">
        <f>A125992078K_Latest</f>
        <v>555.76599999999996</v>
      </c>
      <c r="H106" s="72">
        <f>A125995678V_Latest</f>
        <v>264.92</v>
      </c>
      <c r="I106" s="72">
        <f>A125993878A_Latest</f>
        <v>290.846</v>
      </c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>
        <f>A125997478L_Latest</f>
        <v>118.107</v>
      </c>
      <c r="W106" s="72">
        <f>A126001078F_Latest</f>
        <v>61.32</v>
      </c>
      <c r="X106" s="72">
        <f>A125999278F_Latest</f>
        <v>56.787999999999997</v>
      </c>
      <c r="Y106" s="72">
        <f>A125992078K_Latest</f>
        <v>555.76599999999996</v>
      </c>
      <c r="Z106" s="72">
        <f>A125995678V_Latest</f>
        <v>264.92</v>
      </c>
      <c r="AA106" s="72">
        <f>A125993878A_Latest</f>
        <v>290.846</v>
      </c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</row>
    <row r="107" spans="1:57" hidden="1">
      <c r="A107" s="47"/>
      <c r="B107" s="48" t="s">
        <v>5286</v>
      </c>
      <c r="C107" s="67">
        <v>4</v>
      </c>
      <c r="D107" s="72">
        <f>A125997678F_Latest</f>
        <v>35.698</v>
      </c>
      <c r="E107" s="72">
        <f>A126001278X_Latest</f>
        <v>18.521000000000001</v>
      </c>
      <c r="F107" s="72">
        <f>A125999478X_Latest</f>
        <v>17.177</v>
      </c>
      <c r="G107" s="72">
        <f>A125992278C_Latest</f>
        <v>178.13399999999999</v>
      </c>
      <c r="H107" s="72">
        <f>A125995878L_Latest</f>
        <v>83.122</v>
      </c>
      <c r="I107" s="72">
        <f>A125994078W_Latest</f>
        <v>95.013000000000005</v>
      </c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>
        <f>A125997678F_Latest</f>
        <v>35.698</v>
      </c>
      <c r="AC107" s="72">
        <f>A126001278X_Latest</f>
        <v>18.521000000000001</v>
      </c>
      <c r="AD107" s="72">
        <f>A125999478X_Latest</f>
        <v>17.177</v>
      </c>
      <c r="AE107" s="72">
        <f>A125992278C_Latest</f>
        <v>178.13399999999999</v>
      </c>
      <c r="AF107" s="72">
        <f>A125995878L_Latest</f>
        <v>83.122</v>
      </c>
      <c r="AG107" s="72">
        <f>A125994078W_Latest</f>
        <v>95.013000000000005</v>
      </c>
      <c r="AH107" s="72"/>
      <c r="AI107" s="72"/>
      <c r="AJ107" s="72"/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</row>
    <row r="108" spans="1:57" hidden="1">
      <c r="A108" s="47"/>
      <c r="B108" s="48" t="s">
        <v>5287</v>
      </c>
      <c r="C108" s="67">
        <v>5</v>
      </c>
      <c r="D108" s="72">
        <f>A125996678L_Latest</f>
        <v>60.633000000000003</v>
      </c>
      <c r="E108" s="72">
        <f>A126000278F_Latest</f>
        <v>30.329000000000001</v>
      </c>
      <c r="F108" s="72">
        <f>A125998478F_Latest</f>
        <v>30.303999999999998</v>
      </c>
      <c r="G108" s="72">
        <f>A125991278K_Latest</f>
        <v>297.762</v>
      </c>
      <c r="H108" s="72">
        <f>A125994878V_Latest</f>
        <v>141.96</v>
      </c>
      <c r="I108" s="72">
        <f>A125993078C_Latest</f>
        <v>155.80199999999999</v>
      </c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>
        <f>A125996678L_Latest</f>
        <v>60.633000000000003</v>
      </c>
      <c r="AI108" s="72">
        <f>A126000278F_Latest</f>
        <v>30.329000000000001</v>
      </c>
      <c r="AJ108" s="72">
        <f>A125998478F_Latest</f>
        <v>30.303999999999998</v>
      </c>
      <c r="AK108" s="72">
        <f>A125991278K_Latest</f>
        <v>297.762</v>
      </c>
      <c r="AL108" s="72">
        <f>A125994878V_Latest</f>
        <v>141.96</v>
      </c>
      <c r="AM108" s="72">
        <f>A125993078C_Latest</f>
        <v>155.80199999999999</v>
      </c>
      <c r="AN108" s="72"/>
      <c r="AO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</row>
    <row r="109" spans="1:57" hidden="1">
      <c r="A109" s="47"/>
      <c r="B109" s="48" t="s">
        <v>5288</v>
      </c>
      <c r="C109" s="67">
        <v>6</v>
      </c>
      <c r="D109" s="72">
        <f>A125996878F_Latest</f>
        <v>12.256</v>
      </c>
      <c r="E109" s="72">
        <f>A126000478X_Latest</f>
        <v>6.6959999999999997</v>
      </c>
      <c r="F109" s="72">
        <f>A125998678X_Latest</f>
        <v>5.5590000000000002</v>
      </c>
      <c r="G109" s="72">
        <f>A125991478C_Latest</f>
        <v>49.427999999999997</v>
      </c>
      <c r="H109" s="72">
        <f>A125995078R_Latest</f>
        <v>22.219000000000001</v>
      </c>
      <c r="I109" s="72">
        <f>A125993278W_Latest</f>
        <v>27.209</v>
      </c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>
        <f>A125996878F_Latest</f>
        <v>12.256</v>
      </c>
      <c r="AO109" s="72">
        <f>A126000478X_Latest</f>
        <v>6.6959999999999997</v>
      </c>
      <c r="AP109" s="72">
        <f>A125998678X_Latest</f>
        <v>5.5590000000000002</v>
      </c>
      <c r="AQ109" s="72">
        <f>A125991478C_Latest</f>
        <v>49.427999999999997</v>
      </c>
      <c r="AR109" s="72">
        <f>A125995078R_Latest</f>
        <v>22.219000000000001</v>
      </c>
      <c r="AS109" s="72">
        <f>A125993278W_Latest</f>
        <v>27.209</v>
      </c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</row>
    <row r="110" spans="1:57" hidden="1">
      <c r="A110" s="47"/>
      <c r="B110" s="48" t="s">
        <v>5289</v>
      </c>
      <c r="C110" s="67">
        <v>7</v>
      </c>
      <c r="D110" s="72">
        <f>A125997078A_Latest</f>
        <v>3.794</v>
      </c>
      <c r="E110" s="72">
        <f>A126000678T_Latest</f>
        <v>1.9850000000000001</v>
      </c>
      <c r="F110" s="72">
        <f>A125998878T_Latest</f>
        <v>1.8080000000000001</v>
      </c>
      <c r="G110" s="72">
        <f>A125991678W_Latest</f>
        <v>22.62</v>
      </c>
      <c r="H110" s="72">
        <f>A125995278J_Latest</f>
        <v>10.608000000000001</v>
      </c>
      <c r="I110" s="72">
        <f>A125993478R_Latest</f>
        <v>12.012</v>
      </c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O110" s="72"/>
      <c r="AP110" s="72"/>
      <c r="AQ110" s="72"/>
      <c r="AR110" s="72"/>
      <c r="AS110" s="72"/>
      <c r="AT110" s="72">
        <f>A125997078A_Latest</f>
        <v>3.794</v>
      </c>
      <c r="AU110" s="72">
        <f>A126000678T_Latest</f>
        <v>1.9850000000000001</v>
      </c>
      <c r="AV110" s="72">
        <f>A125998878T_Latest</f>
        <v>1.8080000000000001</v>
      </c>
      <c r="AW110" s="72">
        <f>A125991678W_Latest</f>
        <v>22.62</v>
      </c>
      <c r="AX110" s="72">
        <f>A125995278J_Latest</f>
        <v>10.608000000000001</v>
      </c>
      <c r="AY110" s="72">
        <f>A125993478R_Latest</f>
        <v>12.012</v>
      </c>
      <c r="AZ110" s="72"/>
      <c r="BA110" s="72"/>
      <c r="BB110" s="72"/>
      <c r="BC110" s="72"/>
      <c r="BD110" s="72"/>
      <c r="BE110" s="72"/>
    </row>
    <row r="111" spans="1:57" hidden="1">
      <c r="A111" s="47"/>
      <c r="B111" s="48" t="s">
        <v>5290</v>
      </c>
      <c r="C111" s="67">
        <v>8</v>
      </c>
      <c r="D111" s="72">
        <f>A125996278A_Latest</f>
        <v>11.077</v>
      </c>
      <c r="E111" s="72">
        <f>A125999878K_Latest</f>
        <v>6.8</v>
      </c>
      <c r="F111" s="72">
        <f>A125998078V_Latest</f>
        <v>4.2770000000000001</v>
      </c>
      <c r="G111" s="72">
        <f>A125990878W_Latest</f>
        <v>54.859000000000002</v>
      </c>
      <c r="H111" s="72">
        <f>A125994478J_Latest</f>
        <v>28.957000000000001</v>
      </c>
      <c r="I111" s="72">
        <f>A125992678R_Latest</f>
        <v>25.902999999999999</v>
      </c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O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>
        <f>A125996278A_Latest</f>
        <v>11.077</v>
      </c>
      <c r="BA111" s="72">
        <f>A125999878K_Latest</f>
        <v>6.8</v>
      </c>
      <c r="BB111" s="72">
        <f>A125998078V_Latest</f>
        <v>4.2770000000000001</v>
      </c>
      <c r="BC111" s="72">
        <f>A125990878W_Latest</f>
        <v>54.859000000000002</v>
      </c>
      <c r="BD111" s="72">
        <f>A125994478J_Latest</f>
        <v>28.957000000000001</v>
      </c>
      <c r="BE111" s="72">
        <f>A125992678R_Latest</f>
        <v>25.902999999999999</v>
      </c>
    </row>
    <row r="112" spans="1:57" hidden="1">
      <c r="A112" s="43" t="s">
        <v>5291</v>
      </c>
      <c r="B112" s="50"/>
      <c r="C112" s="67">
        <v>9</v>
      </c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O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</row>
    <row r="113" spans="1:57" hidden="1">
      <c r="A113" s="43"/>
      <c r="B113" s="48" t="s">
        <v>5292</v>
      </c>
      <c r="C113" s="67">
        <v>10</v>
      </c>
      <c r="D113" s="72">
        <f>A125996210F_Latest</f>
        <v>543.35500000000002</v>
      </c>
      <c r="E113" s="72">
        <f>A125999810R_Latest</f>
        <v>288.05599999999998</v>
      </c>
      <c r="F113" s="72">
        <f>A125998010X_Latest</f>
        <v>255.298</v>
      </c>
      <c r="G113" s="72">
        <f>A125990810A_Latest</f>
        <v>2569.7170000000001</v>
      </c>
      <c r="H113" s="72">
        <f>A125994410L_Latest</f>
        <v>1282.038</v>
      </c>
      <c r="I113" s="72">
        <f>A125992610V_Latest</f>
        <v>1287.6790000000001</v>
      </c>
      <c r="J113" s="72">
        <f>A125997410T_Latest</f>
        <v>158.11199999999999</v>
      </c>
      <c r="K113" s="72">
        <f>A126001010K_Latest</f>
        <v>83.763999999999996</v>
      </c>
      <c r="L113" s="72">
        <f>A125999210K_Latest</f>
        <v>74.347999999999999</v>
      </c>
      <c r="M113" s="72">
        <f>A125992010R_Latest</f>
        <v>774.476</v>
      </c>
      <c r="N113" s="72">
        <f>A125995610X_Latest</f>
        <v>411.72300000000001</v>
      </c>
      <c r="O113" s="72">
        <f>A125993810F_Latest</f>
        <v>362.75299999999999</v>
      </c>
      <c r="P113" s="72">
        <f>A125996610T_Latest</f>
        <v>148.155</v>
      </c>
      <c r="Q113" s="72">
        <f>A126000210K_Latest</f>
        <v>80.233999999999995</v>
      </c>
      <c r="R113" s="72">
        <f>A125998410K_Latest</f>
        <v>67.921000000000006</v>
      </c>
      <c r="S113" s="72">
        <f>A125991210R_Latest</f>
        <v>661.16499999999996</v>
      </c>
      <c r="T113" s="72">
        <f>A125994810X_Latest</f>
        <v>334.78199999999998</v>
      </c>
      <c r="U113" s="72">
        <f>A125993010J_Latest</f>
        <v>326.38400000000001</v>
      </c>
      <c r="V113" s="72">
        <f>A125997610K_Latest</f>
        <v>116.30800000000001</v>
      </c>
      <c r="W113" s="72">
        <f>A126001210C_Latest</f>
        <v>60.5</v>
      </c>
      <c r="X113" s="72">
        <f>A125999410C_Latest</f>
        <v>55.808999999999997</v>
      </c>
      <c r="Y113" s="72">
        <f>A125992210J_Latest</f>
        <v>543.36199999999997</v>
      </c>
      <c r="Z113" s="72">
        <f>A125995810T_Latest</f>
        <v>256.21600000000001</v>
      </c>
      <c r="AA113" s="72">
        <f>A125994010A_Latest</f>
        <v>287.14699999999999</v>
      </c>
      <c r="AB113" s="72">
        <f>A125997810C_Latest</f>
        <v>35.302999999999997</v>
      </c>
      <c r="AC113" s="72">
        <f>A126001410W_Latest</f>
        <v>18.326000000000001</v>
      </c>
      <c r="AD113" s="72">
        <f>A125999610W_Latest</f>
        <v>16.977</v>
      </c>
      <c r="AE113" s="72">
        <f>A125992410A_Latest</f>
        <v>174.273</v>
      </c>
      <c r="AF113" s="72">
        <f>A125996010L_Latest</f>
        <v>80.864000000000004</v>
      </c>
      <c r="AG113" s="72">
        <f>A125994210V_Latest</f>
        <v>93.409000000000006</v>
      </c>
      <c r="AH113" s="72">
        <f>A125996810K_Latest</f>
        <v>59.462000000000003</v>
      </c>
      <c r="AI113" s="72">
        <f>A126000410C_Latest</f>
        <v>30.329000000000001</v>
      </c>
      <c r="AJ113" s="72">
        <f>A125998610C_Latest</f>
        <v>29.132000000000001</v>
      </c>
      <c r="AK113" s="72">
        <f>A125991410J_Latest</f>
        <v>291.16800000000001</v>
      </c>
      <c r="AL113" s="72">
        <f>A125995010V_Latest</f>
        <v>137.37299999999999</v>
      </c>
      <c r="AM113" s="72">
        <f>A125993210A_Latest</f>
        <v>153.79499999999999</v>
      </c>
      <c r="AN113" s="72">
        <f>A125997010F_Latest</f>
        <v>11.776</v>
      </c>
      <c r="AO113" s="72">
        <f>A126000610W_Latest</f>
        <v>6.39</v>
      </c>
      <c r="AP113" s="72">
        <f>A125998810W_Latest</f>
        <v>5.3860000000000001</v>
      </c>
      <c r="AQ113" s="72">
        <f>A125991610A_Latest</f>
        <v>48.808999999999997</v>
      </c>
      <c r="AR113" s="72">
        <f>A125995210L_Latest</f>
        <v>22.033999999999999</v>
      </c>
      <c r="AS113" s="72">
        <f>A125993410V_Latest</f>
        <v>26.774999999999999</v>
      </c>
      <c r="AT113" s="72">
        <f>A125997210X_Latest</f>
        <v>3.6720000000000002</v>
      </c>
      <c r="AU113" s="72">
        <f>A126000810R_Latest</f>
        <v>1.8640000000000001</v>
      </c>
      <c r="AV113" s="72">
        <f>A125999010T_Latest</f>
        <v>1.8080000000000001</v>
      </c>
      <c r="AW113" s="72">
        <f>A125991810V_Latest</f>
        <v>22.145</v>
      </c>
      <c r="AX113" s="72">
        <f>A125995410F_Latest</f>
        <v>10.382</v>
      </c>
      <c r="AY113" s="72">
        <f>A125993610L_Latest</f>
        <v>11.763</v>
      </c>
      <c r="AZ113" s="72">
        <f>A125996410X_Latest</f>
        <v>10.566000000000001</v>
      </c>
      <c r="BA113" s="72">
        <f>A126000010T_Latest</f>
        <v>6.649</v>
      </c>
      <c r="BB113" s="72">
        <f>A125998210T_Latest</f>
        <v>3.9169999999999998</v>
      </c>
      <c r="BC113" s="72">
        <f>A125991010W_Latest</f>
        <v>54.317999999999998</v>
      </c>
      <c r="BD113" s="72">
        <f>A125994610F_Latest</f>
        <v>28.664999999999999</v>
      </c>
      <c r="BE113" s="72">
        <f>A125992810L_Latest</f>
        <v>25.652999999999999</v>
      </c>
    </row>
    <row r="114" spans="1:57" hidden="1">
      <c r="A114" s="47"/>
      <c r="B114" s="51" t="s">
        <v>5293</v>
      </c>
      <c r="C114" s="67">
        <v>11</v>
      </c>
      <c r="D114" s="72">
        <f>A125996142R_Latest</f>
        <v>223.958</v>
      </c>
      <c r="E114" s="72">
        <f>A125999742X_Latest</f>
        <v>125.434</v>
      </c>
      <c r="F114" s="72">
        <f>A125997942F_Latest</f>
        <v>98.524000000000001</v>
      </c>
      <c r="G114" s="72">
        <f>A125990742K_Latest</f>
        <v>820.61699999999996</v>
      </c>
      <c r="H114" s="72">
        <f>A125994342W_Latest</f>
        <v>415.50099999999998</v>
      </c>
      <c r="I114" s="72">
        <f>A125992542C_Latest</f>
        <v>405.11599999999999</v>
      </c>
      <c r="J114" s="72">
        <f>A125997342A_Latest</f>
        <v>61.158000000000001</v>
      </c>
      <c r="K114" s="72">
        <f>A126000942T_Latest</f>
        <v>35.337000000000003</v>
      </c>
      <c r="L114" s="72">
        <f>A125999142V_Latest</f>
        <v>25.821000000000002</v>
      </c>
      <c r="M114" s="72">
        <f>A125991942W_Latest</f>
        <v>268.87599999999998</v>
      </c>
      <c r="N114" s="72">
        <f>A125995542J_Latest</f>
        <v>143.572</v>
      </c>
      <c r="O114" s="72">
        <f>A125993742R_Latest</f>
        <v>125.304</v>
      </c>
      <c r="P114" s="72">
        <f>A125996542A_Latest</f>
        <v>59.133000000000003</v>
      </c>
      <c r="Q114" s="72">
        <f>A126000142V_Latest</f>
        <v>32.892000000000003</v>
      </c>
      <c r="R114" s="72">
        <f>A125998342V_Latest</f>
        <v>26.242000000000001</v>
      </c>
      <c r="S114" s="72">
        <f>A125991142X_Latest</f>
        <v>209.59100000000001</v>
      </c>
      <c r="T114" s="72">
        <f>A125994742J_Latest</f>
        <v>110.03</v>
      </c>
      <c r="U114" s="72">
        <f>A125992942R_Latest</f>
        <v>99.561999999999998</v>
      </c>
      <c r="V114" s="72">
        <f>A125997542V_Latest</f>
        <v>54.320999999999998</v>
      </c>
      <c r="W114" s="72">
        <f>A126001142L_Latest</f>
        <v>29.831</v>
      </c>
      <c r="X114" s="72">
        <f>A125999342L_Latest</f>
        <v>24.49</v>
      </c>
      <c r="Y114" s="72">
        <f>A125992142T_Latest</f>
        <v>163.827</v>
      </c>
      <c r="Z114" s="72">
        <f>A125995742A_Latest</f>
        <v>79.435000000000002</v>
      </c>
      <c r="AA114" s="72">
        <f>A125993942J_Latest</f>
        <v>84.391999999999996</v>
      </c>
      <c r="AB114" s="72">
        <f>A125997742L_Latest</f>
        <v>13.291</v>
      </c>
      <c r="AC114" s="72">
        <f>A126001342F_Latest</f>
        <v>7.8620000000000001</v>
      </c>
      <c r="AD114" s="72">
        <f>A125999542F_Latest</f>
        <v>5.43</v>
      </c>
      <c r="AE114" s="72">
        <f>A125992342K_Latest</f>
        <v>51.646000000000001</v>
      </c>
      <c r="AF114" s="72">
        <f>A125995942V_Latest</f>
        <v>22.369</v>
      </c>
      <c r="AG114" s="72">
        <f>A125994142C_Latest</f>
        <v>29.277000000000001</v>
      </c>
      <c r="AH114" s="72">
        <f>A125996742V_Latest</f>
        <v>24.981999999999999</v>
      </c>
      <c r="AI114" s="72">
        <f>A126000342L_Latest</f>
        <v>13.425000000000001</v>
      </c>
      <c r="AJ114" s="72">
        <f>A125998542L_Latest</f>
        <v>11.557</v>
      </c>
      <c r="AK114" s="72">
        <f>A125991342T_Latest</f>
        <v>88.126000000000005</v>
      </c>
      <c r="AL114" s="72">
        <f>A125994942A_Latest</f>
        <v>41.618000000000002</v>
      </c>
      <c r="AM114" s="72">
        <f>A125993142K_Latest</f>
        <v>46.508000000000003</v>
      </c>
      <c r="AN114" s="72">
        <f>A125996942L_Latest</f>
        <v>4.7220000000000004</v>
      </c>
      <c r="AO114" s="72">
        <f>A126000542F_Latest</f>
        <v>2.698</v>
      </c>
      <c r="AP114" s="72">
        <f>A125998742F_Latest</f>
        <v>2.024</v>
      </c>
      <c r="AQ114" s="72">
        <f>A125991542K_Latest</f>
        <v>16.724</v>
      </c>
      <c r="AR114" s="72">
        <f>A125995142W_Latest</f>
        <v>7.202</v>
      </c>
      <c r="AS114" s="72">
        <f>A125993342C_Latest</f>
        <v>9.5220000000000002</v>
      </c>
      <c r="AT114" s="72">
        <f>A125997142J_Latest</f>
        <v>1.161</v>
      </c>
      <c r="AU114" s="72">
        <f>A126000742X_Latest</f>
        <v>0.86</v>
      </c>
      <c r="AV114" s="72">
        <f>A125998942X_Latest</f>
        <v>0.3</v>
      </c>
      <c r="AW114" s="72">
        <f>A125991742C_Latest</f>
        <v>5.4359999999999999</v>
      </c>
      <c r="AX114" s="72">
        <f>A125995342R_Latest</f>
        <v>2.0979999999999999</v>
      </c>
      <c r="AY114" s="72">
        <f>A125993542W_Latest</f>
        <v>3.3380000000000001</v>
      </c>
      <c r="AZ114" s="72">
        <f>A125996342J_Latest</f>
        <v>5.1890000000000001</v>
      </c>
      <c r="BA114" s="72">
        <f>A125999942T_Latest</f>
        <v>2.5289999999999999</v>
      </c>
      <c r="BB114" s="72">
        <f>A125998142A_Latest</f>
        <v>2.66</v>
      </c>
      <c r="BC114" s="72">
        <f>A125990942C_Latest</f>
        <v>16.390999999999998</v>
      </c>
      <c r="BD114" s="72">
        <f>A125994542R_Latest</f>
        <v>9.1760000000000002</v>
      </c>
      <c r="BE114" s="72">
        <f>A125992742W_Latest</f>
        <v>7.2149999999999999</v>
      </c>
    </row>
    <row r="115" spans="1:57" hidden="1">
      <c r="A115" s="47"/>
      <c r="B115" s="51" t="s">
        <v>5294</v>
      </c>
      <c r="C115" s="67">
        <v>12</v>
      </c>
      <c r="D115" s="72">
        <f>A125996214R_Latest</f>
        <v>190.072</v>
      </c>
      <c r="E115" s="72">
        <f>A125999814X_Latest</f>
        <v>95.08</v>
      </c>
      <c r="F115" s="72">
        <f>A125998014J_Latest</f>
        <v>94.992999999999995</v>
      </c>
      <c r="G115" s="72">
        <f>A125990814K_Latest</f>
        <v>1246.605</v>
      </c>
      <c r="H115" s="72">
        <f>A125994414W_Latest</f>
        <v>614.327</v>
      </c>
      <c r="I115" s="72">
        <f>A125992614C_Latest</f>
        <v>632.27700000000004</v>
      </c>
      <c r="J115" s="72">
        <f>A125997414A_Latest</f>
        <v>52.326000000000001</v>
      </c>
      <c r="K115" s="72">
        <f>A126001014V_Latest</f>
        <v>26.648</v>
      </c>
      <c r="L115" s="72">
        <f>A125999214V_Latest</f>
        <v>25.678000000000001</v>
      </c>
      <c r="M115" s="72">
        <f>A125992014X_Latest</f>
        <v>361.21600000000001</v>
      </c>
      <c r="N115" s="72">
        <f>A125995614J_Latest</f>
        <v>188.56200000000001</v>
      </c>
      <c r="O115" s="72">
        <f>A125993814R_Latest</f>
        <v>172.654</v>
      </c>
      <c r="P115" s="72">
        <f>A125996614A_Latest</f>
        <v>61.07</v>
      </c>
      <c r="Q115" s="72">
        <f>A126000214V_Latest</f>
        <v>31.099</v>
      </c>
      <c r="R115" s="72">
        <f>A125998414V_Latest</f>
        <v>29.972000000000001</v>
      </c>
      <c r="S115" s="72">
        <f>A125991214X_Latest</f>
        <v>337.303</v>
      </c>
      <c r="T115" s="72">
        <f>A125994814J_Latest</f>
        <v>165.995</v>
      </c>
      <c r="U115" s="72">
        <f>A125993014T_Latest</f>
        <v>171.30799999999999</v>
      </c>
      <c r="V115" s="72">
        <f>A125997614V_Latest</f>
        <v>33.438000000000002</v>
      </c>
      <c r="W115" s="72">
        <f>A126001214L_Latest</f>
        <v>16.544</v>
      </c>
      <c r="X115" s="72">
        <f>A125999414L_Latest</f>
        <v>16.893000000000001</v>
      </c>
      <c r="Y115" s="72">
        <f>A125992214T_Latest</f>
        <v>260.74099999999999</v>
      </c>
      <c r="Z115" s="72">
        <f>A125995814A_Latest</f>
        <v>123.28400000000001</v>
      </c>
      <c r="AA115" s="72">
        <f>A125994014K_Latest</f>
        <v>137.45699999999999</v>
      </c>
      <c r="AB115" s="72">
        <f>A125997814L_Latest</f>
        <v>11.228999999999999</v>
      </c>
      <c r="AC115" s="72">
        <f>A126001414F_Latest</f>
        <v>4.952</v>
      </c>
      <c r="AD115" s="72">
        <f>A125999614F_Latest</f>
        <v>6.2770000000000001</v>
      </c>
      <c r="AE115" s="72">
        <f>A125992414K_Latest</f>
        <v>87.649000000000001</v>
      </c>
      <c r="AF115" s="72">
        <f>A125996014W_Latest</f>
        <v>41.435000000000002</v>
      </c>
      <c r="AG115" s="72">
        <f>A125994214C_Latest</f>
        <v>46.213999999999999</v>
      </c>
      <c r="AH115" s="72">
        <f>A125996814V_Latest</f>
        <v>21.298999999999999</v>
      </c>
      <c r="AI115" s="72">
        <f>A126000414L_Latest</f>
        <v>10.18</v>
      </c>
      <c r="AJ115" s="72">
        <f>A125998614L_Latest</f>
        <v>11.119</v>
      </c>
      <c r="AK115" s="72">
        <f>A125991414T_Latest</f>
        <v>140.71299999999999</v>
      </c>
      <c r="AL115" s="72">
        <f>A125995014C_Latest</f>
        <v>65.575999999999993</v>
      </c>
      <c r="AM115" s="72">
        <f>A125993214K_Latest</f>
        <v>75.137</v>
      </c>
      <c r="AN115" s="72">
        <f>A125997014R_Latest</f>
        <v>4.5819999999999999</v>
      </c>
      <c r="AO115" s="72">
        <f>A126000614F_Latest</f>
        <v>1.97</v>
      </c>
      <c r="AP115" s="72">
        <f>A125998814F_Latest</f>
        <v>2.6120000000000001</v>
      </c>
      <c r="AQ115" s="72">
        <f>A125991614K_Latest</f>
        <v>20.483000000000001</v>
      </c>
      <c r="AR115" s="72">
        <f>A125995214W_Latest</f>
        <v>9.8409999999999993</v>
      </c>
      <c r="AS115" s="72">
        <f>A125993414C_Latest</f>
        <v>10.643000000000001</v>
      </c>
      <c r="AT115" s="72">
        <f>A125997214J_Latest</f>
        <v>1.881</v>
      </c>
      <c r="AU115" s="72">
        <f>A126000814X_Latest</f>
        <v>0.69699999999999995</v>
      </c>
      <c r="AV115" s="72">
        <f>A125999014A_Latest</f>
        <v>1.1850000000000001</v>
      </c>
      <c r="AW115" s="72">
        <f>A125991814C_Latest</f>
        <v>10.922000000000001</v>
      </c>
      <c r="AX115" s="72">
        <f>A125995414R_Latest</f>
        <v>5.26</v>
      </c>
      <c r="AY115" s="72">
        <f>A125993614W_Latest</f>
        <v>5.6619999999999999</v>
      </c>
      <c r="AZ115" s="72">
        <f>A125996414J_Latest</f>
        <v>4.2469999999999999</v>
      </c>
      <c r="BA115" s="72">
        <f>A126000014A_Latest</f>
        <v>2.99</v>
      </c>
      <c r="BB115" s="72">
        <f>A125998214A_Latest</f>
        <v>1.2569999999999999</v>
      </c>
      <c r="BC115" s="72">
        <f>A125991014F_Latest</f>
        <v>27.577000000000002</v>
      </c>
      <c r="BD115" s="72">
        <f>A125994614R_Latest</f>
        <v>14.375</v>
      </c>
      <c r="BE115" s="72">
        <f>A125992814W_Latest</f>
        <v>13.202999999999999</v>
      </c>
    </row>
    <row r="116" spans="1:57" hidden="1">
      <c r="A116" s="47"/>
      <c r="B116" s="52" t="s">
        <v>5295</v>
      </c>
      <c r="C116" s="67">
        <v>13</v>
      </c>
      <c r="D116" s="72">
        <f>A125996218X_Latest</f>
        <v>116.166</v>
      </c>
      <c r="E116" s="72">
        <f>A125999818J_Latest</f>
        <v>63.831000000000003</v>
      </c>
      <c r="F116" s="72">
        <f>A125998018T_Latest</f>
        <v>52.335000000000001</v>
      </c>
      <c r="G116" s="72">
        <f>A125990818V_Latest</f>
        <v>754.22</v>
      </c>
      <c r="H116" s="72">
        <f>A125994418F_Latest</f>
        <v>375.197</v>
      </c>
      <c r="I116" s="72">
        <f>A125992618L_Latest</f>
        <v>379.02300000000002</v>
      </c>
      <c r="J116" s="72">
        <f>A125997418K_Latest</f>
        <v>27.768999999999998</v>
      </c>
      <c r="K116" s="72">
        <f>A126001018C_Latest</f>
        <v>18.276</v>
      </c>
      <c r="L116" s="72">
        <f>A125999218C_Latest</f>
        <v>9.4930000000000003</v>
      </c>
      <c r="M116" s="72">
        <f>A125992018J_Latest</f>
        <v>217.14599999999999</v>
      </c>
      <c r="N116" s="72">
        <f>A125995618T_Latest</f>
        <v>118.934</v>
      </c>
      <c r="O116" s="72">
        <f>A125993818X_Latest</f>
        <v>98.212999999999994</v>
      </c>
      <c r="P116" s="72">
        <f>A125996618K_Latest</f>
        <v>42.76</v>
      </c>
      <c r="Q116" s="72">
        <f>A126000218C_Latest</f>
        <v>22.33</v>
      </c>
      <c r="R116" s="72">
        <f>A125998418C_Latest</f>
        <v>20.43</v>
      </c>
      <c r="S116" s="72">
        <f>A125991218J_Latest</f>
        <v>217.221</v>
      </c>
      <c r="T116" s="72">
        <f>A125994818T_Latest</f>
        <v>103.113</v>
      </c>
      <c r="U116" s="72">
        <f>A125993018A_Latest</f>
        <v>114.108</v>
      </c>
      <c r="V116" s="72">
        <f>A125997618C_Latest</f>
        <v>19.425000000000001</v>
      </c>
      <c r="W116" s="72">
        <f>A126001218W_Latest</f>
        <v>10.458</v>
      </c>
      <c r="X116" s="72">
        <f>A125999418W_Latest</f>
        <v>8.968</v>
      </c>
      <c r="Y116" s="72">
        <f>A125992218A_Latest</f>
        <v>146.863</v>
      </c>
      <c r="Z116" s="72">
        <f>A125995818K_Latest</f>
        <v>70.200999999999993</v>
      </c>
      <c r="AA116" s="72">
        <f>A125994018V_Latest</f>
        <v>76.661000000000001</v>
      </c>
      <c r="AB116" s="72">
        <f>A125997818W_Latest</f>
        <v>7.1479999999999997</v>
      </c>
      <c r="AC116" s="72">
        <f>A126001418R_Latest</f>
        <v>3.8620000000000001</v>
      </c>
      <c r="AD116" s="72">
        <f>A125999618R_Latest</f>
        <v>3.2850000000000001</v>
      </c>
      <c r="AE116" s="72">
        <f>A125992418V_Latest</f>
        <v>56.689</v>
      </c>
      <c r="AF116" s="72">
        <f>A125996018F_Latest</f>
        <v>27.056000000000001</v>
      </c>
      <c r="AG116" s="72">
        <f>A125994218L_Latest</f>
        <v>29.632999999999999</v>
      </c>
      <c r="AH116" s="72">
        <f>A125996818C_Latest</f>
        <v>12.795999999999999</v>
      </c>
      <c r="AI116" s="72">
        <f>A126000418W_Latest</f>
        <v>5.7290000000000001</v>
      </c>
      <c r="AJ116" s="72">
        <f>A125998618W_Latest</f>
        <v>7.0670000000000002</v>
      </c>
      <c r="AK116" s="72">
        <f>A125991418A_Latest</f>
        <v>81.63</v>
      </c>
      <c r="AL116" s="72">
        <f>A125995018L_Latest</f>
        <v>39.091999999999999</v>
      </c>
      <c r="AM116" s="72">
        <f>A125993218V_Latest</f>
        <v>42.537999999999997</v>
      </c>
      <c r="AN116" s="72">
        <f>A125997018X_Latest</f>
        <v>3.0910000000000002</v>
      </c>
      <c r="AO116" s="72">
        <f>A126000618R_Latest</f>
        <v>1.423</v>
      </c>
      <c r="AP116" s="72">
        <f>A125998818R_Latest</f>
        <v>1.667</v>
      </c>
      <c r="AQ116" s="72">
        <f>A125991618V_Latest</f>
        <v>12.864000000000001</v>
      </c>
      <c r="AR116" s="72">
        <f>A125995218F_Latest</f>
        <v>6.5880000000000001</v>
      </c>
      <c r="AS116" s="72">
        <f>A125993418L_Latest</f>
        <v>6.2759999999999998</v>
      </c>
      <c r="AT116" s="72">
        <f>A125997218T_Latest</f>
        <v>1.052</v>
      </c>
      <c r="AU116" s="72">
        <f>A126000818J_Latest</f>
        <v>0.34899999999999998</v>
      </c>
      <c r="AV116" s="72">
        <f>A125999018K_Latest</f>
        <v>0.70299999999999996</v>
      </c>
      <c r="AW116" s="72">
        <f>A125991818L_Latest</f>
        <v>5.8250000000000002</v>
      </c>
      <c r="AX116" s="72">
        <f>A125995418X_Latest</f>
        <v>2.3929999999999998</v>
      </c>
      <c r="AY116" s="72">
        <f>A125993618F_Latest</f>
        <v>3.4319999999999999</v>
      </c>
      <c r="AZ116" s="72">
        <f>A125996418T_Latest</f>
        <v>2.125</v>
      </c>
      <c r="BA116" s="72">
        <f>A126000018K_Latest</f>
        <v>1.4039999999999999</v>
      </c>
      <c r="BB116" s="72">
        <f>A125998218K_Latest</f>
        <v>0.72099999999999997</v>
      </c>
      <c r="BC116" s="72">
        <f>A125991018R_Latest</f>
        <v>15.981999999999999</v>
      </c>
      <c r="BD116" s="72">
        <f>A125994618X_Latest</f>
        <v>7.82</v>
      </c>
      <c r="BE116" s="72">
        <f>A125992818F_Latest</f>
        <v>8.1620000000000008</v>
      </c>
    </row>
    <row r="117" spans="1:57" hidden="1">
      <c r="A117" s="47"/>
      <c r="B117" s="52" t="s">
        <v>5296</v>
      </c>
      <c r="C117" s="67">
        <v>14</v>
      </c>
      <c r="D117" s="72">
        <f>A125996146X_Latest</f>
        <v>73.906999999999996</v>
      </c>
      <c r="E117" s="72">
        <f>A125999746J_Latest</f>
        <v>31.248999999999999</v>
      </c>
      <c r="F117" s="72">
        <f>A125997946R_Latest</f>
        <v>42.658000000000001</v>
      </c>
      <c r="G117" s="72">
        <f>A125990746V_Latest</f>
        <v>492.38499999999999</v>
      </c>
      <c r="H117" s="72">
        <f>A125994346F_Latest</f>
        <v>239.131</v>
      </c>
      <c r="I117" s="72">
        <f>A125992546L_Latest</f>
        <v>253.25399999999999</v>
      </c>
      <c r="J117" s="72">
        <f>A125997346K_Latest</f>
        <v>24.556999999999999</v>
      </c>
      <c r="K117" s="72">
        <f>A126000946A_Latest</f>
        <v>8.3719999999999999</v>
      </c>
      <c r="L117" s="72">
        <f>A125999146C_Latest</f>
        <v>16.184999999999999</v>
      </c>
      <c r="M117" s="72">
        <f>A125991946F_Latest</f>
        <v>144.07</v>
      </c>
      <c r="N117" s="72">
        <f>A125995546T_Latest</f>
        <v>69.629000000000005</v>
      </c>
      <c r="O117" s="72">
        <f>A125993746X_Latest</f>
        <v>74.441000000000003</v>
      </c>
      <c r="P117" s="72">
        <f>A125996546K_Latest</f>
        <v>18.309999999999999</v>
      </c>
      <c r="Q117" s="72">
        <f>A126000146C_Latest</f>
        <v>8.7680000000000007</v>
      </c>
      <c r="R117" s="72">
        <f>A125998346C_Latest</f>
        <v>9.5419999999999998</v>
      </c>
      <c r="S117" s="72">
        <f>A125991146J_Latest</f>
        <v>120.08199999999999</v>
      </c>
      <c r="T117" s="72">
        <f>A125994746T_Latest</f>
        <v>62.881999999999998</v>
      </c>
      <c r="U117" s="72">
        <f>A125992946X_Latest</f>
        <v>57.2</v>
      </c>
      <c r="V117" s="72">
        <f>A125997546C_Latest</f>
        <v>14.012</v>
      </c>
      <c r="W117" s="72">
        <f>A126001146W_Latest</f>
        <v>6.0869999999999997</v>
      </c>
      <c r="X117" s="72">
        <f>A125999346W_Latest</f>
        <v>7.9260000000000002</v>
      </c>
      <c r="Y117" s="72">
        <f>A125992146A_Latest</f>
        <v>113.879</v>
      </c>
      <c r="Z117" s="72">
        <f>A125995746K_Latest</f>
        <v>53.082999999999998</v>
      </c>
      <c r="AA117" s="72">
        <f>A125993946T_Latest</f>
        <v>60.795000000000002</v>
      </c>
      <c r="AB117" s="72">
        <f>A125997746W_Latest</f>
        <v>4.0810000000000004</v>
      </c>
      <c r="AC117" s="72">
        <f>A126001346R_Latest</f>
        <v>1.0900000000000001</v>
      </c>
      <c r="AD117" s="72">
        <f>A125999546R_Latest</f>
        <v>2.9910000000000001</v>
      </c>
      <c r="AE117" s="72">
        <f>A125992346V_Latest</f>
        <v>30.96</v>
      </c>
      <c r="AF117" s="72">
        <f>A125995946C_Latest</f>
        <v>14.379</v>
      </c>
      <c r="AG117" s="72">
        <f>A125994146L_Latest</f>
        <v>16.581</v>
      </c>
      <c r="AH117" s="72">
        <f>A125996746C_Latest</f>
        <v>8.5030000000000001</v>
      </c>
      <c r="AI117" s="72">
        <f>A126000346W_Latest</f>
        <v>4.4509999999999996</v>
      </c>
      <c r="AJ117" s="72">
        <f>A125998546W_Latest</f>
        <v>4.0519999999999996</v>
      </c>
      <c r="AK117" s="72">
        <f>A125991346A_Latest</f>
        <v>59.082999999999998</v>
      </c>
      <c r="AL117" s="72">
        <f>A125994946K_Latest</f>
        <v>26.484000000000002</v>
      </c>
      <c r="AM117" s="72">
        <f>A125993146V_Latest</f>
        <v>32.598999999999997</v>
      </c>
      <c r="AN117" s="72">
        <f>A125996946W_Latest</f>
        <v>1.492</v>
      </c>
      <c r="AO117" s="72">
        <f>A126000546R_Latest</f>
        <v>0.54700000000000004</v>
      </c>
      <c r="AP117" s="72">
        <f>A125998746R_Latest</f>
        <v>0.94499999999999995</v>
      </c>
      <c r="AQ117" s="72">
        <f>A125991546V_Latest</f>
        <v>7.6189999999999998</v>
      </c>
      <c r="AR117" s="72">
        <f>A125995146F_Latest</f>
        <v>3.2519999999999998</v>
      </c>
      <c r="AS117" s="72">
        <f>A125993346L_Latest</f>
        <v>4.367</v>
      </c>
      <c r="AT117" s="72">
        <f>A125997146T_Latest</f>
        <v>0.82899999999999996</v>
      </c>
      <c r="AU117" s="72">
        <f>A126000746J_Latest</f>
        <v>0.34799999999999998</v>
      </c>
      <c r="AV117" s="72">
        <f>A125998946J_Latest</f>
        <v>0.48099999999999998</v>
      </c>
      <c r="AW117" s="72">
        <f>A125991746L_Latest</f>
        <v>5.0970000000000004</v>
      </c>
      <c r="AX117" s="72">
        <f>A125995346X_Latest</f>
        <v>2.867</v>
      </c>
      <c r="AY117" s="72">
        <f>A125993546F_Latest</f>
        <v>2.23</v>
      </c>
      <c r="AZ117" s="72">
        <f>A125996346T_Latest</f>
        <v>2.1219999999999999</v>
      </c>
      <c r="BA117" s="72">
        <f>A125999946A_Latest</f>
        <v>1.5860000000000001</v>
      </c>
      <c r="BB117" s="72">
        <f>A125998146K_Latest</f>
        <v>0.53600000000000003</v>
      </c>
      <c r="BC117" s="72">
        <f>A125990946L_Latest</f>
        <v>11.596</v>
      </c>
      <c r="BD117" s="72">
        <f>A125994546X_Latest</f>
        <v>6.5549999999999997</v>
      </c>
      <c r="BE117" s="72">
        <f>A125992746F_Latest</f>
        <v>5.0410000000000004</v>
      </c>
    </row>
    <row r="118" spans="1:57" hidden="1">
      <c r="A118" s="47"/>
      <c r="B118" s="51" t="s">
        <v>5297</v>
      </c>
      <c r="C118" s="67">
        <v>15</v>
      </c>
      <c r="D118" s="72">
        <f>A125996150R_Latest</f>
        <v>129.32400000000001</v>
      </c>
      <c r="E118" s="72">
        <f>A125999750X_Latest</f>
        <v>67.542000000000002</v>
      </c>
      <c r="F118" s="72">
        <f>A125997950F_Latest</f>
        <v>61.781999999999996</v>
      </c>
      <c r="G118" s="72">
        <f>A125990750K_Latest</f>
        <v>502.495</v>
      </c>
      <c r="H118" s="72">
        <f>A125994350W_Latest</f>
        <v>252.21</v>
      </c>
      <c r="I118" s="72">
        <f>A125992550C_Latest</f>
        <v>250.286</v>
      </c>
      <c r="J118" s="72">
        <f>A125997350A_Latest</f>
        <v>44.628</v>
      </c>
      <c r="K118" s="72">
        <f>A126000950T_Latest</f>
        <v>21.779</v>
      </c>
      <c r="L118" s="72">
        <f>A125999150V_Latest</f>
        <v>22.849</v>
      </c>
      <c r="M118" s="72">
        <f>A125991950W_Latest</f>
        <v>144.38399999999999</v>
      </c>
      <c r="N118" s="72">
        <f>A125995550J_Latest</f>
        <v>79.588999999999999</v>
      </c>
      <c r="O118" s="72">
        <f>A125993750R_Latest</f>
        <v>64.795000000000002</v>
      </c>
      <c r="P118" s="72">
        <f>A125996550A_Latest</f>
        <v>27.952000000000002</v>
      </c>
      <c r="Q118" s="72">
        <f>A126000150V_Latest</f>
        <v>16.244</v>
      </c>
      <c r="R118" s="72">
        <f>A125998350V_Latest</f>
        <v>11.708</v>
      </c>
      <c r="S118" s="72">
        <f>A125991150X_Latest</f>
        <v>114.271</v>
      </c>
      <c r="T118" s="72">
        <f>A125994750J_Latest</f>
        <v>58.756999999999998</v>
      </c>
      <c r="U118" s="72">
        <f>A125992950R_Latest</f>
        <v>55.514000000000003</v>
      </c>
      <c r="V118" s="72">
        <f>A125997550V_Latest</f>
        <v>28.548999999999999</v>
      </c>
      <c r="W118" s="72">
        <f>A126001150L_Latest</f>
        <v>14.125</v>
      </c>
      <c r="X118" s="72">
        <f>A125999350L_Latest</f>
        <v>14.425000000000001</v>
      </c>
      <c r="Y118" s="72">
        <f>A125992150T_Latest</f>
        <v>118.794</v>
      </c>
      <c r="Z118" s="72">
        <f>A125995750A_Latest</f>
        <v>53.496000000000002</v>
      </c>
      <c r="AA118" s="72">
        <f>A125993950J_Latest</f>
        <v>65.298000000000002</v>
      </c>
      <c r="AB118" s="72">
        <f>A125997750L_Latest</f>
        <v>10.782999999999999</v>
      </c>
      <c r="AC118" s="72">
        <f>A126001350F_Latest</f>
        <v>5.5119999999999996</v>
      </c>
      <c r="AD118" s="72">
        <f>A125999550F_Latest</f>
        <v>5.2709999999999999</v>
      </c>
      <c r="AE118" s="72">
        <f>A125992350K_Latest</f>
        <v>34.978000000000002</v>
      </c>
      <c r="AF118" s="72">
        <f>A125995950V_Latest</f>
        <v>17.059999999999999</v>
      </c>
      <c r="AG118" s="72">
        <f>A125994150C_Latest</f>
        <v>17.917999999999999</v>
      </c>
      <c r="AH118" s="72">
        <f>A125996750V_Latest</f>
        <v>13.18</v>
      </c>
      <c r="AI118" s="72">
        <f>A126000350L_Latest</f>
        <v>6.7240000000000002</v>
      </c>
      <c r="AJ118" s="72">
        <f>A125998550L_Latest</f>
        <v>6.4560000000000004</v>
      </c>
      <c r="AK118" s="72">
        <f>A125991350T_Latest</f>
        <v>62.33</v>
      </c>
      <c r="AL118" s="72">
        <f>A125994950A_Latest</f>
        <v>30.178999999999998</v>
      </c>
      <c r="AM118" s="72">
        <f>A125993150K_Latest</f>
        <v>32.151000000000003</v>
      </c>
      <c r="AN118" s="72">
        <f>A125996950L_Latest</f>
        <v>2.472</v>
      </c>
      <c r="AO118" s="72">
        <f>A126000550F_Latest</f>
        <v>1.722</v>
      </c>
      <c r="AP118" s="72">
        <f>A125998750F_Latest</f>
        <v>0.75</v>
      </c>
      <c r="AQ118" s="72">
        <f>A125991550K_Latest</f>
        <v>11.601000000000001</v>
      </c>
      <c r="AR118" s="72">
        <f>A125995150W_Latest</f>
        <v>4.9909999999999997</v>
      </c>
      <c r="AS118" s="72">
        <f>A125993350C_Latest</f>
        <v>6.6109999999999998</v>
      </c>
      <c r="AT118" s="72">
        <f>A125997150J_Latest</f>
        <v>0.63</v>
      </c>
      <c r="AU118" s="72">
        <f>A126000750X_Latest</f>
        <v>0.307</v>
      </c>
      <c r="AV118" s="72">
        <f>A125998950X_Latest</f>
        <v>0.32300000000000001</v>
      </c>
      <c r="AW118" s="72">
        <f>A125991750C_Latest</f>
        <v>5.7869999999999999</v>
      </c>
      <c r="AX118" s="72">
        <f>A125995350R_Latest</f>
        <v>3.024</v>
      </c>
      <c r="AY118" s="72">
        <f>A125993550W_Latest</f>
        <v>2.7629999999999999</v>
      </c>
      <c r="AZ118" s="72">
        <f>A125996350J_Latest</f>
        <v>1.129</v>
      </c>
      <c r="BA118" s="72">
        <f>A125999950T_Latest</f>
        <v>1.129</v>
      </c>
      <c r="BB118" s="72">
        <f>A125998150A_Latest</f>
        <v>0</v>
      </c>
      <c r="BC118" s="72">
        <f>A125990950C_Latest</f>
        <v>10.35</v>
      </c>
      <c r="BD118" s="72">
        <f>A125994550R_Latest</f>
        <v>5.1139999999999999</v>
      </c>
      <c r="BE118" s="72">
        <f>A125992750W_Latest</f>
        <v>5.2359999999999998</v>
      </c>
    </row>
    <row r="119" spans="1:57" hidden="1">
      <c r="A119" s="47"/>
      <c r="B119" s="52" t="s">
        <v>5298</v>
      </c>
      <c r="C119" s="67">
        <v>16</v>
      </c>
      <c r="D119" s="72">
        <f>A125996190J_Latest</f>
        <v>72.049000000000007</v>
      </c>
      <c r="E119" s="72">
        <f>A125999790T_Latest</f>
        <v>35.898000000000003</v>
      </c>
      <c r="F119" s="72">
        <f>A125997990X_Latest</f>
        <v>36.151000000000003</v>
      </c>
      <c r="G119" s="72">
        <f>A125990790C_Latest</f>
        <v>309.05900000000003</v>
      </c>
      <c r="H119" s="72">
        <f>A125994390R_Latest</f>
        <v>157.898</v>
      </c>
      <c r="I119" s="72">
        <f>A125992590W_Latest</f>
        <v>151.16</v>
      </c>
      <c r="J119" s="72">
        <f>A125997390V_Latest</f>
        <v>26.786999999999999</v>
      </c>
      <c r="K119" s="72">
        <f>A126000990K_Latest</f>
        <v>12.191000000000001</v>
      </c>
      <c r="L119" s="72">
        <f>A125999190L_Latest</f>
        <v>14.596</v>
      </c>
      <c r="M119" s="72">
        <f>A125991990R_Latest</f>
        <v>91.527000000000001</v>
      </c>
      <c r="N119" s="72">
        <f>A125995590A_Latest</f>
        <v>51.691000000000003</v>
      </c>
      <c r="O119" s="72">
        <f>A125993790J_Latest</f>
        <v>39.835999999999999</v>
      </c>
      <c r="P119" s="72">
        <f>A125996590V_Latest</f>
        <v>14.177</v>
      </c>
      <c r="Q119" s="72">
        <f>A126000190L_Latest</f>
        <v>7.907</v>
      </c>
      <c r="R119" s="72">
        <f>A125998390L_Latest</f>
        <v>6.2709999999999999</v>
      </c>
      <c r="S119" s="72">
        <f>A125991190T_Latest</f>
        <v>74.927000000000007</v>
      </c>
      <c r="T119" s="72">
        <f>A125994790A_Latest</f>
        <v>41.834000000000003</v>
      </c>
      <c r="U119" s="72">
        <f>A125992990J_Latest</f>
        <v>33.093000000000004</v>
      </c>
      <c r="V119" s="72">
        <f>A125997590L_Latest</f>
        <v>14.539</v>
      </c>
      <c r="W119" s="72">
        <f>A126001190F_Latest</f>
        <v>7.4960000000000004</v>
      </c>
      <c r="X119" s="72">
        <f>A125999390F_Latest</f>
        <v>7.0430000000000001</v>
      </c>
      <c r="Y119" s="72">
        <f>A125992190K_Latest</f>
        <v>75.009</v>
      </c>
      <c r="Z119" s="72">
        <f>A125995790V_Latest</f>
        <v>33.908000000000001</v>
      </c>
      <c r="AA119" s="72">
        <f>A125993990A_Latest</f>
        <v>41.100999999999999</v>
      </c>
      <c r="AB119" s="72">
        <f>A125997790F_Latest</f>
        <v>8.2279999999999998</v>
      </c>
      <c r="AC119" s="72">
        <f>A126001390X_Latest</f>
        <v>3.9239999999999999</v>
      </c>
      <c r="AD119" s="72">
        <f>A125999590X_Latest</f>
        <v>4.3029999999999999</v>
      </c>
      <c r="AE119" s="72">
        <f>A125992390C_Latest</f>
        <v>20.295000000000002</v>
      </c>
      <c r="AF119" s="72">
        <f>A125995990L_Latest</f>
        <v>9.11</v>
      </c>
      <c r="AG119" s="72">
        <f>A125994190W_Latest</f>
        <v>11.185</v>
      </c>
      <c r="AH119" s="72">
        <f>A125996790L_Latest</f>
        <v>5.85</v>
      </c>
      <c r="AI119" s="72">
        <f>A126000390F_Latest</f>
        <v>2.617</v>
      </c>
      <c r="AJ119" s="72">
        <f>A125998590F_Latest</f>
        <v>3.234</v>
      </c>
      <c r="AK119" s="72">
        <f>A125991390K_Latest</f>
        <v>31.132000000000001</v>
      </c>
      <c r="AL119" s="72">
        <f>A125994990V_Latest</f>
        <v>14.435</v>
      </c>
      <c r="AM119" s="72">
        <f>A125993190C_Latest</f>
        <v>16.696999999999999</v>
      </c>
      <c r="AN119" s="72">
        <f>A125996990F_Latest</f>
        <v>1.4319999999999999</v>
      </c>
      <c r="AO119" s="72">
        <f>A126000590X_Latest</f>
        <v>0.90100000000000002</v>
      </c>
      <c r="AP119" s="72">
        <f>A125998790X_Latest</f>
        <v>0.53100000000000003</v>
      </c>
      <c r="AQ119" s="72">
        <f>A125991590C_Latest</f>
        <v>5.375</v>
      </c>
      <c r="AR119" s="72">
        <f>A125995190R_Latest</f>
        <v>2.0470000000000002</v>
      </c>
      <c r="AS119" s="72">
        <f>A125993390W_Latest</f>
        <v>3.3279999999999998</v>
      </c>
      <c r="AT119" s="72">
        <f>A125997190A_Latest</f>
        <v>0.31900000000000001</v>
      </c>
      <c r="AU119" s="72">
        <f>A126000790T_Latest</f>
        <v>0.14499999999999999</v>
      </c>
      <c r="AV119" s="72">
        <f>A125998990T_Latest</f>
        <v>0.17399999999999999</v>
      </c>
      <c r="AW119" s="72">
        <f>A125991790W_Latest</f>
        <v>3.2949999999999999</v>
      </c>
      <c r="AX119" s="72">
        <f>A125995390J_Latest</f>
        <v>1.609</v>
      </c>
      <c r="AY119" s="72">
        <f>A125993590R_Latest</f>
        <v>1.6859999999999999</v>
      </c>
      <c r="AZ119" s="72">
        <f>A125996390A_Latest</f>
        <v>0.71699999999999997</v>
      </c>
      <c r="BA119" s="72">
        <f>A125999990K_Latest</f>
        <v>0.71699999999999997</v>
      </c>
      <c r="BB119" s="72">
        <f>A125998190V_Latest</f>
        <v>0</v>
      </c>
      <c r="BC119" s="72">
        <f>A125990990W_Latest</f>
        <v>7.4989999999999997</v>
      </c>
      <c r="BD119" s="72">
        <f>A125994590J_Latest</f>
        <v>3.2639999999999998</v>
      </c>
      <c r="BE119" s="72">
        <f>A125992790R_Latest</f>
        <v>4.2350000000000003</v>
      </c>
    </row>
    <row r="120" spans="1:57" hidden="1">
      <c r="A120" s="47"/>
      <c r="B120" s="52" t="s">
        <v>5299</v>
      </c>
      <c r="C120" s="67">
        <v>17</v>
      </c>
      <c r="D120" s="72">
        <f>A125996110W_Latest</f>
        <v>57.274999999999999</v>
      </c>
      <c r="E120" s="72">
        <f>A125999710F_Latest</f>
        <v>31.643999999999998</v>
      </c>
      <c r="F120" s="72">
        <f>A125997910L_Latest</f>
        <v>25.631</v>
      </c>
      <c r="G120" s="72">
        <f>A125990710T_Latest</f>
        <v>193.43700000000001</v>
      </c>
      <c r="H120" s="72">
        <f>A125994310C_Latest</f>
        <v>94.311000000000007</v>
      </c>
      <c r="I120" s="72">
        <f>A125992510K_Latest</f>
        <v>99.125</v>
      </c>
      <c r="J120" s="72">
        <f>A125997310J_Latest</f>
        <v>17.841999999999999</v>
      </c>
      <c r="K120" s="72">
        <f>A126000910X_Latest</f>
        <v>9.5879999999999992</v>
      </c>
      <c r="L120" s="72">
        <f>A125999110A_Latest</f>
        <v>8.2530000000000001</v>
      </c>
      <c r="M120" s="72">
        <f>A125991910C_Latest</f>
        <v>52.856999999999999</v>
      </c>
      <c r="N120" s="72">
        <f>A125995510R_Latest</f>
        <v>27.898</v>
      </c>
      <c r="O120" s="72">
        <f>A125993710W_Latest</f>
        <v>24.959</v>
      </c>
      <c r="P120" s="72">
        <f>A125996510J_Latest</f>
        <v>13.775</v>
      </c>
      <c r="Q120" s="72">
        <f>A126000110A_Latest</f>
        <v>8.3369999999999997</v>
      </c>
      <c r="R120" s="72">
        <f>A125998310A_Latest</f>
        <v>5.4379999999999997</v>
      </c>
      <c r="S120" s="72">
        <f>A125991110F_Latest</f>
        <v>39.344000000000001</v>
      </c>
      <c r="T120" s="72">
        <f>A125994710R_Latest</f>
        <v>16.922999999999998</v>
      </c>
      <c r="U120" s="72">
        <f>A125992910W_Latest</f>
        <v>22.420999999999999</v>
      </c>
      <c r="V120" s="72">
        <f>A125997510A_Latest</f>
        <v>14.01</v>
      </c>
      <c r="W120" s="72">
        <f>A126001110V_Latest</f>
        <v>6.6280000000000001</v>
      </c>
      <c r="X120" s="72">
        <f>A125999310V_Latest</f>
        <v>7.3819999999999997</v>
      </c>
      <c r="Y120" s="72">
        <f>A125992110X_Latest</f>
        <v>43.784999999999997</v>
      </c>
      <c r="Z120" s="72">
        <f>A125995710J_Latest</f>
        <v>19.588000000000001</v>
      </c>
      <c r="AA120" s="72">
        <f>A125993910R_Latest</f>
        <v>24.196999999999999</v>
      </c>
      <c r="AB120" s="72">
        <f>A125997710V_Latest</f>
        <v>2.5550000000000002</v>
      </c>
      <c r="AC120" s="72">
        <f>A126001310L_Latest</f>
        <v>1.5880000000000001</v>
      </c>
      <c r="AD120" s="72">
        <f>A125999510L_Latest</f>
        <v>0.96699999999999997</v>
      </c>
      <c r="AE120" s="72">
        <f>A125992310T_Latest</f>
        <v>14.683</v>
      </c>
      <c r="AF120" s="72">
        <f>A125995910A_Latest</f>
        <v>7.9489999999999998</v>
      </c>
      <c r="AG120" s="72">
        <f>A125994110K_Latest</f>
        <v>6.7329999999999997</v>
      </c>
      <c r="AH120" s="72">
        <f>A125996710A_Latest</f>
        <v>7.33</v>
      </c>
      <c r="AI120" s="72">
        <f>A126000310V_Latest</f>
        <v>4.1079999999999997</v>
      </c>
      <c r="AJ120" s="72">
        <f>A125998510V_Latest</f>
        <v>3.222</v>
      </c>
      <c r="AK120" s="72">
        <f>A125991310X_Latest</f>
        <v>31.198</v>
      </c>
      <c r="AL120" s="72">
        <f>A125994910J_Latest</f>
        <v>15.744</v>
      </c>
      <c r="AM120" s="72">
        <f>A125993110T_Latest</f>
        <v>15.454000000000001</v>
      </c>
      <c r="AN120" s="72">
        <f>A125996910V_Latest</f>
        <v>1.04</v>
      </c>
      <c r="AO120" s="72">
        <f>A126000510L_Latest</f>
        <v>0.82099999999999995</v>
      </c>
      <c r="AP120" s="72">
        <f>A125998710L_Latest</f>
        <v>0.219</v>
      </c>
      <c r="AQ120" s="72">
        <f>A125991510T_Latest</f>
        <v>6.2270000000000003</v>
      </c>
      <c r="AR120" s="72">
        <f>A125995110C_Latest</f>
        <v>2.944</v>
      </c>
      <c r="AS120" s="72">
        <f>A125993310K_Latest</f>
        <v>3.2829999999999999</v>
      </c>
      <c r="AT120" s="72">
        <f>A125997110R_Latest</f>
        <v>0.311</v>
      </c>
      <c r="AU120" s="72">
        <f>A126000710F_Latest</f>
        <v>0.16200000000000001</v>
      </c>
      <c r="AV120" s="72">
        <f>A125998910F_Latest</f>
        <v>0.14899999999999999</v>
      </c>
      <c r="AW120" s="72">
        <f>A125991710K_Latest</f>
        <v>2.492</v>
      </c>
      <c r="AX120" s="72">
        <f>A125995310W_Latest</f>
        <v>1.415</v>
      </c>
      <c r="AY120" s="72">
        <f>A125993510C_Latest</f>
        <v>1.077</v>
      </c>
      <c r="AZ120" s="72">
        <f>A125996310R_Latest</f>
        <v>0.41199999999999998</v>
      </c>
      <c r="BA120" s="72">
        <f>A125999910X_Latest</f>
        <v>0.41199999999999998</v>
      </c>
      <c r="BB120" s="72">
        <f>A125998110J_Latest</f>
        <v>0</v>
      </c>
      <c r="BC120" s="72">
        <f>A125990910K_Latest</f>
        <v>2.851</v>
      </c>
      <c r="BD120" s="72">
        <f>A125994510W_Latest</f>
        <v>1.85</v>
      </c>
      <c r="BE120" s="72">
        <f>A125992710C_Latest</f>
        <v>1.0009999999999999</v>
      </c>
    </row>
    <row r="121" spans="1:57" hidden="1">
      <c r="A121" s="47"/>
      <c r="B121" s="48" t="s">
        <v>5300</v>
      </c>
      <c r="C121" s="67">
        <v>18</v>
      </c>
      <c r="D121" s="72">
        <f>A125996222R_Latest</f>
        <v>11.01</v>
      </c>
      <c r="E121" s="72">
        <f>A125999822X_Latest</f>
        <v>4.66</v>
      </c>
      <c r="F121" s="72">
        <f>A125998022J_Latest</f>
        <v>6.35</v>
      </c>
      <c r="G121" s="72">
        <f>A125990822K_Latest</f>
        <v>38.936999999999998</v>
      </c>
      <c r="H121" s="72">
        <f>A125994422W_Latest</f>
        <v>24.806000000000001</v>
      </c>
      <c r="I121" s="72">
        <f>A125992622C_Latest</f>
        <v>14.132</v>
      </c>
      <c r="J121" s="72">
        <f>A125997422A_Latest</f>
        <v>5.9450000000000003</v>
      </c>
      <c r="K121" s="72">
        <f>A126001022V_Latest</f>
        <v>3.0670000000000002</v>
      </c>
      <c r="L121" s="72">
        <f>A125999222V_Latest</f>
        <v>2.8780000000000001</v>
      </c>
      <c r="M121" s="72">
        <f>A125992022X_Latest</f>
        <v>7.7240000000000002</v>
      </c>
      <c r="N121" s="72">
        <f>A125995622J_Latest</f>
        <v>4.2359999999999998</v>
      </c>
      <c r="O121" s="72">
        <f>A125993822R_Latest</f>
        <v>3.488</v>
      </c>
      <c r="P121" s="72">
        <f>A125996622A_Latest</f>
        <v>0.58699999999999997</v>
      </c>
      <c r="Q121" s="72">
        <f>A126000222V_Latest</f>
        <v>0</v>
      </c>
      <c r="R121" s="72">
        <f>A125998422V_Latest</f>
        <v>0.58699999999999997</v>
      </c>
      <c r="S121" s="72">
        <f>A125991222X_Latest</f>
        <v>6.7190000000000003</v>
      </c>
      <c r="T121" s="72">
        <f>A125994822J_Latest</f>
        <v>4.3179999999999996</v>
      </c>
      <c r="U121" s="72">
        <f>A125993022T_Latest</f>
        <v>2.4009999999999998</v>
      </c>
      <c r="V121" s="72">
        <f>A125997622V_Latest</f>
        <v>1.7989999999999999</v>
      </c>
      <c r="W121" s="72">
        <f>A126001222L_Latest</f>
        <v>0.82</v>
      </c>
      <c r="X121" s="72">
        <f>A125999422L_Latest</f>
        <v>0.97899999999999998</v>
      </c>
      <c r="Y121" s="72">
        <f>A125992222T_Latest</f>
        <v>12.403</v>
      </c>
      <c r="Z121" s="72">
        <f>A125995822A_Latest</f>
        <v>8.7040000000000006</v>
      </c>
      <c r="AA121" s="72">
        <f>A125994022K_Latest</f>
        <v>3.6989999999999998</v>
      </c>
      <c r="AB121" s="72">
        <f>A125997822L_Latest</f>
        <v>0.39500000000000002</v>
      </c>
      <c r="AC121" s="72">
        <f>A126001422F_Latest</f>
        <v>0.19500000000000001</v>
      </c>
      <c r="AD121" s="72">
        <f>A125999622F_Latest</f>
        <v>0.2</v>
      </c>
      <c r="AE121" s="72">
        <f>A125992422K_Latest</f>
        <v>3.8620000000000001</v>
      </c>
      <c r="AF121" s="72">
        <f>A125996022W_Latest</f>
        <v>2.258</v>
      </c>
      <c r="AG121" s="72">
        <f>A125994222C_Latest</f>
        <v>1.603</v>
      </c>
      <c r="AH121" s="72">
        <f>A125996822V_Latest</f>
        <v>1.1719999999999999</v>
      </c>
      <c r="AI121" s="72">
        <f>A126000422L_Latest</f>
        <v>0</v>
      </c>
      <c r="AJ121" s="72">
        <f>A125998622L_Latest</f>
        <v>1.1719999999999999</v>
      </c>
      <c r="AK121" s="72">
        <f>A125991422T_Latest</f>
        <v>6.5940000000000003</v>
      </c>
      <c r="AL121" s="72">
        <f>A125995022C_Latest</f>
        <v>4.5869999999999997</v>
      </c>
      <c r="AM121" s="72">
        <f>A125993222K_Latest</f>
        <v>2.0070000000000001</v>
      </c>
      <c r="AN121" s="72">
        <f>A125997022R_Latest</f>
        <v>0.48</v>
      </c>
      <c r="AO121" s="72">
        <f>A126000622F_Latest</f>
        <v>0.30599999999999999</v>
      </c>
      <c r="AP121" s="72">
        <f>A125998822F_Latest</f>
        <v>0.17399999999999999</v>
      </c>
      <c r="AQ121" s="72">
        <f>A125991622K_Latest</f>
        <v>0.61899999999999999</v>
      </c>
      <c r="AR121" s="72">
        <f>A125995222W_Latest</f>
        <v>0.185</v>
      </c>
      <c r="AS121" s="72">
        <f>A125993422C_Latest</f>
        <v>0.435</v>
      </c>
      <c r="AT121" s="72">
        <f>A125997222J_Latest</f>
        <v>0.121</v>
      </c>
      <c r="AU121" s="72">
        <f>A126000822X_Latest</f>
        <v>0.121</v>
      </c>
      <c r="AV121" s="72">
        <f>A125999022A_Latest</f>
        <v>0</v>
      </c>
      <c r="AW121" s="72">
        <f>A125991822C_Latest</f>
        <v>0.47499999999999998</v>
      </c>
      <c r="AX121" s="72">
        <f>A125995422R_Latest</f>
        <v>0.22600000000000001</v>
      </c>
      <c r="AY121" s="72">
        <f>A125993622W_Latest</f>
        <v>0.249</v>
      </c>
      <c r="AZ121" s="72">
        <f>A125996422J_Latest</f>
        <v>0.51100000000000001</v>
      </c>
      <c r="BA121" s="72">
        <f>A126000022A_Latest</f>
        <v>0.151</v>
      </c>
      <c r="BB121" s="72">
        <f>A125998222A_Latest</f>
        <v>0.36</v>
      </c>
      <c r="BC121" s="72">
        <f>A125991022F_Latest</f>
        <v>0.54100000000000004</v>
      </c>
      <c r="BD121" s="72">
        <f>A125994622R_Latest</f>
        <v>0.29099999999999998</v>
      </c>
      <c r="BE121" s="72">
        <f>A125992822W_Latest</f>
        <v>0.249</v>
      </c>
    </row>
    <row r="122" spans="1:57" hidden="1">
      <c r="A122" s="43" t="s">
        <v>5301</v>
      </c>
      <c r="B122" s="53"/>
      <c r="C122" s="67">
        <v>19</v>
      </c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</row>
    <row r="123" spans="1:57" hidden="1">
      <c r="A123" s="54"/>
      <c r="B123" s="48" t="s">
        <v>5302</v>
      </c>
      <c r="C123" s="67">
        <v>20</v>
      </c>
      <c r="D123" s="72">
        <f>A125996154X_Latest</f>
        <v>449.31799999999998</v>
      </c>
      <c r="E123" s="72">
        <f>A125999754J_Latest</f>
        <v>239.02199999999999</v>
      </c>
      <c r="F123" s="72">
        <f>A125997954R_Latest</f>
        <v>210.29599999999999</v>
      </c>
      <c r="G123" s="72">
        <f>A125990754V_Latest</f>
        <v>2124.721</v>
      </c>
      <c r="H123" s="72">
        <f>A125994354F_Latest</f>
        <v>1047.8889999999999</v>
      </c>
      <c r="I123" s="72">
        <f>A125992554L_Latest</f>
        <v>1076.8320000000001</v>
      </c>
      <c r="J123" s="72">
        <f>A125997354K_Latest</f>
        <v>135.58000000000001</v>
      </c>
      <c r="K123" s="72">
        <f>A126000954A_Latest</f>
        <v>71.915000000000006</v>
      </c>
      <c r="L123" s="72">
        <f>A125999154C_Latest</f>
        <v>63.664999999999999</v>
      </c>
      <c r="M123" s="72">
        <f>A125991954F_Latest</f>
        <v>636.726</v>
      </c>
      <c r="N123" s="72">
        <f>A125995554T_Latest</f>
        <v>333.07600000000002</v>
      </c>
      <c r="O123" s="72">
        <f>A125993754X_Latest</f>
        <v>303.64999999999998</v>
      </c>
      <c r="P123" s="72">
        <f>A125996554K_Latest</f>
        <v>116.649</v>
      </c>
      <c r="Q123" s="72">
        <f>A126000154C_Latest</f>
        <v>64.566999999999993</v>
      </c>
      <c r="R123" s="72">
        <f>A125998354C_Latest</f>
        <v>52.082000000000001</v>
      </c>
      <c r="S123" s="72">
        <f>A125991154J_Latest</f>
        <v>532.12400000000002</v>
      </c>
      <c r="T123" s="72">
        <f>A125994754T_Latest</f>
        <v>269.64299999999997</v>
      </c>
      <c r="U123" s="72">
        <f>A125992954X_Latest</f>
        <v>262.48099999999999</v>
      </c>
      <c r="V123" s="72">
        <f>A125997554C_Latest</f>
        <v>94.944000000000003</v>
      </c>
      <c r="W123" s="72">
        <f>A126001154W_Latest</f>
        <v>50.484999999999999</v>
      </c>
      <c r="X123" s="72">
        <f>A125999354W_Latest</f>
        <v>44.459000000000003</v>
      </c>
      <c r="Y123" s="72">
        <f>A125992154A_Latest</f>
        <v>453.654</v>
      </c>
      <c r="Z123" s="72">
        <f>A125995754K_Latest</f>
        <v>213.286</v>
      </c>
      <c r="AA123" s="72">
        <f>A125993954T_Latest</f>
        <v>240.36799999999999</v>
      </c>
      <c r="AB123" s="72">
        <f>A125997754W_Latest</f>
        <v>29.667999999999999</v>
      </c>
      <c r="AC123" s="72">
        <f>A126001354R_Latest</f>
        <v>14.945</v>
      </c>
      <c r="AD123" s="72">
        <f>A125999554R_Latest</f>
        <v>14.722</v>
      </c>
      <c r="AE123" s="72">
        <f>A125992354V_Latest</f>
        <v>154.23400000000001</v>
      </c>
      <c r="AF123" s="72">
        <f>A125995954C_Latest</f>
        <v>70.356999999999999</v>
      </c>
      <c r="AG123" s="72">
        <f>A125994154L_Latest</f>
        <v>83.876999999999995</v>
      </c>
      <c r="AH123" s="72">
        <f>A125996754C_Latest</f>
        <v>51.393000000000001</v>
      </c>
      <c r="AI123" s="72">
        <f>A126000354W_Latest</f>
        <v>25.376999999999999</v>
      </c>
      <c r="AJ123" s="72">
        <f>A125998554W_Latest</f>
        <v>26.015999999999998</v>
      </c>
      <c r="AK123" s="72">
        <f>A125991354A_Latest</f>
        <v>245.93799999999999</v>
      </c>
      <c r="AL123" s="72">
        <f>A125994954K_Latest</f>
        <v>111.95099999999999</v>
      </c>
      <c r="AM123" s="72">
        <f>A125993154V_Latest</f>
        <v>133.98699999999999</v>
      </c>
      <c r="AN123" s="72">
        <f>A125996954W_Latest</f>
        <v>8.9700000000000006</v>
      </c>
      <c r="AO123" s="72">
        <f>A126000554R_Latest</f>
        <v>4.476</v>
      </c>
      <c r="AP123" s="72">
        <f>A125998754R_Latest</f>
        <v>4.4939999999999998</v>
      </c>
      <c r="AQ123" s="72">
        <f>A125991554V_Latest</f>
        <v>42.393999999999998</v>
      </c>
      <c r="AR123" s="72">
        <f>A125995154F_Latest</f>
        <v>19.030999999999999</v>
      </c>
      <c r="AS123" s="72">
        <f>A125993354L_Latest</f>
        <v>23.361999999999998</v>
      </c>
      <c r="AT123" s="72">
        <f>A125997154T_Latest</f>
        <v>3.0390000000000001</v>
      </c>
      <c r="AU123" s="72">
        <f>A126000754J_Latest</f>
        <v>1.5049999999999999</v>
      </c>
      <c r="AV123" s="72">
        <f>A125998954J_Latest</f>
        <v>1.534</v>
      </c>
      <c r="AW123" s="72">
        <f>A125991754L_Latest</f>
        <v>16.382000000000001</v>
      </c>
      <c r="AX123" s="72">
        <f>A125995354X_Latest</f>
        <v>6.952</v>
      </c>
      <c r="AY123" s="72">
        <f>A125993554F_Latest</f>
        <v>9.43</v>
      </c>
      <c r="AZ123" s="72">
        <f>A125996354T_Latest</f>
        <v>9.0749999999999993</v>
      </c>
      <c r="BA123" s="72">
        <f>A125999954A_Latest</f>
        <v>5.7510000000000003</v>
      </c>
      <c r="BB123" s="72">
        <f>A125998154K_Latest</f>
        <v>3.3239999999999998</v>
      </c>
      <c r="BC123" s="72">
        <f>A125990954L_Latest</f>
        <v>43.268999999999998</v>
      </c>
      <c r="BD123" s="72">
        <f>A125994554X_Latest</f>
        <v>23.593</v>
      </c>
      <c r="BE123" s="72">
        <f>A125992754F_Latest</f>
        <v>19.677</v>
      </c>
    </row>
    <row r="124" spans="1:57" hidden="1">
      <c r="A124" s="54"/>
      <c r="B124" s="51" t="s">
        <v>5303</v>
      </c>
      <c r="C124" s="67">
        <v>21</v>
      </c>
      <c r="D124" s="72">
        <f>A125996082X_Latest</f>
        <v>170.54599999999999</v>
      </c>
      <c r="E124" s="72">
        <f>A125999682J_Latest</f>
        <v>77.646000000000001</v>
      </c>
      <c r="F124" s="72">
        <f>A125997882R_Latest</f>
        <v>92.9</v>
      </c>
      <c r="G124" s="72">
        <f>A125990682V_Latest</f>
        <v>1239.749</v>
      </c>
      <c r="H124" s="72">
        <f>A125994282F_Latest</f>
        <v>621.45500000000004</v>
      </c>
      <c r="I124" s="72">
        <f>A125992482L_Latest</f>
        <v>618.29300000000001</v>
      </c>
      <c r="J124" s="72">
        <f>A125997282K_Latest</f>
        <v>60.293999999999997</v>
      </c>
      <c r="K124" s="72">
        <f>A126000882A_Latest</f>
        <v>28.852</v>
      </c>
      <c r="L124" s="72">
        <f>A125999082C_Latest</f>
        <v>31.442</v>
      </c>
      <c r="M124" s="72">
        <f>A125991882F_Latest</f>
        <v>363.83499999999998</v>
      </c>
      <c r="N124" s="72">
        <f>A125995482T_Latest</f>
        <v>198.90799999999999</v>
      </c>
      <c r="O124" s="72">
        <f>A125993682X_Latest</f>
        <v>164.92699999999999</v>
      </c>
      <c r="P124" s="72">
        <f>A125996482K_Latest</f>
        <v>38.923000000000002</v>
      </c>
      <c r="Q124" s="72">
        <f>A126000082C_Latest</f>
        <v>16.922000000000001</v>
      </c>
      <c r="R124" s="72">
        <f>A125998282C_Latest</f>
        <v>22.001000000000001</v>
      </c>
      <c r="S124" s="72">
        <f>A125991082J_Latest</f>
        <v>302.79599999999999</v>
      </c>
      <c r="T124" s="72">
        <f>A125994682T_Latest</f>
        <v>155.09100000000001</v>
      </c>
      <c r="U124" s="72">
        <f>A125992882X_Latest</f>
        <v>147.70500000000001</v>
      </c>
      <c r="V124" s="72">
        <f>A125997482C_Latest</f>
        <v>34.265000000000001</v>
      </c>
      <c r="W124" s="72">
        <f>A126001082W_Latest</f>
        <v>16.838000000000001</v>
      </c>
      <c r="X124" s="72">
        <f>A125999282W_Latest</f>
        <v>17.427</v>
      </c>
      <c r="Y124" s="72">
        <f>A125992082A_Latest</f>
        <v>270.48700000000002</v>
      </c>
      <c r="Z124" s="72">
        <f>A125995682K_Latest</f>
        <v>127.304</v>
      </c>
      <c r="AA124" s="72">
        <f>A125993882T_Latest</f>
        <v>143.18299999999999</v>
      </c>
      <c r="AB124" s="72">
        <f>A125997682W_Latest</f>
        <v>8.6349999999999998</v>
      </c>
      <c r="AC124" s="72">
        <f>A126001282R_Latest</f>
        <v>3.081</v>
      </c>
      <c r="AD124" s="72">
        <f>A125999482R_Latest</f>
        <v>5.5540000000000003</v>
      </c>
      <c r="AE124" s="72">
        <f>A125992282V_Latest</f>
        <v>88.167000000000002</v>
      </c>
      <c r="AF124" s="72">
        <f>A125995882C_Latest</f>
        <v>42.067999999999998</v>
      </c>
      <c r="AG124" s="72">
        <f>A125994082L_Latest</f>
        <v>46.098999999999997</v>
      </c>
      <c r="AH124" s="72">
        <f>A125996682C_Latest</f>
        <v>19.134</v>
      </c>
      <c r="AI124" s="72">
        <f>A126000282W_Latest</f>
        <v>7.3949999999999996</v>
      </c>
      <c r="AJ124" s="72">
        <f>A125998482W_Latest</f>
        <v>11.739000000000001</v>
      </c>
      <c r="AK124" s="72">
        <f>A125991282A_Latest</f>
        <v>149.99600000000001</v>
      </c>
      <c r="AL124" s="72">
        <f>A125994882K_Latest</f>
        <v>66.956999999999994</v>
      </c>
      <c r="AM124" s="72">
        <f>A125993082V_Latest</f>
        <v>83.039000000000001</v>
      </c>
      <c r="AN124" s="72">
        <f>A125996882W_Latest</f>
        <v>3.51</v>
      </c>
      <c r="AO124" s="72">
        <f>A126000482R_Latest</f>
        <v>0.875</v>
      </c>
      <c r="AP124" s="72">
        <f>A125998682R_Latest</f>
        <v>2.6360000000000001</v>
      </c>
      <c r="AQ124" s="72">
        <f>A125991482V_Latest</f>
        <v>24.468</v>
      </c>
      <c r="AR124" s="72">
        <f>A125995082F_Latest</f>
        <v>11.276999999999999</v>
      </c>
      <c r="AS124" s="72">
        <f>A125993282L_Latest</f>
        <v>13.191000000000001</v>
      </c>
      <c r="AT124" s="72">
        <f>A125997082T_Latest</f>
        <v>1.899</v>
      </c>
      <c r="AU124" s="72">
        <f>A126000682J_Latest</f>
        <v>0.56999999999999995</v>
      </c>
      <c r="AV124" s="72">
        <f>A125998882J_Latest</f>
        <v>1.329</v>
      </c>
      <c r="AW124" s="72">
        <f>A125991682L_Latest</f>
        <v>11.712999999999999</v>
      </c>
      <c r="AX124" s="72">
        <f>A125995282X_Latest</f>
        <v>4.8079999999999998</v>
      </c>
      <c r="AY124" s="72">
        <f>A125993482F_Latest</f>
        <v>6.9050000000000002</v>
      </c>
      <c r="AZ124" s="72">
        <f>A125996282T_Latest</f>
        <v>3.8849999999999998</v>
      </c>
      <c r="BA124" s="72">
        <f>A125999882A_Latest</f>
        <v>3.113</v>
      </c>
      <c r="BB124" s="72">
        <f>A125998082K_Latest</f>
        <v>0.77200000000000002</v>
      </c>
      <c r="BC124" s="72">
        <f>A125990882L_Latest</f>
        <v>28.286999999999999</v>
      </c>
      <c r="BD124" s="72">
        <f>A125994482X_Latest</f>
        <v>15.041</v>
      </c>
      <c r="BE124" s="72">
        <f>A125992682F_Latest</f>
        <v>13.244999999999999</v>
      </c>
    </row>
    <row r="125" spans="1:57" hidden="1">
      <c r="A125" s="54"/>
      <c r="B125" s="52" t="s">
        <v>5304</v>
      </c>
      <c r="C125" s="67">
        <v>22</v>
      </c>
      <c r="D125" s="72">
        <f>A125996158J_Latest</f>
        <v>84.352999999999994</v>
      </c>
      <c r="E125" s="72">
        <f>A125999758T_Latest</f>
        <v>37.375999999999998</v>
      </c>
      <c r="F125" s="72">
        <f>A125997958X_Latest</f>
        <v>46.976999999999997</v>
      </c>
      <c r="G125" s="72">
        <f>A125990758C_Latest</f>
        <v>611.154</v>
      </c>
      <c r="H125" s="72">
        <f>A125994358R_Latest</f>
        <v>310.95800000000003</v>
      </c>
      <c r="I125" s="72">
        <f>A125992558W_Latest</f>
        <v>300.19600000000003</v>
      </c>
      <c r="J125" s="72">
        <f>A125997358V_Latest</f>
        <v>31.385000000000002</v>
      </c>
      <c r="K125" s="72">
        <f>A126000958K_Latest</f>
        <v>15.018000000000001</v>
      </c>
      <c r="L125" s="72">
        <f>A125999158L_Latest</f>
        <v>16.367000000000001</v>
      </c>
      <c r="M125" s="72">
        <f>A125991958R_Latest</f>
        <v>171.69</v>
      </c>
      <c r="N125" s="72">
        <f>A125995558A_Latest</f>
        <v>92.403999999999996</v>
      </c>
      <c r="O125" s="72">
        <f>A125993758J_Latest</f>
        <v>79.284999999999997</v>
      </c>
      <c r="P125" s="72">
        <f>A125996558V_Latest</f>
        <v>18.440000000000001</v>
      </c>
      <c r="Q125" s="72">
        <f>A126000158L_Latest</f>
        <v>8.4610000000000003</v>
      </c>
      <c r="R125" s="72">
        <f>A125998358L_Latest</f>
        <v>9.98</v>
      </c>
      <c r="S125" s="72">
        <f>A125991158T_Latest</f>
        <v>151.62799999999999</v>
      </c>
      <c r="T125" s="72">
        <f>A125994758A_Latest</f>
        <v>84.567999999999998</v>
      </c>
      <c r="U125" s="72">
        <f>A125992958J_Latest</f>
        <v>67.06</v>
      </c>
      <c r="V125" s="72">
        <f>A125997558L_Latest</f>
        <v>16.954000000000001</v>
      </c>
      <c r="W125" s="72">
        <f>A126001158F_Latest</f>
        <v>6.8</v>
      </c>
      <c r="X125" s="72">
        <f>A125999358F_Latest</f>
        <v>10.154</v>
      </c>
      <c r="Y125" s="72">
        <f>A125992158K_Latest</f>
        <v>145.273</v>
      </c>
      <c r="Z125" s="72">
        <f>A125995758V_Latest</f>
        <v>69.236999999999995</v>
      </c>
      <c r="AA125" s="72">
        <f>A125993958A_Latest</f>
        <v>76.037000000000006</v>
      </c>
      <c r="AB125" s="72">
        <f>A125997758F_Latest</f>
        <v>4.0640000000000001</v>
      </c>
      <c r="AC125" s="72">
        <f>A126001358X_Latest</f>
        <v>1.514</v>
      </c>
      <c r="AD125" s="72">
        <f>A125999558X_Latest</f>
        <v>2.5510000000000002</v>
      </c>
      <c r="AE125" s="72">
        <f>A125992358C_Latest</f>
        <v>42.771999999999998</v>
      </c>
      <c r="AF125" s="72">
        <f>A125995958L_Latest</f>
        <v>20.021000000000001</v>
      </c>
      <c r="AG125" s="72">
        <f>A125994158W_Latest</f>
        <v>22.751999999999999</v>
      </c>
      <c r="AH125" s="72">
        <f>A125996758L_Latest</f>
        <v>8.5939999999999994</v>
      </c>
      <c r="AI125" s="72">
        <f>A126000358F_Latest</f>
        <v>3.355</v>
      </c>
      <c r="AJ125" s="72">
        <f>A125998558F_Latest</f>
        <v>5.2389999999999999</v>
      </c>
      <c r="AK125" s="72">
        <f>A125991358K_Latest</f>
        <v>71.007999999999996</v>
      </c>
      <c r="AL125" s="72">
        <f>A125994958V_Latest</f>
        <v>30.587</v>
      </c>
      <c r="AM125" s="72">
        <f>A125993158C_Latest</f>
        <v>40.42</v>
      </c>
      <c r="AN125" s="72">
        <f>A125996958F_Latest</f>
        <v>1.756</v>
      </c>
      <c r="AO125" s="72">
        <f>A126000558X_Latest</f>
        <v>0.499</v>
      </c>
      <c r="AP125" s="72">
        <f>A125998758X_Latest</f>
        <v>1.256</v>
      </c>
      <c r="AQ125" s="72">
        <f>A125991558C_Latest</f>
        <v>9.5299999999999994</v>
      </c>
      <c r="AR125" s="72">
        <f>A125995158R_Latest</f>
        <v>4.71</v>
      </c>
      <c r="AS125" s="72">
        <f>A125993358W_Latest</f>
        <v>4.82</v>
      </c>
      <c r="AT125" s="72">
        <f>A125997158A_Latest</f>
        <v>1.3029999999999999</v>
      </c>
      <c r="AU125" s="72">
        <f>A126000758T_Latest</f>
        <v>0.224</v>
      </c>
      <c r="AV125" s="72">
        <f>A125998958T_Latest</f>
        <v>1.079</v>
      </c>
      <c r="AW125" s="72">
        <f>A125991758W_Latest</f>
        <v>6.718</v>
      </c>
      <c r="AX125" s="72">
        <f>A125995358J_Latest</f>
        <v>2.9140000000000001</v>
      </c>
      <c r="AY125" s="72">
        <f>A125993558R_Latest</f>
        <v>3.8039999999999998</v>
      </c>
      <c r="AZ125" s="72">
        <f>A125996358A_Latest</f>
        <v>1.8560000000000001</v>
      </c>
      <c r="BA125" s="72">
        <f>A125999958K_Latest</f>
        <v>1.504</v>
      </c>
      <c r="BB125" s="72">
        <f>A125998158V_Latest</f>
        <v>0.35199999999999998</v>
      </c>
      <c r="BC125" s="72">
        <f>A125990958W_Latest</f>
        <v>12.536</v>
      </c>
      <c r="BD125" s="72">
        <f>A125994558J_Latest</f>
        <v>6.5179999999999998</v>
      </c>
      <c r="BE125" s="72">
        <f>A125992758R_Latest</f>
        <v>6.0179999999999998</v>
      </c>
    </row>
    <row r="126" spans="1:57" hidden="1">
      <c r="A126" s="54"/>
      <c r="B126" s="52" t="s">
        <v>5305</v>
      </c>
      <c r="C126" s="67">
        <v>23</v>
      </c>
      <c r="D126" s="72">
        <f>A125996162X_Latest</f>
        <v>86.191999999999993</v>
      </c>
      <c r="E126" s="72">
        <f>A125999762J_Latest</f>
        <v>40.270000000000003</v>
      </c>
      <c r="F126" s="72">
        <f>A125997962R_Latest</f>
        <v>45.923000000000002</v>
      </c>
      <c r="G126" s="72">
        <f>A125990762V_Latest</f>
        <v>628.59400000000005</v>
      </c>
      <c r="H126" s="72">
        <f>A125994362F_Latest</f>
        <v>310.49700000000001</v>
      </c>
      <c r="I126" s="72">
        <f>A125992562L_Latest</f>
        <v>318.09699999999998</v>
      </c>
      <c r="J126" s="72">
        <f>A125997362K_Latest</f>
        <v>28.908999999999999</v>
      </c>
      <c r="K126" s="72">
        <f>A126000962A_Latest</f>
        <v>13.834</v>
      </c>
      <c r="L126" s="72">
        <f>A125999162C_Latest</f>
        <v>15.074999999999999</v>
      </c>
      <c r="M126" s="72">
        <f>A125991962F_Latest</f>
        <v>192.14500000000001</v>
      </c>
      <c r="N126" s="72">
        <f>A125995562T_Latest</f>
        <v>106.504</v>
      </c>
      <c r="O126" s="72">
        <f>A125993762X_Latest</f>
        <v>85.641999999999996</v>
      </c>
      <c r="P126" s="72">
        <f>A125996562K_Latest</f>
        <v>20.483000000000001</v>
      </c>
      <c r="Q126" s="72">
        <f>A126000162C_Latest</f>
        <v>8.4610000000000003</v>
      </c>
      <c r="R126" s="72">
        <f>A125998362C_Latest</f>
        <v>12.022</v>
      </c>
      <c r="S126" s="72">
        <f>A125991162J_Latest</f>
        <v>151.16800000000001</v>
      </c>
      <c r="T126" s="72">
        <f>A125994762T_Latest</f>
        <v>70.522999999999996</v>
      </c>
      <c r="U126" s="72">
        <f>A125992962X_Latest</f>
        <v>80.644000000000005</v>
      </c>
      <c r="V126" s="72">
        <f>A125997562C_Latest</f>
        <v>17.311</v>
      </c>
      <c r="W126" s="72">
        <f>A126001162W_Latest</f>
        <v>10.038</v>
      </c>
      <c r="X126" s="72">
        <f>A125999362W_Latest</f>
        <v>7.2729999999999997</v>
      </c>
      <c r="Y126" s="72">
        <f>A125992162A_Latest</f>
        <v>125.214</v>
      </c>
      <c r="Z126" s="72">
        <f>A125995762K_Latest</f>
        <v>58.067999999999998</v>
      </c>
      <c r="AA126" s="72">
        <f>A125993962T_Latest</f>
        <v>67.146000000000001</v>
      </c>
      <c r="AB126" s="72">
        <f>A125997762W_Latest</f>
        <v>4.5709999999999997</v>
      </c>
      <c r="AC126" s="72">
        <f>A126001362R_Latest</f>
        <v>1.5669999999999999</v>
      </c>
      <c r="AD126" s="72">
        <f>A125999562R_Latest</f>
        <v>3.004</v>
      </c>
      <c r="AE126" s="72">
        <f>A125992362V_Latest</f>
        <v>45.395000000000003</v>
      </c>
      <c r="AF126" s="72">
        <f>A125995962C_Latest</f>
        <v>22.047999999999998</v>
      </c>
      <c r="AG126" s="72">
        <f>A125994162L_Latest</f>
        <v>23.347000000000001</v>
      </c>
      <c r="AH126" s="72">
        <f>A125996762C_Latest</f>
        <v>10.54</v>
      </c>
      <c r="AI126" s="72">
        <f>A126000362W_Latest</f>
        <v>4.04</v>
      </c>
      <c r="AJ126" s="72">
        <f>A125998562W_Latest</f>
        <v>6.5</v>
      </c>
      <c r="AK126" s="72">
        <f>A125991362A_Latest</f>
        <v>78.988</v>
      </c>
      <c r="AL126" s="72">
        <f>A125994962K_Latest</f>
        <v>36.369</v>
      </c>
      <c r="AM126" s="72">
        <f>A125993162V_Latest</f>
        <v>42.619</v>
      </c>
      <c r="AN126" s="72">
        <f>A125996962W_Latest</f>
        <v>1.754</v>
      </c>
      <c r="AO126" s="72">
        <f>A126000562R_Latest</f>
        <v>0.375</v>
      </c>
      <c r="AP126" s="72">
        <f>A125998762R_Latest</f>
        <v>1.379</v>
      </c>
      <c r="AQ126" s="72">
        <f>A125991562V_Latest</f>
        <v>14.938000000000001</v>
      </c>
      <c r="AR126" s="72">
        <f>A125995162F_Latest</f>
        <v>6.5670000000000002</v>
      </c>
      <c r="AS126" s="72">
        <f>A125993362L_Latest</f>
        <v>8.3699999999999992</v>
      </c>
      <c r="AT126" s="72">
        <f>A125997162T_Latest</f>
        <v>0.59599999999999997</v>
      </c>
      <c r="AU126" s="72">
        <f>A126000762J_Latest</f>
        <v>0.34599999999999997</v>
      </c>
      <c r="AV126" s="72">
        <f>A125998962J_Latest</f>
        <v>0.25</v>
      </c>
      <c r="AW126" s="72">
        <f>A125991762L_Latest</f>
        <v>4.9950000000000001</v>
      </c>
      <c r="AX126" s="72">
        <f>A125995362X_Latest</f>
        <v>1.8939999999999999</v>
      </c>
      <c r="AY126" s="72">
        <f>A125993562F_Latest</f>
        <v>3.101</v>
      </c>
      <c r="AZ126" s="72">
        <f>A125996362T_Latest</f>
        <v>2.0289999999999999</v>
      </c>
      <c r="BA126" s="72">
        <f>A125999962A_Latest</f>
        <v>1.609</v>
      </c>
      <c r="BB126" s="72">
        <f>A125998162K_Latest</f>
        <v>0.42</v>
      </c>
      <c r="BC126" s="72">
        <f>A125990962L_Latest</f>
        <v>15.75</v>
      </c>
      <c r="BD126" s="72">
        <f>A125994562X_Latest</f>
        <v>8.5229999999999997</v>
      </c>
      <c r="BE126" s="72">
        <f>A125992762F_Latest</f>
        <v>7.2270000000000003</v>
      </c>
    </row>
    <row r="127" spans="1:57" hidden="1">
      <c r="A127" s="54"/>
      <c r="B127" s="51" t="s">
        <v>5306</v>
      </c>
      <c r="C127" s="67">
        <v>24</v>
      </c>
      <c r="D127" s="72">
        <f>A125996234X_Latest</f>
        <v>32.762999999999998</v>
      </c>
      <c r="E127" s="72">
        <f>A125999834J_Latest</f>
        <v>7.2110000000000003</v>
      </c>
      <c r="F127" s="72">
        <f>A125998034T_Latest</f>
        <v>25.552</v>
      </c>
      <c r="G127" s="72">
        <f>A125990834V_Latest</f>
        <v>103.334</v>
      </c>
      <c r="H127" s="72">
        <f>A125994434F_Latest</f>
        <v>16.332999999999998</v>
      </c>
      <c r="I127" s="72">
        <f>A125992634L_Latest</f>
        <v>87.001000000000005</v>
      </c>
      <c r="J127" s="72">
        <f>A125997434K_Latest</f>
        <v>10.164</v>
      </c>
      <c r="K127" s="72">
        <f>A126001034C_Latest</f>
        <v>1.1559999999999999</v>
      </c>
      <c r="L127" s="72">
        <f>A125999234C_Latest</f>
        <v>9.0079999999999991</v>
      </c>
      <c r="M127" s="72">
        <f>A125992034J_Latest</f>
        <v>23.850999999999999</v>
      </c>
      <c r="N127" s="72">
        <f>A125995634T_Latest</f>
        <v>1.27</v>
      </c>
      <c r="O127" s="72">
        <f>A125993834X_Latest</f>
        <v>22.581</v>
      </c>
      <c r="P127" s="72">
        <f>A125996634K_Latest</f>
        <v>8.9979999999999993</v>
      </c>
      <c r="Q127" s="72">
        <f>A126000234C_Latest</f>
        <v>1.8360000000000001</v>
      </c>
      <c r="R127" s="72">
        <f>A125998434C_Latest</f>
        <v>7.1609999999999996</v>
      </c>
      <c r="S127" s="72">
        <f>A125991234J_Latest</f>
        <v>28.763000000000002</v>
      </c>
      <c r="T127" s="72">
        <f>A125994834T_Latest</f>
        <v>3.827</v>
      </c>
      <c r="U127" s="72">
        <f>A125993034A_Latest</f>
        <v>24.934999999999999</v>
      </c>
      <c r="V127" s="72">
        <f>A125997634C_Latest</f>
        <v>7.3760000000000003</v>
      </c>
      <c r="W127" s="72">
        <f>A126001234W_Latest</f>
        <v>2.8010000000000002</v>
      </c>
      <c r="X127" s="72">
        <f>A125999434W_Latest</f>
        <v>4.5759999999999996</v>
      </c>
      <c r="Y127" s="72">
        <f>A125992234A_Latest</f>
        <v>28.016999999999999</v>
      </c>
      <c r="Z127" s="72">
        <f>A125995834K_Latest</f>
        <v>6.181</v>
      </c>
      <c r="AA127" s="72">
        <f>A125994034V_Latest</f>
        <v>21.835999999999999</v>
      </c>
      <c r="AB127" s="72">
        <f>A125997834W_Latest</f>
        <v>2.1469999999999998</v>
      </c>
      <c r="AC127" s="72">
        <f>A126001434R_Latest</f>
        <v>0</v>
      </c>
      <c r="AD127" s="72">
        <f>A125999634R_Latest</f>
        <v>2.1469999999999998</v>
      </c>
      <c r="AE127" s="72">
        <f>A125992434V_Latest</f>
        <v>8.8539999999999992</v>
      </c>
      <c r="AF127" s="72">
        <f>A125996034F_Latest</f>
        <v>1.57</v>
      </c>
      <c r="AG127" s="72">
        <f>A125994234L_Latest</f>
        <v>7.2839999999999998</v>
      </c>
      <c r="AH127" s="72">
        <f>A125996834C_Latest</f>
        <v>2.99</v>
      </c>
      <c r="AI127" s="72">
        <f>A126000434W_Latest</f>
        <v>1.095</v>
      </c>
      <c r="AJ127" s="72">
        <f>A125998634W_Latest</f>
        <v>1.8959999999999999</v>
      </c>
      <c r="AK127" s="72">
        <f>A125991434A_Latest</f>
        <v>9.6609999999999996</v>
      </c>
      <c r="AL127" s="72">
        <f>A125995034L_Latest</f>
        <v>2.5550000000000002</v>
      </c>
      <c r="AM127" s="72">
        <f>A125993234V_Latest</f>
        <v>7.1070000000000002</v>
      </c>
      <c r="AN127" s="72">
        <f>A125997034X_Latest</f>
        <v>0.46</v>
      </c>
      <c r="AO127" s="72">
        <f>A126000634R_Latest</f>
        <v>0.13800000000000001</v>
      </c>
      <c r="AP127" s="72">
        <f>A125998834R_Latest</f>
        <v>0.32100000000000001</v>
      </c>
      <c r="AQ127" s="72">
        <f>A125991634V_Latest</f>
        <v>2.3940000000000001</v>
      </c>
      <c r="AR127" s="72">
        <f>A125995234F_Latest</f>
        <v>0.64200000000000002</v>
      </c>
      <c r="AS127" s="72">
        <f>A125993434L_Latest</f>
        <v>1.752</v>
      </c>
      <c r="AT127" s="72">
        <f>A125997234T_Latest</f>
        <v>9.1999999999999998E-2</v>
      </c>
      <c r="AU127" s="72">
        <f>A126000834J_Latest</f>
        <v>0</v>
      </c>
      <c r="AV127" s="72">
        <f>A125999034K_Latest</f>
        <v>9.1999999999999998E-2</v>
      </c>
      <c r="AW127" s="72">
        <f>A125991834L_Latest</f>
        <v>0.77100000000000002</v>
      </c>
      <c r="AX127" s="72">
        <f>A125995434X_Latest</f>
        <v>0.28799999999999998</v>
      </c>
      <c r="AY127" s="72">
        <f>A125993634F_Latest</f>
        <v>0.48299999999999998</v>
      </c>
      <c r="AZ127" s="72">
        <f>A125996434T_Latest</f>
        <v>0.53500000000000003</v>
      </c>
      <c r="BA127" s="72">
        <f>A126000034K_Latest</f>
        <v>0.185</v>
      </c>
      <c r="BB127" s="72">
        <f>A125998234K_Latest</f>
        <v>0.35099999999999998</v>
      </c>
      <c r="BC127" s="72">
        <f>A125991034R_Latest</f>
        <v>1.0229999999999999</v>
      </c>
      <c r="BD127" s="72">
        <f>A125994634X_Latest</f>
        <v>0</v>
      </c>
      <c r="BE127" s="72">
        <f>A125992834F_Latest</f>
        <v>1.0229999999999999</v>
      </c>
    </row>
    <row r="128" spans="1:57" hidden="1">
      <c r="A128" s="54"/>
      <c r="B128" s="51" t="s">
        <v>5307</v>
      </c>
      <c r="C128" s="67">
        <v>25</v>
      </c>
      <c r="D128" s="72">
        <f>A125996054R_Latest</f>
        <v>99.566000000000003</v>
      </c>
      <c r="E128" s="72">
        <f>A125999654X_Latest</f>
        <v>55.023000000000003</v>
      </c>
      <c r="F128" s="72">
        <f>A125997854F_Latest</f>
        <v>44.542000000000002</v>
      </c>
      <c r="G128" s="72">
        <f>A125990654K_Latest</f>
        <v>282.17899999999997</v>
      </c>
      <c r="H128" s="72">
        <f>A125994254W_Latest</f>
        <v>132.53399999999999</v>
      </c>
      <c r="I128" s="72">
        <f>A125992454C_Latest</f>
        <v>149.64500000000001</v>
      </c>
      <c r="J128" s="72">
        <f>A125997254A_Latest</f>
        <v>24.3</v>
      </c>
      <c r="K128" s="72">
        <f>A126000854T_Latest</f>
        <v>16.209</v>
      </c>
      <c r="L128" s="72">
        <f>A125999054V_Latest</f>
        <v>8.0909999999999993</v>
      </c>
      <c r="M128" s="72">
        <f>A125991854W_Latest</f>
        <v>86.253</v>
      </c>
      <c r="N128" s="72">
        <f>A125995454J_Latest</f>
        <v>41.326999999999998</v>
      </c>
      <c r="O128" s="72">
        <f>A125993654R_Latest</f>
        <v>44.924999999999997</v>
      </c>
      <c r="P128" s="72">
        <f>A125996454A_Latest</f>
        <v>33.49</v>
      </c>
      <c r="Q128" s="72">
        <f>A126000054V_Latest</f>
        <v>18.460999999999999</v>
      </c>
      <c r="R128" s="72">
        <f>A125998254V_Latest</f>
        <v>15.029</v>
      </c>
      <c r="S128" s="72">
        <f>A125991054X_Latest</f>
        <v>75.528999999999996</v>
      </c>
      <c r="T128" s="72">
        <f>A125994654J_Latest</f>
        <v>37.948999999999998</v>
      </c>
      <c r="U128" s="72">
        <f>A125992854R_Latest</f>
        <v>37.579000000000001</v>
      </c>
      <c r="V128" s="72">
        <f>A125997454V_Latest</f>
        <v>19.908000000000001</v>
      </c>
      <c r="W128" s="72">
        <f>A126001054L_Latest</f>
        <v>10.565</v>
      </c>
      <c r="X128" s="72">
        <f>A125999254L_Latest</f>
        <v>9.343</v>
      </c>
      <c r="Y128" s="72">
        <f>A125992054T_Latest</f>
        <v>57.73</v>
      </c>
      <c r="Z128" s="72">
        <f>A125995654A_Latest</f>
        <v>26.626999999999999</v>
      </c>
      <c r="AA128" s="72">
        <f>A125993854J_Latest</f>
        <v>31.103000000000002</v>
      </c>
      <c r="AB128" s="72">
        <f>A125997654L_Latest</f>
        <v>7.0519999999999996</v>
      </c>
      <c r="AC128" s="72">
        <f>A126001254F_Latest</f>
        <v>4.306</v>
      </c>
      <c r="AD128" s="72">
        <f>A125999454F_Latest</f>
        <v>2.7450000000000001</v>
      </c>
      <c r="AE128" s="72">
        <f>A125992254K_Latest</f>
        <v>20.814</v>
      </c>
      <c r="AF128" s="72">
        <f>A125995854V_Latest</f>
        <v>8.6280000000000001</v>
      </c>
      <c r="AG128" s="72">
        <f>A125994054C_Latest</f>
        <v>12.186</v>
      </c>
      <c r="AH128" s="72">
        <f>A125996654V_Latest</f>
        <v>9.6739999999999995</v>
      </c>
      <c r="AI128" s="72">
        <f>A126000254L_Latest</f>
        <v>3.1819999999999999</v>
      </c>
      <c r="AJ128" s="72">
        <f>A125998454L_Latest</f>
        <v>6.492</v>
      </c>
      <c r="AK128" s="72">
        <f>A125991254T_Latest</f>
        <v>29.260999999999999</v>
      </c>
      <c r="AL128" s="72">
        <f>A125994854A_Latest</f>
        <v>12.301</v>
      </c>
      <c r="AM128" s="72">
        <f>A125993054K_Latest</f>
        <v>16.96</v>
      </c>
      <c r="AN128" s="72">
        <f>A125996854L_Latest</f>
        <v>1.752</v>
      </c>
      <c r="AO128" s="72">
        <f>A126000454F_Latest</f>
        <v>0.874</v>
      </c>
      <c r="AP128" s="72">
        <f>A125998654F_Latest</f>
        <v>0.879</v>
      </c>
      <c r="AQ128" s="72">
        <f>A125991454K_Latest</f>
        <v>5.4370000000000003</v>
      </c>
      <c r="AR128" s="72">
        <f>A125995054W_Latest</f>
        <v>2.4369999999999998</v>
      </c>
      <c r="AS128" s="72">
        <f>A125993254C_Latest</f>
        <v>3</v>
      </c>
      <c r="AT128" s="72">
        <f>A125997054J_Latest</f>
        <v>0.63300000000000001</v>
      </c>
      <c r="AU128" s="72">
        <f>A126000654X_Latest</f>
        <v>0.52</v>
      </c>
      <c r="AV128" s="72">
        <f>A125998854X_Latest</f>
        <v>0.112</v>
      </c>
      <c r="AW128" s="72">
        <f>A125991654C_Latest</f>
        <v>1.72</v>
      </c>
      <c r="AX128" s="72">
        <f>A125995254R_Latest</f>
        <v>0.54800000000000004</v>
      </c>
      <c r="AY128" s="72">
        <f>A125993454W_Latest</f>
        <v>1.171</v>
      </c>
      <c r="AZ128" s="72">
        <f>A125996254J_Latest</f>
        <v>2.7570000000000001</v>
      </c>
      <c r="BA128" s="72">
        <f>A125999854T_Latest</f>
        <v>0.90700000000000003</v>
      </c>
      <c r="BB128" s="72">
        <f>A125998054A_Latest</f>
        <v>1.85</v>
      </c>
      <c r="BC128" s="72">
        <f>A125990854C_Latest</f>
        <v>5.4359999999999999</v>
      </c>
      <c r="BD128" s="72">
        <f>A125994454R_Latest</f>
        <v>2.7170000000000001</v>
      </c>
      <c r="BE128" s="72">
        <f>A125992654W_Latest</f>
        <v>2.7189999999999999</v>
      </c>
    </row>
    <row r="129" spans="1:57" hidden="1">
      <c r="A129" s="55"/>
      <c r="B129" s="51" t="s">
        <v>5308</v>
      </c>
      <c r="C129" s="67">
        <v>26</v>
      </c>
      <c r="D129" s="72">
        <f>A125996226X_Latest</f>
        <v>122.458</v>
      </c>
      <c r="E129" s="72">
        <f>A125999826J_Latest</f>
        <v>85.613</v>
      </c>
      <c r="F129" s="72">
        <f>A125998026T_Latest</f>
        <v>36.844999999999999</v>
      </c>
      <c r="G129" s="72">
        <f>A125990826V_Latest</f>
        <v>392.678</v>
      </c>
      <c r="H129" s="72">
        <f>A125994426F_Latest</f>
        <v>224.613</v>
      </c>
      <c r="I129" s="72">
        <f>A125992626L_Latest</f>
        <v>168.065</v>
      </c>
      <c r="J129" s="72">
        <f>A125997426K_Latest</f>
        <v>33.506</v>
      </c>
      <c r="K129" s="72">
        <f>A126001026C_Latest</f>
        <v>22.954000000000001</v>
      </c>
      <c r="L129" s="72">
        <f>A125999226C_Latest</f>
        <v>10.552</v>
      </c>
      <c r="M129" s="72">
        <f>A125992026J_Latest</f>
        <v>126.55500000000001</v>
      </c>
      <c r="N129" s="72">
        <f>A125995626T_Latest</f>
        <v>75.778999999999996</v>
      </c>
      <c r="O129" s="72">
        <f>A125993826X_Latest</f>
        <v>50.776000000000003</v>
      </c>
      <c r="P129" s="72">
        <f>A125996626K_Latest</f>
        <v>29.317</v>
      </c>
      <c r="Q129" s="72">
        <f>A126000226C_Latest</f>
        <v>22.088000000000001</v>
      </c>
      <c r="R129" s="72">
        <f>A125998426C_Latest</f>
        <v>7.2290000000000001</v>
      </c>
      <c r="S129" s="72">
        <f>A125991226J_Latest</f>
        <v>91.444000000000003</v>
      </c>
      <c r="T129" s="72">
        <f>A125994826T_Latest</f>
        <v>53.527000000000001</v>
      </c>
      <c r="U129" s="72">
        <f>A125993026A_Latest</f>
        <v>37.917999999999999</v>
      </c>
      <c r="V129" s="72">
        <f>A125997626C_Latest</f>
        <v>29.731000000000002</v>
      </c>
      <c r="W129" s="72">
        <f>A126001226W_Latest</f>
        <v>18.998000000000001</v>
      </c>
      <c r="X129" s="72">
        <f>A125999426W_Latest</f>
        <v>10.733000000000001</v>
      </c>
      <c r="Y129" s="72">
        <f>A125992226A_Latest</f>
        <v>80.289000000000001</v>
      </c>
      <c r="Z129" s="72">
        <f>A125995826K_Latest</f>
        <v>44.228999999999999</v>
      </c>
      <c r="AA129" s="72">
        <f>A125994026V_Latest</f>
        <v>36.061</v>
      </c>
      <c r="AB129" s="72">
        <f>A125997826W_Latest</f>
        <v>10.154</v>
      </c>
      <c r="AC129" s="72">
        <f>A126001426R_Latest</f>
        <v>6.57</v>
      </c>
      <c r="AD129" s="72">
        <f>A125999626R_Latest</f>
        <v>3.5840000000000001</v>
      </c>
      <c r="AE129" s="72">
        <f>A125992426V_Latest</f>
        <v>31.155000000000001</v>
      </c>
      <c r="AF129" s="72">
        <f>A125996026F_Latest</f>
        <v>15.813000000000001</v>
      </c>
      <c r="AG129" s="72">
        <f>A125994226L_Latest</f>
        <v>15.342000000000001</v>
      </c>
      <c r="AH129" s="72">
        <f>A125996826C_Latest</f>
        <v>15.324999999999999</v>
      </c>
      <c r="AI129" s="72">
        <f>A126000426W_Latest</f>
        <v>11.122999999999999</v>
      </c>
      <c r="AJ129" s="72">
        <f>A125998626W_Latest</f>
        <v>4.2009999999999996</v>
      </c>
      <c r="AK129" s="72">
        <f>A125991426A_Latest</f>
        <v>48.082999999999998</v>
      </c>
      <c r="AL129" s="72">
        <f>A125995026L_Latest</f>
        <v>26.113</v>
      </c>
      <c r="AM129" s="72">
        <f>A125993226V_Latest</f>
        <v>21.97</v>
      </c>
      <c r="AN129" s="72">
        <f>A125997026X_Latest</f>
        <v>2.2789999999999999</v>
      </c>
      <c r="AO129" s="72">
        <f>A126000626R_Latest</f>
        <v>1.984</v>
      </c>
      <c r="AP129" s="72">
        <f>A125998826R_Latest</f>
        <v>0.29599999999999999</v>
      </c>
      <c r="AQ129" s="72">
        <f>A125991626V_Latest</f>
        <v>7.6260000000000003</v>
      </c>
      <c r="AR129" s="72">
        <f>A125995226F_Latest</f>
        <v>3.9670000000000001</v>
      </c>
      <c r="AS129" s="72">
        <f>A125993426L_Latest</f>
        <v>3.6589999999999998</v>
      </c>
      <c r="AT129" s="72">
        <f>A125997226T_Latest</f>
        <v>0.35</v>
      </c>
      <c r="AU129" s="72">
        <f>A126000826J_Latest</f>
        <v>0.35</v>
      </c>
      <c r="AV129" s="72">
        <f>A125999026K_Latest</f>
        <v>0</v>
      </c>
      <c r="AW129" s="72">
        <f>A125991826L_Latest</f>
        <v>1.57</v>
      </c>
      <c r="AX129" s="72">
        <f>A125995426X_Latest</f>
        <v>0.93700000000000006</v>
      </c>
      <c r="AY129" s="72">
        <f>A125993626F_Latest</f>
        <v>0.63300000000000001</v>
      </c>
      <c r="AZ129" s="72">
        <f>A125996426T_Latest</f>
        <v>1.796</v>
      </c>
      <c r="BA129" s="72">
        <f>A126000026K_Latest</f>
        <v>1.5469999999999999</v>
      </c>
      <c r="BB129" s="72">
        <f>A125998226K_Latest</f>
        <v>0.25</v>
      </c>
      <c r="BC129" s="72">
        <f>A125991026R_Latest</f>
        <v>5.9539999999999997</v>
      </c>
      <c r="BD129" s="72">
        <f>A125994626X_Latest</f>
        <v>4.2489999999999997</v>
      </c>
      <c r="BE129" s="72">
        <f>A125992826F_Latest</f>
        <v>1.706</v>
      </c>
    </row>
    <row r="130" spans="1:57" hidden="1">
      <c r="A130" s="54"/>
      <c r="B130" s="51" t="s">
        <v>5309</v>
      </c>
      <c r="C130" s="67">
        <v>27</v>
      </c>
      <c r="D130" s="72">
        <f>A125996230R_Latest</f>
        <v>23.986000000000001</v>
      </c>
      <c r="E130" s="72">
        <f>A125999830X_Latest</f>
        <v>13.53</v>
      </c>
      <c r="F130" s="72">
        <f>A125998030J_Latest</f>
        <v>10.456</v>
      </c>
      <c r="G130" s="72">
        <f>A125990830K_Latest</f>
        <v>106.78100000000001</v>
      </c>
      <c r="H130" s="72">
        <f>A125994430W_Latest</f>
        <v>52.954000000000001</v>
      </c>
      <c r="I130" s="72">
        <f>A125992630C_Latest</f>
        <v>53.826999999999998</v>
      </c>
      <c r="J130" s="72">
        <f>A125997430A_Latest</f>
        <v>7.3159999999999998</v>
      </c>
      <c r="K130" s="72">
        <f>A126001030V_Latest</f>
        <v>2.7440000000000002</v>
      </c>
      <c r="L130" s="72">
        <f>A125999230V_Latest</f>
        <v>4.5720000000000001</v>
      </c>
      <c r="M130" s="72">
        <f>A125992030X_Latest</f>
        <v>36.232999999999997</v>
      </c>
      <c r="N130" s="72">
        <f>A125995630J_Latest</f>
        <v>15.792</v>
      </c>
      <c r="O130" s="72">
        <f>A125993830R_Latest</f>
        <v>20.440999999999999</v>
      </c>
      <c r="P130" s="72">
        <f>A125996630A_Latest</f>
        <v>5.92</v>
      </c>
      <c r="Q130" s="72">
        <f>A126000230V_Latest</f>
        <v>5.26</v>
      </c>
      <c r="R130" s="72">
        <f>A125998430V_Latest</f>
        <v>0.66</v>
      </c>
      <c r="S130" s="72">
        <f>A125991230X_Latest</f>
        <v>33.591999999999999</v>
      </c>
      <c r="T130" s="72">
        <f>A125994830J_Latest</f>
        <v>19.248000000000001</v>
      </c>
      <c r="U130" s="72">
        <f>A125993030T_Latest</f>
        <v>14.343999999999999</v>
      </c>
      <c r="V130" s="72">
        <f>A125997630V_Latest</f>
        <v>3.6640000000000001</v>
      </c>
      <c r="W130" s="72">
        <f>A126001230L_Latest</f>
        <v>1.284</v>
      </c>
      <c r="X130" s="72">
        <f>A125999430L_Latest</f>
        <v>2.38</v>
      </c>
      <c r="Y130" s="72">
        <f>A125992230T_Latest</f>
        <v>17.131</v>
      </c>
      <c r="Z130" s="72">
        <f>A125995830A_Latest</f>
        <v>8.9459999999999997</v>
      </c>
      <c r="AA130" s="72">
        <f>A125994030K_Latest</f>
        <v>8.1850000000000005</v>
      </c>
      <c r="AB130" s="72">
        <f>A125997830L_Latest</f>
        <v>1.68</v>
      </c>
      <c r="AC130" s="72">
        <f>A126001430F_Latest</f>
        <v>0.98899999999999999</v>
      </c>
      <c r="AD130" s="72">
        <f>A125999630F_Latest</f>
        <v>0.69099999999999995</v>
      </c>
      <c r="AE130" s="72">
        <f>A125992430K_Latest</f>
        <v>5.2430000000000003</v>
      </c>
      <c r="AF130" s="72">
        <f>A125996030W_Latest</f>
        <v>2.2770000000000001</v>
      </c>
      <c r="AG130" s="72">
        <f>A125994230C_Latest</f>
        <v>2.9660000000000002</v>
      </c>
      <c r="AH130" s="72">
        <f>A125996830V_Latest</f>
        <v>4.2709999999999999</v>
      </c>
      <c r="AI130" s="72">
        <f>A126000430L_Latest</f>
        <v>2.5830000000000002</v>
      </c>
      <c r="AJ130" s="72">
        <f>A125998630L_Latest</f>
        <v>1.6879999999999999</v>
      </c>
      <c r="AK130" s="72">
        <f>A125991430T_Latest</f>
        <v>8.9369999999999994</v>
      </c>
      <c r="AL130" s="72">
        <f>A125995030C_Latest</f>
        <v>4.0270000000000001</v>
      </c>
      <c r="AM130" s="72">
        <f>A125993230K_Latest</f>
        <v>4.9109999999999996</v>
      </c>
      <c r="AN130" s="72">
        <f>A125997030R_Latest</f>
        <v>0.96899999999999997</v>
      </c>
      <c r="AO130" s="72">
        <f>A126000630F_Latest</f>
        <v>0.60599999999999998</v>
      </c>
      <c r="AP130" s="72">
        <f>A125998830F_Latest</f>
        <v>0.36199999999999999</v>
      </c>
      <c r="AQ130" s="72">
        <f>A125991630K_Latest</f>
        <v>2.4689999999999999</v>
      </c>
      <c r="AR130" s="72">
        <f>A125995230W_Latest</f>
        <v>0.70799999999999996</v>
      </c>
      <c r="AS130" s="72">
        <f>A125993430C_Latest</f>
        <v>1.7609999999999999</v>
      </c>
      <c r="AT130" s="72">
        <f>A125997230J_Latest</f>
        <v>6.5000000000000002E-2</v>
      </c>
      <c r="AU130" s="72">
        <f>A126000830X_Latest</f>
        <v>6.5000000000000002E-2</v>
      </c>
      <c r="AV130" s="72">
        <f>A125999030A_Latest</f>
        <v>0</v>
      </c>
      <c r="AW130" s="72">
        <f>A125991830C_Latest</f>
        <v>0.60699999999999998</v>
      </c>
      <c r="AX130" s="72">
        <f>A125995430R_Latest</f>
        <v>0.37</v>
      </c>
      <c r="AY130" s="72">
        <f>A125993630W_Latest</f>
        <v>0.23699999999999999</v>
      </c>
      <c r="AZ130" s="72">
        <f>A125996430J_Latest</f>
        <v>0.10199999999999999</v>
      </c>
      <c r="BA130" s="72">
        <f>A126000030A_Latest</f>
        <v>0</v>
      </c>
      <c r="BB130" s="72">
        <f>A125998230A_Latest</f>
        <v>0.10199999999999999</v>
      </c>
      <c r="BC130" s="72">
        <f>A125991030F_Latest</f>
        <v>2.569</v>
      </c>
      <c r="BD130" s="72">
        <f>A125994630R_Latest</f>
        <v>1.5860000000000001</v>
      </c>
      <c r="BE130" s="72">
        <f>A125992830W_Latest</f>
        <v>0.98299999999999998</v>
      </c>
    </row>
    <row r="131" spans="1:57" hidden="1">
      <c r="A131" s="54"/>
      <c r="B131" s="48" t="s">
        <v>5310</v>
      </c>
      <c r="C131" s="67">
        <v>28</v>
      </c>
      <c r="D131" s="72">
        <f>A125996058X_Latest</f>
        <v>97.765000000000001</v>
      </c>
      <c r="E131" s="72">
        <f>A125999658J_Latest</f>
        <v>50.259</v>
      </c>
      <c r="F131" s="72">
        <f>A125997858R_Latest</f>
        <v>47.506</v>
      </c>
      <c r="G131" s="72">
        <f>A125990658V_Latest</f>
        <v>456.483</v>
      </c>
      <c r="H131" s="72">
        <f>A125994258F_Latest</f>
        <v>243.721</v>
      </c>
      <c r="I131" s="72">
        <f>A125992458L_Latest</f>
        <v>212.762</v>
      </c>
      <c r="J131" s="72">
        <f>A125997258K_Latest</f>
        <v>27.218</v>
      </c>
      <c r="K131" s="72">
        <f>A126000858A_Latest</f>
        <v>13.657</v>
      </c>
      <c r="L131" s="72">
        <f>A125999058C_Latest</f>
        <v>13.561</v>
      </c>
      <c r="M131" s="72">
        <f>A125991858F_Latest</f>
        <v>139.601</v>
      </c>
      <c r="N131" s="72">
        <f>A125995458T_Latest</f>
        <v>79.224000000000004</v>
      </c>
      <c r="O131" s="72">
        <f>A125993658X_Latest</f>
        <v>60.377000000000002</v>
      </c>
      <c r="P131" s="72">
        <f>A125996458K_Latest</f>
        <v>30.974</v>
      </c>
      <c r="Q131" s="72">
        <f>A126000058C_Latest</f>
        <v>15.667</v>
      </c>
      <c r="R131" s="72">
        <f>A125998258C_Latest</f>
        <v>15.307</v>
      </c>
      <c r="S131" s="72">
        <f>A125991058J_Latest</f>
        <v>128.006</v>
      </c>
      <c r="T131" s="72">
        <f>A125994658T_Latest</f>
        <v>65.573999999999998</v>
      </c>
      <c r="U131" s="72">
        <f>A125992858X_Latest</f>
        <v>62.432000000000002</v>
      </c>
      <c r="V131" s="72">
        <f>A125997458C_Latest</f>
        <v>20.247</v>
      </c>
      <c r="W131" s="72">
        <f>A126001058W_Latest</f>
        <v>10.022</v>
      </c>
      <c r="X131" s="72">
        <f>A125999258W_Latest</f>
        <v>10.226000000000001</v>
      </c>
      <c r="Y131" s="72">
        <f>A125992058A_Latest</f>
        <v>91.867000000000004</v>
      </c>
      <c r="Z131" s="72">
        <f>A125995658K_Latest</f>
        <v>45.78</v>
      </c>
      <c r="AA131" s="72">
        <f>A125993858T_Latest</f>
        <v>46.087000000000003</v>
      </c>
      <c r="AB131" s="72">
        <f>A125997658W_Latest</f>
        <v>6.03</v>
      </c>
      <c r="AC131" s="72">
        <f>A126001258R_Latest</f>
        <v>3.5760000000000001</v>
      </c>
      <c r="AD131" s="72">
        <f>A125999458R_Latest</f>
        <v>2.4550000000000001</v>
      </c>
      <c r="AE131" s="72">
        <f>A125992258V_Latest</f>
        <v>23.25</v>
      </c>
      <c r="AF131" s="72">
        <f>A125995858C_Latest</f>
        <v>12.396000000000001</v>
      </c>
      <c r="AG131" s="72">
        <f>A125994058L_Latest</f>
        <v>10.853999999999999</v>
      </c>
      <c r="AH131" s="72">
        <f>A125996658C_Latest</f>
        <v>7.8049999999999997</v>
      </c>
      <c r="AI131" s="72">
        <f>A126000258W_Latest</f>
        <v>3.9950000000000001</v>
      </c>
      <c r="AJ131" s="72">
        <f>A125998458W_Latest</f>
        <v>3.8090000000000002</v>
      </c>
      <c r="AK131" s="72">
        <f>A125991258A_Latest</f>
        <v>50.783000000000001</v>
      </c>
      <c r="AL131" s="72">
        <f>A125994858K_Latest</f>
        <v>29.474</v>
      </c>
      <c r="AM131" s="72">
        <f>A125993058V_Latest</f>
        <v>21.309000000000001</v>
      </c>
      <c r="AN131" s="72">
        <f>A125996858W_Latest</f>
        <v>3.125</v>
      </c>
      <c r="AO131" s="72">
        <f>A126000458R_Latest</f>
        <v>2.06</v>
      </c>
      <c r="AP131" s="72">
        <f>A125998658R_Latest</f>
        <v>1.0649999999999999</v>
      </c>
      <c r="AQ131" s="72">
        <f>A125991458V_Latest</f>
        <v>6.7169999999999996</v>
      </c>
      <c r="AR131" s="72">
        <f>A125995058F_Latest</f>
        <v>3.0379999999999998</v>
      </c>
      <c r="AS131" s="72">
        <f>A125993258L_Latest</f>
        <v>3.6789999999999998</v>
      </c>
      <c r="AT131" s="72">
        <f>A125997058T_Latest</f>
        <v>0.755</v>
      </c>
      <c r="AU131" s="72">
        <f>A126000658J_Latest</f>
        <v>0.48</v>
      </c>
      <c r="AV131" s="72">
        <f>A125998858J_Latest</f>
        <v>0.27500000000000002</v>
      </c>
      <c r="AW131" s="72">
        <f>A125991658L_Latest</f>
        <v>5.8049999999999997</v>
      </c>
      <c r="AX131" s="72">
        <f>A125995258X_Latest</f>
        <v>3.56</v>
      </c>
      <c r="AY131" s="72">
        <f>A125993458F_Latest</f>
        <v>2.2450000000000001</v>
      </c>
      <c r="AZ131" s="72">
        <f>A125996258T_Latest</f>
        <v>1.61</v>
      </c>
      <c r="BA131" s="72">
        <f>A125999858A_Latest</f>
        <v>0.80200000000000005</v>
      </c>
      <c r="BB131" s="72">
        <f>A125998058K_Latest</f>
        <v>0.80800000000000005</v>
      </c>
      <c r="BC131" s="72">
        <f>A125990858L_Latest</f>
        <v>10.452999999999999</v>
      </c>
      <c r="BD131" s="72">
        <f>A125994458X_Latest</f>
        <v>4.6740000000000004</v>
      </c>
      <c r="BE131" s="72">
        <f>A125992658F_Latest</f>
        <v>5.7789999999999999</v>
      </c>
    </row>
    <row r="132" spans="1:57" hidden="1">
      <c r="A132" s="54"/>
      <c r="B132" s="51" t="s">
        <v>5311</v>
      </c>
      <c r="C132" s="67">
        <v>29</v>
      </c>
      <c r="D132" s="72">
        <f>A125996114F_Latest</f>
        <v>47.478000000000002</v>
      </c>
      <c r="E132" s="72">
        <f>A125999714R_Latest</f>
        <v>27.98</v>
      </c>
      <c r="F132" s="72">
        <f>A125997914W_Latest</f>
        <v>19.498000000000001</v>
      </c>
      <c r="G132" s="72">
        <f>A125990714A_Latest</f>
        <v>218.10499999999999</v>
      </c>
      <c r="H132" s="72">
        <f>A125994314L_Latest</f>
        <v>107.962</v>
      </c>
      <c r="I132" s="72">
        <f>A125992514V_Latest</f>
        <v>110.142</v>
      </c>
      <c r="J132" s="72">
        <f>A125997314T_Latest</f>
        <v>14.403</v>
      </c>
      <c r="K132" s="72">
        <f>A126000914J_Latest</f>
        <v>9.6140000000000008</v>
      </c>
      <c r="L132" s="72">
        <f>A125999114K_Latest</f>
        <v>4.7889999999999997</v>
      </c>
      <c r="M132" s="72">
        <f>A125991914L_Latest</f>
        <v>63.19</v>
      </c>
      <c r="N132" s="72">
        <f>A125995514X_Latest</f>
        <v>30.553000000000001</v>
      </c>
      <c r="O132" s="72">
        <f>A125993714F_Latest</f>
        <v>32.636000000000003</v>
      </c>
      <c r="P132" s="72">
        <f>A125996514T_Latest</f>
        <v>15.824</v>
      </c>
      <c r="Q132" s="72">
        <f>A126000114K_Latest</f>
        <v>8.4</v>
      </c>
      <c r="R132" s="72">
        <f>A125998314K_Latest</f>
        <v>7.4240000000000004</v>
      </c>
      <c r="S132" s="72">
        <f>A125991114R_Latest</f>
        <v>61.896999999999998</v>
      </c>
      <c r="T132" s="72">
        <f>A125994714X_Latest</f>
        <v>28.888000000000002</v>
      </c>
      <c r="U132" s="72">
        <f>A125992914F_Latest</f>
        <v>33.009</v>
      </c>
      <c r="V132" s="72">
        <f>A125997514K_Latest</f>
        <v>5.8869999999999996</v>
      </c>
      <c r="W132" s="72">
        <f>A126001114C_Latest</f>
        <v>3.504</v>
      </c>
      <c r="X132" s="72">
        <f>A125999314C_Latest</f>
        <v>2.3839999999999999</v>
      </c>
      <c r="Y132" s="72">
        <f>A125992114J_Latest</f>
        <v>46.262</v>
      </c>
      <c r="Z132" s="72">
        <f>A125995714T_Latest</f>
        <v>23.725999999999999</v>
      </c>
      <c r="AA132" s="72">
        <f>A125993914X_Latest</f>
        <v>22.536000000000001</v>
      </c>
      <c r="AB132" s="72">
        <f>A125997714C_Latest</f>
        <v>3.7930000000000001</v>
      </c>
      <c r="AC132" s="72">
        <f>A126001314W_Latest</f>
        <v>2.5409999999999999</v>
      </c>
      <c r="AD132" s="72">
        <f>A125999514W_Latest</f>
        <v>1.252</v>
      </c>
      <c r="AE132" s="72">
        <f>A125992314A_Latest</f>
        <v>9.5820000000000007</v>
      </c>
      <c r="AF132" s="72">
        <f>A125995914K_Latest</f>
        <v>5.0380000000000003</v>
      </c>
      <c r="AG132" s="72">
        <f>A125994114V_Latest</f>
        <v>4.5439999999999996</v>
      </c>
      <c r="AH132" s="72">
        <f>A125996714K_Latest</f>
        <v>3.2530000000000001</v>
      </c>
      <c r="AI132" s="72">
        <f>A126000314C_Latest</f>
        <v>0.871</v>
      </c>
      <c r="AJ132" s="72">
        <f>A125998514C_Latest</f>
        <v>2.3820000000000001</v>
      </c>
      <c r="AK132" s="72">
        <f>A125991314J_Latest</f>
        <v>25.609000000000002</v>
      </c>
      <c r="AL132" s="72">
        <f>A125994914T_Latest</f>
        <v>14.911</v>
      </c>
      <c r="AM132" s="72">
        <f>A125993114A_Latest</f>
        <v>10.698</v>
      </c>
      <c r="AN132" s="72">
        <f>A125996914C_Latest</f>
        <v>2.8879999999999999</v>
      </c>
      <c r="AO132" s="72">
        <f>A126000514W_Latest</f>
        <v>2.06</v>
      </c>
      <c r="AP132" s="72">
        <f>A125998714W_Latest</f>
        <v>0.82799999999999996</v>
      </c>
      <c r="AQ132" s="72">
        <f>A125991514A_Latest</f>
        <v>3.0640000000000001</v>
      </c>
      <c r="AR132" s="72">
        <f>A125995114L_Latest</f>
        <v>0.66400000000000003</v>
      </c>
      <c r="AS132" s="72">
        <f>A125993314V_Latest</f>
        <v>2.4009999999999998</v>
      </c>
      <c r="AT132" s="72">
        <f>A125997114X_Latest</f>
        <v>0.26600000000000001</v>
      </c>
      <c r="AU132" s="72">
        <f>A126000714R_Latest</f>
        <v>0.189</v>
      </c>
      <c r="AV132" s="72">
        <f>A125998914R_Latest</f>
        <v>7.8E-2</v>
      </c>
      <c r="AW132" s="72">
        <f>A125991714V_Latest</f>
        <v>2.532</v>
      </c>
      <c r="AX132" s="72">
        <f>A125995314F_Latest</f>
        <v>1.2709999999999999</v>
      </c>
      <c r="AY132" s="72">
        <f>A125993514L_Latest</f>
        <v>1.2609999999999999</v>
      </c>
      <c r="AZ132" s="72">
        <f>A125996314X_Latest</f>
        <v>1.163</v>
      </c>
      <c r="BA132" s="72">
        <f>A125999914J_Latest</f>
        <v>0.80200000000000005</v>
      </c>
      <c r="BB132" s="72">
        <f>A125998114T_Latest</f>
        <v>0.36099999999999999</v>
      </c>
      <c r="BC132" s="72">
        <f>A125990914V_Latest</f>
        <v>5.968</v>
      </c>
      <c r="BD132" s="72">
        <f>A125994514F_Latest</f>
        <v>2.91</v>
      </c>
      <c r="BE132" s="72">
        <f>A125992714L_Latest</f>
        <v>3.0569999999999999</v>
      </c>
    </row>
    <row r="133" spans="1:57" hidden="1">
      <c r="A133" s="54"/>
      <c r="B133" s="51" t="s">
        <v>5312</v>
      </c>
      <c r="C133" s="67">
        <v>30</v>
      </c>
      <c r="D133" s="72">
        <f>A125996166J_Latest</f>
        <v>50.286999999999999</v>
      </c>
      <c r="E133" s="72">
        <f>A125999766T_Latest</f>
        <v>22.279</v>
      </c>
      <c r="F133" s="72">
        <f>A125997966X_Latest</f>
        <v>28.007999999999999</v>
      </c>
      <c r="G133" s="72">
        <f>A125990766C_Latest</f>
        <v>238.37799999999999</v>
      </c>
      <c r="H133" s="72">
        <f>A125994366R_Latest</f>
        <v>135.75899999999999</v>
      </c>
      <c r="I133" s="72">
        <f>A125992566W_Latest</f>
        <v>102.62</v>
      </c>
      <c r="J133" s="72">
        <f>A125997366V_Latest</f>
        <v>12.815</v>
      </c>
      <c r="K133" s="72">
        <f>A126000966K_Latest</f>
        <v>4.0430000000000001</v>
      </c>
      <c r="L133" s="72">
        <f>A125999166L_Latest</f>
        <v>8.7720000000000002</v>
      </c>
      <c r="M133" s="72">
        <f>A125991966R_Latest</f>
        <v>76.412000000000006</v>
      </c>
      <c r="N133" s="72">
        <f>A125995566A_Latest</f>
        <v>48.670999999999999</v>
      </c>
      <c r="O133" s="72">
        <f>A125993766J_Latest</f>
        <v>27.741</v>
      </c>
      <c r="P133" s="72">
        <f>A125996566V_Latest</f>
        <v>15.15</v>
      </c>
      <c r="Q133" s="72">
        <f>A126000166L_Latest</f>
        <v>7.2670000000000003</v>
      </c>
      <c r="R133" s="72">
        <f>A125998366L_Latest</f>
        <v>7.883</v>
      </c>
      <c r="S133" s="72">
        <f>A125991166T_Latest</f>
        <v>66.108999999999995</v>
      </c>
      <c r="T133" s="72">
        <f>A125994766A_Latest</f>
        <v>36.686</v>
      </c>
      <c r="U133" s="72">
        <f>A125992966J_Latest</f>
        <v>29.422999999999998</v>
      </c>
      <c r="V133" s="72">
        <f>A125997566L_Latest</f>
        <v>14.36</v>
      </c>
      <c r="W133" s="72">
        <f>A126001166F_Latest</f>
        <v>6.5179999999999998</v>
      </c>
      <c r="X133" s="72">
        <f>A125999366F_Latest</f>
        <v>7.8419999999999996</v>
      </c>
      <c r="Y133" s="72">
        <f>A125992166K_Latest</f>
        <v>45.604999999999997</v>
      </c>
      <c r="Z133" s="72">
        <f>A125995766V_Latest</f>
        <v>22.053999999999998</v>
      </c>
      <c r="AA133" s="72">
        <f>A125993966A_Latest</f>
        <v>23.550999999999998</v>
      </c>
      <c r="AB133" s="72">
        <f>A125997766F_Latest</f>
        <v>2.2370000000000001</v>
      </c>
      <c r="AC133" s="72">
        <f>A126001366X_Latest</f>
        <v>1.0349999999999999</v>
      </c>
      <c r="AD133" s="72">
        <f>A125999566X_Latest</f>
        <v>1.2030000000000001</v>
      </c>
      <c r="AE133" s="72">
        <f>A125992366C_Latest</f>
        <v>13.667999999999999</v>
      </c>
      <c r="AF133" s="72">
        <f>A125995966L_Latest</f>
        <v>7.359</v>
      </c>
      <c r="AG133" s="72">
        <f>A125994166W_Latest</f>
        <v>6.31</v>
      </c>
      <c r="AH133" s="72">
        <f>A125996766L_Latest</f>
        <v>4.5510000000000002</v>
      </c>
      <c r="AI133" s="72">
        <f>A126000366F_Latest</f>
        <v>3.1240000000000001</v>
      </c>
      <c r="AJ133" s="72">
        <f>A125998566F_Latest</f>
        <v>1.427</v>
      </c>
      <c r="AK133" s="72">
        <f>A125991366K_Latest</f>
        <v>25.173999999999999</v>
      </c>
      <c r="AL133" s="72">
        <f>A125994966V_Latest</f>
        <v>14.563000000000001</v>
      </c>
      <c r="AM133" s="72">
        <f>A125993166C_Latest</f>
        <v>10.611000000000001</v>
      </c>
      <c r="AN133" s="72">
        <f>A125996966F_Latest</f>
        <v>0.23699999999999999</v>
      </c>
      <c r="AO133" s="72">
        <f>A126000566X_Latest</f>
        <v>0</v>
      </c>
      <c r="AP133" s="72">
        <f>A125998766X_Latest</f>
        <v>0.23699999999999999</v>
      </c>
      <c r="AQ133" s="72">
        <f>A125991566C_Latest</f>
        <v>3.6520000000000001</v>
      </c>
      <c r="AR133" s="72">
        <f>A125995166R_Latest</f>
        <v>2.3740000000000001</v>
      </c>
      <c r="AS133" s="72">
        <f>A125993366W_Latest</f>
        <v>1.2789999999999999</v>
      </c>
      <c r="AT133" s="72">
        <f>A125997166A_Latest</f>
        <v>0.48899999999999999</v>
      </c>
      <c r="AU133" s="72">
        <f>A126000766T_Latest</f>
        <v>0.29199999999999998</v>
      </c>
      <c r="AV133" s="72">
        <f>A125998966T_Latest</f>
        <v>0.19700000000000001</v>
      </c>
      <c r="AW133" s="72">
        <f>A125991766W_Latest</f>
        <v>3.2730000000000001</v>
      </c>
      <c r="AX133" s="72">
        <f>A125995366J_Latest</f>
        <v>2.2890000000000001</v>
      </c>
      <c r="AY133" s="72">
        <f>A125993566R_Latest</f>
        <v>0.98399999999999999</v>
      </c>
      <c r="AZ133" s="72">
        <f>A125996366A_Latest</f>
        <v>0.44700000000000001</v>
      </c>
      <c r="BA133" s="72">
        <f>A125999966K_Latest</f>
        <v>0</v>
      </c>
      <c r="BB133" s="72">
        <f>A125998166V_Latest</f>
        <v>0.44700000000000001</v>
      </c>
      <c r="BC133" s="72">
        <f>A125990966W_Latest</f>
        <v>4.4850000000000003</v>
      </c>
      <c r="BD133" s="72">
        <f>A125994566J_Latest</f>
        <v>1.764</v>
      </c>
      <c r="BE133" s="72">
        <f>A125992766R_Latest</f>
        <v>2.7210000000000001</v>
      </c>
    </row>
    <row r="134" spans="1:57" hidden="1">
      <c r="A134" s="54"/>
      <c r="B134" s="48" t="s">
        <v>5313</v>
      </c>
      <c r="C134" s="67">
        <v>31</v>
      </c>
      <c r="D134" s="72">
        <f>A125996238J_Latest</f>
        <v>7.282</v>
      </c>
      <c r="E134" s="72">
        <f>A125999838T_Latest</f>
        <v>3.4359999999999999</v>
      </c>
      <c r="F134" s="72">
        <f>A125998038A_Latest</f>
        <v>3.8460000000000001</v>
      </c>
      <c r="G134" s="72">
        <f>A125990838C_Latest</f>
        <v>27.451000000000001</v>
      </c>
      <c r="H134" s="72">
        <f>A125994438R_Latest</f>
        <v>15.234</v>
      </c>
      <c r="I134" s="72">
        <f>A125992638W_Latest</f>
        <v>12.217000000000001</v>
      </c>
      <c r="J134" s="72">
        <f>A125997438V_Latest</f>
        <v>1.2589999999999999</v>
      </c>
      <c r="K134" s="72">
        <f>A126001038L_Latest</f>
        <v>1.2589999999999999</v>
      </c>
      <c r="L134" s="72">
        <f>A125999238L_Latest</f>
        <v>0</v>
      </c>
      <c r="M134" s="72">
        <f>A125992038T_Latest</f>
        <v>5.8730000000000002</v>
      </c>
      <c r="N134" s="72">
        <f>A125995638A_Latest</f>
        <v>3.6589999999999998</v>
      </c>
      <c r="O134" s="72">
        <f>A125993838J_Latest</f>
        <v>2.2130000000000001</v>
      </c>
      <c r="P134" s="72">
        <f>A125996638V_Latest</f>
        <v>1.1200000000000001</v>
      </c>
      <c r="Q134" s="72">
        <f>A126000238L_Latest</f>
        <v>0</v>
      </c>
      <c r="R134" s="72">
        <f>A125998438L_Latest</f>
        <v>1.1200000000000001</v>
      </c>
      <c r="S134" s="72">
        <f>A125991238T_Latest</f>
        <v>7.7539999999999996</v>
      </c>
      <c r="T134" s="72">
        <f>A125994838A_Latest</f>
        <v>3.883</v>
      </c>
      <c r="U134" s="72">
        <f>A125993038K_Latest</f>
        <v>3.871</v>
      </c>
      <c r="V134" s="72">
        <f>A125997638L_Latest</f>
        <v>2.9159999999999999</v>
      </c>
      <c r="W134" s="72">
        <f>A126001238F_Latest</f>
        <v>0.81200000000000006</v>
      </c>
      <c r="X134" s="72">
        <f>A125999438F_Latest</f>
        <v>2.1030000000000002</v>
      </c>
      <c r="Y134" s="72">
        <f>A125992238K_Latest</f>
        <v>10.244999999999999</v>
      </c>
      <c r="Z134" s="72">
        <f>A125995838V_Latest</f>
        <v>5.8540000000000001</v>
      </c>
      <c r="AA134" s="72">
        <f>A125994038C_Latest</f>
        <v>4.391</v>
      </c>
      <c r="AB134" s="72">
        <f>A125997838F_Latest</f>
        <v>0</v>
      </c>
      <c r="AC134" s="72">
        <f>A126001438X_Latest</f>
        <v>0</v>
      </c>
      <c r="AD134" s="72">
        <f>A125999638X_Latest</f>
        <v>0</v>
      </c>
      <c r="AE134" s="72">
        <f>A125992438C_Latest</f>
        <v>0.65</v>
      </c>
      <c r="AF134" s="72">
        <f>A125996038R_Latest</f>
        <v>0.36799999999999999</v>
      </c>
      <c r="AG134" s="72">
        <f>A125994238W_Latest</f>
        <v>0.28199999999999997</v>
      </c>
      <c r="AH134" s="72">
        <f>A125996838L_Latest</f>
        <v>1.4350000000000001</v>
      </c>
      <c r="AI134" s="72">
        <f>A126000438F_Latest</f>
        <v>0.95699999999999996</v>
      </c>
      <c r="AJ134" s="72">
        <f>A125998638F_Latest</f>
        <v>0.47799999999999998</v>
      </c>
      <c r="AK134" s="72">
        <f>A125991438K_Latest</f>
        <v>1.0409999999999999</v>
      </c>
      <c r="AL134" s="72">
        <f>A125995038W_Latest</f>
        <v>0.53400000000000003</v>
      </c>
      <c r="AM134" s="72">
        <f>A125993238C_Latest</f>
        <v>0.50600000000000001</v>
      </c>
      <c r="AN134" s="72">
        <f>A125997038J_Latest</f>
        <v>0.16</v>
      </c>
      <c r="AO134" s="72">
        <f>A126000638X_Latest</f>
        <v>0.16</v>
      </c>
      <c r="AP134" s="72">
        <f>A125998838X_Latest</f>
        <v>0</v>
      </c>
      <c r="AQ134" s="72">
        <f>A125991638C_Latest</f>
        <v>0.318</v>
      </c>
      <c r="AR134" s="72">
        <f>A125995238R_Latest</f>
        <v>0.15</v>
      </c>
      <c r="AS134" s="72">
        <f>A125993438W_Latest</f>
        <v>0.16800000000000001</v>
      </c>
      <c r="AT134" s="72">
        <f>A125997238A_Latest</f>
        <v>0</v>
      </c>
      <c r="AU134" s="72">
        <f>A126000838T_Latest</f>
        <v>0</v>
      </c>
      <c r="AV134" s="72">
        <f>A125999038V_Latest</f>
        <v>0</v>
      </c>
      <c r="AW134" s="72">
        <f>A125991838W_Latest</f>
        <v>0.433</v>
      </c>
      <c r="AX134" s="72">
        <f>A125995438J_Latest</f>
        <v>9.6000000000000002E-2</v>
      </c>
      <c r="AY134" s="72">
        <f>A125993638R_Latest</f>
        <v>0.33800000000000002</v>
      </c>
      <c r="AZ134" s="72">
        <f>A125996438A_Latest</f>
        <v>0.39200000000000002</v>
      </c>
      <c r="BA134" s="72">
        <f>A126000038V_Latest</f>
        <v>0.247</v>
      </c>
      <c r="BB134" s="72">
        <f>A125998238V_Latest</f>
        <v>0.14499999999999999</v>
      </c>
      <c r="BC134" s="72">
        <f>A125991038X_Latest</f>
        <v>1.137</v>
      </c>
      <c r="BD134" s="72">
        <f>A125994638J_Latest</f>
        <v>0.68899999999999995</v>
      </c>
      <c r="BE134" s="72">
        <f>A125992838R_Latest</f>
        <v>0.44700000000000001</v>
      </c>
    </row>
    <row r="135" spans="1:57" hidden="1">
      <c r="A135" s="56" t="s">
        <v>5314</v>
      </c>
      <c r="B135" s="53"/>
      <c r="C135" s="67">
        <v>32</v>
      </c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</row>
    <row r="136" spans="1:57" hidden="1">
      <c r="A136" s="53"/>
      <c r="B136" s="57" t="s">
        <v>5315</v>
      </c>
      <c r="C136" s="67">
        <v>33</v>
      </c>
      <c r="D136" s="72">
        <f>A125996062R_Latest</f>
        <v>320.11700000000002</v>
      </c>
      <c r="E136" s="72">
        <f>A125999662X_Latest</f>
        <v>171.17099999999999</v>
      </c>
      <c r="F136" s="72">
        <f>A125997862F_Latest</f>
        <v>148.946</v>
      </c>
      <c r="G136" s="72"/>
      <c r="H136" s="72"/>
      <c r="I136" s="72"/>
      <c r="J136" s="72">
        <f>A125997262A_Latest</f>
        <v>95.471000000000004</v>
      </c>
      <c r="K136" s="72">
        <f>A126000862T_Latest</f>
        <v>49.834000000000003</v>
      </c>
      <c r="L136" s="72">
        <f>A125999062V_Latest</f>
        <v>45.637</v>
      </c>
      <c r="M136" s="72"/>
      <c r="N136" s="72"/>
      <c r="O136" s="72"/>
      <c r="P136" s="72">
        <f>A125996462A_Latest</f>
        <v>87.453999999999994</v>
      </c>
      <c r="Q136" s="72">
        <f>A126000062V_Latest</f>
        <v>54.856000000000002</v>
      </c>
      <c r="R136" s="72">
        <f>A125998262V_Latest</f>
        <v>32.597999999999999</v>
      </c>
      <c r="S136" s="72"/>
      <c r="T136" s="72"/>
      <c r="U136" s="72"/>
      <c r="V136" s="72">
        <f>A125997462V_Latest</f>
        <v>67.951999999999998</v>
      </c>
      <c r="W136" s="72">
        <f>A126001062L_Latest</f>
        <v>32.685000000000002</v>
      </c>
      <c r="X136" s="72">
        <f>A125999262L_Latest</f>
        <v>35.267000000000003</v>
      </c>
      <c r="Y136" s="72"/>
      <c r="Z136" s="72"/>
      <c r="AA136" s="72"/>
      <c r="AB136" s="72">
        <f>A125997662L_Latest</f>
        <v>22.422000000000001</v>
      </c>
      <c r="AC136" s="72">
        <f>A126001262F_Latest</f>
        <v>11.407999999999999</v>
      </c>
      <c r="AD136" s="72">
        <f>A125999462F_Latest</f>
        <v>11.013999999999999</v>
      </c>
      <c r="AE136" s="72"/>
      <c r="AF136" s="72"/>
      <c r="AG136" s="72"/>
      <c r="AH136" s="72">
        <f>A125996662V_Latest</f>
        <v>32.354999999999997</v>
      </c>
      <c r="AI136" s="72">
        <f>A126000262L_Latest</f>
        <v>13.981999999999999</v>
      </c>
      <c r="AJ136" s="72">
        <f>A125998462L_Latest</f>
        <v>18.373000000000001</v>
      </c>
      <c r="AK136" s="72"/>
      <c r="AL136" s="72"/>
      <c r="AM136" s="72"/>
      <c r="AN136" s="72">
        <f>A125996862L_Latest</f>
        <v>6.6630000000000003</v>
      </c>
      <c r="AO136" s="72">
        <f>A126000462F_Latest</f>
        <v>4.3869999999999996</v>
      </c>
      <c r="AP136" s="72">
        <f>A125998662F_Latest</f>
        <v>2.2759999999999998</v>
      </c>
      <c r="AQ136" s="72"/>
      <c r="AR136" s="72"/>
      <c r="AS136" s="72"/>
      <c r="AT136" s="72">
        <f>A125997062J_Latest</f>
        <v>2.1349999999999998</v>
      </c>
      <c r="AU136" s="72">
        <f>A126000662X_Latest</f>
        <v>0.94399999999999995</v>
      </c>
      <c r="AV136" s="72">
        <f>A125998862X_Latest</f>
        <v>1.1910000000000001</v>
      </c>
      <c r="AW136" s="72"/>
      <c r="AX136" s="72"/>
      <c r="AY136" s="72"/>
      <c r="AZ136" s="72">
        <f>A125996262J_Latest</f>
        <v>5.6639999999999997</v>
      </c>
      <c r="BA136" s="72">
        <f>A125999862T_Latest</f>
        <v>3.0739999999999998</v>
      </c>
      <c r="BB136" s="72">
        <f>A125998062A_Latest</f>
        <v>2.59</v>
      </c>
      <c r="BC136" s="72"/>
      <c r="BD136" s="72"/>
      <c r="BE136" s="72"/>
    </row>
    <row r="137" spans="1:57" hidden="1">
      <c r="A137" s="53"/>
      <c r="B137" s="57" t="s">
        <v>5317</v>
      </c>
      <c r="C137" s="67">
        <v>34</v>
      </c>
      <c r="D137" s="72">
        <f>A125996194T_Latest</f>
        <v>170.851</v>
      </c>
      <c r="E137" s="72">
        <f>A125999794A_Latest</f>
        <v>85.852000000000004</v>
      </c>
      <c r="F137" s="72">
        <f>A125997994J_Latest</f>
        <v>85</v>
      </c>
      <c r="G137" s="72">
        <f>A125990794L_Latest</f>
        <v>1285.7239999999999</v>
      </c>
      <c r="H137" s="72">
        <f>A125994394X_Latest</f>
        <v>642.67700000000002</v>
      </c>
      <c r="I137" s="72">
        <f>A125992594F_Latest</f>
        <v>643.04700000000003</v>
      </c>
      <c r="J137" s="72">
        <f>A125997394C_Latest</f>
        <v>52.197000000000003</v>
      </c>
      <c r="K137" s="72">
        <f>A126000994V_Latest</f>
        <v>27.065999999999999</v>
      </c>
      <c r="L137" s="72">
        <f>A125999194W_Latest</f>
        <v>25.131</v>
      </c>
      <c r="M137" s="72">
        <f>A125991994X_Latest</f>
        <v>393.59100000000001</v>
      </c>
      <c r="N137" s="72">
        <f>A125995594K_Latest</f>
        <v>203.34</v>
      </c>
      <c r="O137" s="72">
        <f>A125993794T_Latest</f>
        <v>190.251</v>
      </c>
      <c r="P137" s="72">
        <f>A125996594C_Latest</f>
        <v>44.226999999999997</v>
      </c>
      <c r="Q137" s="72">
        <f>A126000194W_Latest</f>
        <v>17.678000000000001</v>
      </c>
      <c r="R137" s="72">
        <f>A125998394W_Latest</f>
        <v>26.548999999999999</v>
      </c>
      <c r="S137" s="72">
        <f>A125991194A_Latest</f>
        <v>338.78699999999998</v>
      </c>
      <c r="T137" s="72">
        <f>A125994794K_Latest</f>
        <v>175.98599999999999</v>
      </c>
      <c r="U137" s="72">
        <f>A125992994T_Latest</f>
        <v>162.80099999999999</v>
      </c>
      <c r="V137" s="72">
        <f>A125997594W_Latest</f>
        <v>34.570999999999998</v>
      </c>
      <c r="W137" s="72">
        <f>A126001194R_Latest</f>
        <v>18.431999999999999</v>
      </c>
      <c r="X137" s="72">
        <f>A125999394R_Latest</f>
        <v>16.138999999999999</v>
      </c>
      <c r="Y137" s="72">
        <f>A125992194V_Latest</f>
        <v>270.178</v>
      </c>
      <c r="Z137" s="72">
        <f>A125995794C_Latest</f>
        <v>127.393</v>
      </c>
      <c r="AA137" s="72">
        <f>A125993994K_Latest</f>
        <v>142.786</v>
      </c>
      <c r="AB137" s="72">
        <f>A125997794R_Latest</f>
        <v>9.9320000000000004</v>
      </c>
      <c r="AC137" s="72">
        <f>A126001394J_Latest</f>
        <v>5.12</v>
      </c>
      <c r="AD137" s="72">
        <f>A125999594J_Latest</f>
        <v>4.8120000000000003</v>
      </c>
      <c r="AE137" s="72">
        <f>A125992394L_Latest</f>
        <v>89.103999999999999</v>
      </c>
      <c r="AF137" s="72">
        <f>A125995994W_Latest</f>
        <v>43.819000000000003</v>
      </c>
      <c r="AG137" s="72">
        <f>A125994194F_Latest</f>
        <v>45.284999999999997</v>
      </c>
      <c r="AH137" s="72">
        <f>A125996794W_Latest</f>
        <v>20.539000000000001</v>
      </c>
      <c r="AI137" s="72">
        <f>A126000394R_Latest</f>
        <v>12.401</v>
      </c>
      <c r="AJ137" s="72">
        <f>A125998594R_Latest</f>
        <v>8.1379999999999999</v>
      </c>
      <c r="AK137" s="72">
        <f>A125991394V_Latest</f>
        <v>139.46</v>
      </c>
      <c r="AL137" s="72">
        <f>A125994994C_Latest</f>
        <v>64.328999999999994</v>
      </c>
      <c r="AM137" s="72">
        <f>A125993194L_Latest</f>
        <v>75.131</v>
      </c>
      <c r="AN137" s="72">
        <f>A125996994R_Latest</f>
        <v>4.1100000000000003</v>
      </c>
      <c r="AO137" s="72">
        <f>A126000594J_Latest</f>
        <v>1.661</v>
      </c>
      <c r="AP137" s="72">
        <f>A125998794J_Latest</f>
        <v>2.4489999999999998</v>
      </c>
      <c r="AQ137" s="72">
        <f>A125991594L_Latest</f>
        <v>20.803000000000001</v>
      </c>
      <c r="AR137" s="72">
        <f>A125995194X_Latest</f>
        <v>9.2629999999999999</v>
      </c>
      <c r="AS137" s="72">
        <f>A125993394F_Latest</f>
        <v>11.54</v>
      </c>
      <c r="AT137" s="72">
        <f>A125997194K_Latest</f>
        <v>0.91200000000000003</v>
      </c>
      <c r="AU137" s="72">
        <f>A126000794A_Latest</f>
        <v>0.61699999999999999</v>
      </c>
      <c r="AV137" s="72">
        <f>A125998994A_Latest</f>
        <v>0.29499999999999998</v>
      </c>
      <c r="AW137" s="72">
        <f>A125991794F_Latest</f>
        <v>11.007</v>
      </c>
      <c r="AX137" s="72">
        <f>A125995394T_Latest</f>
        <v>4.7329999999999997</v>
      </c>
      <c r="AY137" s="72">
        <f>A125993594X_Latest</f>
        <v>6.274</v>
      </c>
      <c r="AZ137" s="72">
        <f>A125996394K_Latest</f>
        <v>4.3639999999999999</v>
      </c>
      <c r="BA137" s="72">
        <f>A125999994V_Latest</f>
        <v>2.8769999999999998</v>
      </c>
      <c r="BB137" s="72">
        <f>A125998194C_Latest</f>
        <v>1.4870000000000001</v>
      </c>
      <c r="BC137" s="72">
        <f>A125990994F_Latest</f>
        <v>22.792999999999999</v>
      </c>
      <c r="BD137" s="72">
        <f>A125994594T_Latest</f>
        <v>13.813000000000001</v>
      </c>
      <c r="BE137" s="72">
        <f>A125992794X_Latest</f>
        <v>8.98</v>
      </c>
    </row>
    <row r="138" spans="1:57" hidden="1">
      <c r="A138" s="53"/>
      <c r="B138" s="57" t="s">
        <v>5318</v>
      </c>
      <c r="C138" s="67">
        <v>35</v>
      </c>
      <c r="D138" s="72">
        <f>A125996198A_Latest</f>
        <v>46.093000000000004</v>
      </c>
      <c r="E138" s="72">
        <f>A125999798K_Latest</f>
        <v>26.428999999999998</v>
      </c>
      <c r="F138" s="72">
        <f>A125997998T_Latest</f>
        <v>19.664000000000001</v>
      </c>
      <c r="G138" s="72">
        <f>A125990798W_Latest</f>
        <v>1087.828</v>
      </c>
      <c r="H138" s="72">
        <f>A125994398J_Latest</f>
        <v>548.26800000000003</v>
      </c>
      <c r="I138" s="72">
        <f>A125992598R_Latest</f>
        <v>539.55999999999995</v>
      </c>
      <c r="J138" s="72">
        <f>A125997398L_Latest</f>
        <v>12.651999999999999</v>
      </c>
      <c r="K138" s="72">
        <f>A126000998C_Latest</f>
        <v>6.766</v>
      </c>
      <c r="L138" s="72">
        <f>A125999198F_Latest</f>
        <v>5.8860000000000001</v>
      </c>
      <c r="M138" s="72">
        <f>A125991998J_Latest</f>
        <v>330.28199999999998</v>
      </c>
      <c r="N138" s="72">
        <f>A125995598V_Latest</f>
        <v>179.92099999999999</v>
      </c>
      <c r="O138" s="72">
        <f>A125993798A_Latest</f>
        <v>150.36099999999999</v>
      </c>
      <c r="P138" s="72">
        <f>A125996598L_Latest</f>
        <v>10.689</v>
      </c>
      <c r="Q138" s="72">
        <f>A126000198F_Latest</f>
        <v>4.7030000000000003</v>
      </c>
      <c r="R138" s="72">
        <f>A125998398F_Latest</f>
        <v>5.9859999999999998</v>
      </c>
      <c r="S138" s="72">
        <f>A125991198K_Latest</f>
        <v>265.06799999999998</v>
      </c>
      <c r="T138" s="72">
        <f>A125994798V_Latest</f>
        <v>137.203</v>
      </c>
      <c r="U138" s="72">
        <f>A125992998A_Latest</f>
        <v>127.86499999999999</v>
      </c>
      <c r="V138" s="72">
        <f>A125997598F_Latest</f>
        <v>13.606999999999999</v>
      </c>
      <c r="W138" s="72">
        <f>A126001198X_Latest</f>
        <v>9.3480000000000008</v>
      </c>
      <c r="X138" s="72">
        <f>A125999398X_Latest</f>
        <v>4.2590000000000003</v>
      </c>
      <c r="Y138" s="72">
        <f>A125992198C_Latest</f>
        <v>229.92400000000001</v>
      </c>
      <c r="Z138" s="72">
        <f>A125995798L_Latest</f>
        <v>109.17100000000001</v>
      </c>
      <c r="AA138" s="72">
        <f>A125993998V_Latest</f>
        <v>120.753</v>
      </c>
      <c r="AB138" s="72">
        <f>A125997798X_Latest</f>
        <v>2.9980000000000002</v>
      </c>
      <c r="AC138" s="72">
        <f>A126001398T_Latest</f>
        <v>1.647</v>
      </c>
      <c r="AD138" s="72">
        <f>A125999598T_Latest</f>
        <v>1.351</v>
      </c>
      <c r="AE138" s="72">
        <f>A125992398W_Latest</f>
        <v>72.337000000000003</v>
      </c>
      <c r="AF138" s="72">
        <f>A125995998F_Latest</f>
        <v>31.994</v>
      </c>
      <c r="AG138" s="72">
        <f>A125994198R_Latest</f>
        <v>40.341999999999999</v>
      </c>
      <c r="AH138" s="72">
        <f>A125996798F_Latest</f>
        <v>4.2549999999999999</v>
      </c>
      <c r="AI138" s="72">
        <f>A126000398X_Latest</f>
        <v>2.5819999999999999</v>
      </c>
      <c r="AJ138" s="72">
        <f>A125998598X_Latest</f>
        <v>1.673</v>
      </c>
      <c r="AK138" s="72">
        <f>A125991398C_Latest</f>
        <v>129.24299999999999</v>
      </c>
      <c r="AL138" s="72">
        <f>A125994998L_Latest</f>
        <v>61.406999999999996</v>
      </c>
      <c r="AM138" s="72">
        <f>A125993198W_Latest</f>
        <v>67.835999999999999</v>
      </c>
      <c r="AN138" s="72">
        <f>A125996998X_Latest</f>
        <v>0.89100000000000001</v>
      </c>
      <c r="AO138" s="72">
        <f>A126000598T_Latest</f>
        <v>0.64800000000000002</v>
      </c>
      <c r="AP138" s="72">
        <f>A125998798T_Latest</f>
        <v>0.24199999999999999</v>
      </c>
      <c r="AQ138" s="72">
        <f>A125991598W_Latest</f>
        <v>23.951000000000001</v>
      </c>
      <c r="AR138" s="72">
        <f>A125995198J_Latest</f>
        <v>11.131</v>
      </c>
      <c r="AS138" s="72">
        <f>A125993398R_Latest</f>
        <v>12.82</v>
      </c>
      <c r="AT138" s="72">
        <f>A125997198V_Latest</f>
        <v>0.47</v>
      </c>
      <c r="AU138" s="72">
        <f>A126000798K_Latest</f>
        <v>0.30199999999999999</v>
      </c>
      <c r="AV138" s="72">
        <f>A125998998K_Latest</f>
        <v>0.16800000000000001</v>
      </c>
      <c r="AW138" s="72">
        <f>A125991798R_Latest</f>
        <v>9.0709999999999997</v>
      </c>
      <c r="AX138" s="72">
        <f>A125995398A_Latest</f>
        <v>4.6840000000000002</v>
      </c>
      <c r="AY138" s="72">
        <f>A125993598J_Latest</f>
        <v>4.3869999999999996</v>
      </c>
      <c r="AZ138" s="72">
        <f>A125996398V_Latest</f>
        <v>0.53</v>
      </c>
      <c r="BA138" s="72">
        <f>A125999998C_Latest</f>
        <v>0.432</v>
      </c>
      <c r="BB138" s="72">
        <f>A125998198L_Latest</f>
        <v>9.8000000000000004E-2</v>
      </c>
      <c r="BC138" s="72">
        <f>A125990998R_Latest</f>
        <v>27.952999999999999</v>
      </c>
      <c r="BD138" s="72">
        <f>A125994598A_Latest</f>
        <v>12.757</v>
      </c>
      <c r="BE138" s="72">
        <f>A125992798J_Latest</f>
        <v>15.196</v>
      </c>
    </row>
    <row r="139" spans="1:57" hidden="1">
      <c r="A139" s="53"/>
      <c r="B139" s="57" t="s">
        <v>5319</v>
      </c>
      <c r="C139" s="67">
        <v>36</v>
      </c>
      <c r="D139" s="72">
        <f>A125996094J_Latest</f>
        <v>11.105</v>
      </c>
      <c r="E139" s="72">
        <f>A125999694T_Latest</f>
        <v>7.1669999999999998</v>
      </c>
      <c r="F139" s="72">
        <f>A125997894X_Latest</f>
        <v>3.9380000000000002</v>
      </c>
      <c r="G139" s="72">
        <f>A125990694C_Latest</f>
        <v>177.685</v>
      </c>
      <c r="H139" s="72">
        <f>A125994294R_Latest</f>
        <v>84.078000000000003</v>
      </c>
      <c r="I139" s="72">
        <f>A125992494W_Latest</f>
        <v>93.606999999999999</v>
      </c>
      <c r="J139" s="72">
        <f>A125997294V_Latest</f>
        <v>1.514</v>
      </c>
      <c r="K139" s="72">
        <f>A126000894K_Latest</f>
        <v>1.514</v>
      </c>
      <c r="L139" s="72">
        <f>A125999094L_Latest</f>
        <v>0</v>
      </c>
      <c r="M139" s="72">
        <f>A125991894R_Latest</f>
        <v>40.915999999999997</v>
      </c>
      <c r="N139" s="72">
        <f>A125995494A_Latest</f>
        <v>22.361000000000001</v>
      </c>
      <c r="O139" s="72">
        <f>A125993694J_Latest</f>
        <v>18.555</v>
      </c>
      <c r="P139" s="72">
        <f>A125996494V_Latest</f>
        <v>4.1310000000000002</v>
      </c>
      <c r="Q139" s="72">
        <f>A126000094L_Latest</f>
        <v>2.996</v>
      </c>
      <c r="R139" s="72">
        <f>A125998294L_Latest</f>
        <v>1.135</v>
      </c>
      <c r="S139" s="72">
        <f>A125991094T_Latest</f>
        <v>48.817</v>
      </c>
      <c r="T139" s="72">
        <f>A125994694A_Latest</f>
        <v>16.965</v>
      </c>
      <c r="U139" s="72">
        <f>A125992894J_Latest</f>
        <v>31.852</v>
      </c>
      <c r="V139" s="72">
        <f>A125997494L_Latest</f>
        <v>1.4370000000000001</v>
      </c>
      <c r="W139" s="72">
        <f>A126001094F_Latest</f>
        <v>0.85399999999999998</v>
      </c>
      <c r="X139" s="72">
        <f>A125999294F_Latest</f>
        <v>0.58299999999999996</v>
      </c>
      <c r="Y139" s="72">
        <f>A125992094K_Latest</f>
        <v>45.892000000000003</v>
      </c>
      <c r="Z139" s="72">
        <f>A125995694V_Latest</f>
        <v>23.87</v>
      </c>
      <c r="AA139" s="72">
        <f>A125993894A_Latest</f>
        <v>22.023</v>
      </c>
      <c r="AB139" s="72">
        <f>A125997694F_Latest</f>
        <v>0.34599999999999997</v>
      </c>
      <c r="AC139" s="72">
        <f>A126001294X_Latest</f>
        <v>0.34599999999999997</v>
      </c>
      <c r="AD139" s="72">
        <f>A125999494X_Latest</f>
        <v>0</v>
      </c>
      <c r="AE139" s="72">
        <f>A125992294C_Latest</f>
        <v>13.081</v>
      </c>
      <c r="AF139" s="72">
        <f>A125995894L_Latest</f>
        <v>5.9859999999999998</v>
      </c>
      <c r="AG139" s="72">
        <f>A125994094W_Latest</f>
        <v>7.0960000000000001</v>
      </c>
      <c r="AH139" s="72">
        <f>A125996694L_Latest</f>
        <v>2.5590000000000002</v>
      </c>
      <c r="AI139" s="72">
        <f>A126000294F_Latest</f>
        <v>0.91700000000000004</v>
      </c>
      <c r="AJ139" s="72">
        <f>A125998494F_Latest</f>
        <v>1.643</v>
      </c>
      <c r="AK139" s="72">
        <f>A125991294K_Latest</f>
        <v>20.66</v>
      </c>
      <c r="AL139" s="72">
        <f>A125994894V_Latest</f>
        <v>10.856999999999999</v>
      </c>
      <c r="AM139" s="72">
        <f>A125993094C_Latest</f>
        <v>9.8030000000000008</v>
      </c>
      <c r="AN139" s="72">
        <f>A125996894F_Latest</f>
        <v>0.32200000000000001</v>
      </c>
      <c r="AO139" s="72">
        <f>A126000494X_Latest</f>
        <v>0</v>
      </c>
      <c r="AP139" s="72">
        <f>A125998694X_Latest</f>
        <v>0.32200000000000001</v>
      </c>
      <c r="AQ139" s="72">
        <f>A125991494C_Latest</f>
        <v>3.7410000000000001</v>
      </c>
      <c r="AR139" s="72">
        <f>A125995094R_Latest</f>
        <v>1.468</v>
      </c>
      <c r="AS139" s="72">
        <f>A125993294W_Latest</f>
        <v>2.2730000000000001</v>
      </c>
      <c r="AT139" s="72">
        <f>A125997094A_Latest</f>
        <v>0.27600000000000002</v>
      </c>
      <c r="AU139" s="72">
        <f>A126000694T_Latest</f>
        <v>0.123</v>
      </c>
      <c r="AV139" s="72">
        <f>A125998894T_Latest</f>
        <v>0.154</v>
      </c>
      <c r="AW139" s="72">
        <f>A125991694W_Latest</f>
        <v>2.089</v>
      </c>
      <c r="AX139" s="72">
        <f>A125995294J_Latest</f>
        <v>0.92300000000000004</v>
      </c>
      <c r="AY139" s="72">
        <f>A125993494R_Latest</f>
        <v>1.165</v>
      </c>
      <c r="AZ139" s="72">
        <f>A125996294A_Latest</f>
        <v>0.51900000000000002</v>
      </c>
      <c r="BA139" s="72">
        <f>A125999894K_Latest</f>
        <v>0.41699999999999998</v>
      </c>
      <c r="BB139" s="72">
        <f>A125998094V_Latest</f>
        <v>0.10199999999999999</v>
      </c>
      <c r="BC139" s="72">
        <f>A125990894W_Latest</f>
        <v>2.488</v>
      </c>
      <c r="BD139" s="72">
        <f>A125994494J_Latest</f>
        <v>1.6479999999999999</v>
      </c>
      <c r="BE139" s="72">
        <f>A125992694R_Latest</f>
        <v>0.84</v>
      </c>
    </row>
    <row r="140" spans="1:57" hidden="1">
      <c r="A140" s="53"/>
      <c r="B140" s="57" t="s">
        <v>5320</v>
      </c>
      <c r="C140" s="67">
        <v>37</v>
      </c>
      <c r="D140" s="72">
        <f>A125996066X_Latest</f>
        <v>6.1980000000000004</v>
      </c>
      <c r="E140" s="72">
        <f>A125999666J_Latest</f>
        <v>2.0979999999999999</v>
      </c>
      <c r="F140" s="72">
        <f>A125997866R_Latest</f>
        <v>4.0999999999999996</v>
      </c>
      <c r="G140" s="72">
        <f>A125990666V_Latest</f>
        <v>57.417999999999999</v>
      </c>
      <c r="H140" s="72">
        <f>A125994266F_Latest</f>
        <v>31.82</v>
      </c>
      <c r="I140" s="72">
        <f>A125992466L_Latest</f>
        <v>25.597000000000001</v>
      </c>
      <c r="J140" s="72">
        <f>A125997266K_Latest</f>
        <v>2.222</v>
      </c>
      <c r="K140" s="72">
        <f>A126000866A_Latest</f>
        <v>1.65</v>
      </c>
      <c r="L140" s="72">
        <f>A125999066C_Latest</f>
        <v>0.57199999999999995</v>
      </c>
      <c r="M140" s="72">
        <f>A125991866F_Latest</f>
        <v>17.411000000000001</v>
      </c>
      <c r="N140" s="72">
        <f>A125995466T_Latest</f>
        <v>10.337999999999999</v>
      </c>
      <c r="O140" s="72">
        <f>A125993666X_Latest</f>
        <v>7.0730000000000004</v>
      </c>
      <c r="P140" s="72">
        <f>A125996466K_Latest</f>
        <v>2.242</v>
      </c>
      <c r="Q140" s="72">
        <f>A126000066C_Latest</f>
        <v>0</v>
      </c>
      <c r="R140" s="72">
        <f>A125998266C_Latest</f>
        <v>2.242</v>
      </c>
      <c r="S140" s="72">
        <f>A125991066J_Latest</f>
        <v>15.212</v>
      </c>
      <c r="T140" s="72">
        <f>A125994666T_Latest</f>
        <v>8.9459999999999997</v>
      </c>
      <c r="U140" s="72">
        <f>A125992866X_Latest</f>
        <v>6.266</v>
      </c>
      <c r="V140" s="72">
        <f>A125997466C_Latest</f>
        <v>0.54</v>
      </c>
      <c r="W140" s="72">
        <f>A126001066W_Latest</f>
        <v>0</v>
      </c>
      <c r="X140" s="72">
        <f>A125999266W_Latest</f>
        <v>0.54</v>
      </c>
      <c r="Y140" s="72">
        <f>A125992066A_Latest</f>
        <v>9.7710000000000008</v>
      </c>
      <c r="Z140" s="72">
        <f>A125995666K_Latest</f>
        <v>4.4859999999999998</v>
      </c>
      <c r="AA140" s="72">
        <f>A125993866T_Latest</f>
        <v>5.2850000000000001</v>
      </c>
      <c r="AB140" s="72">
        <f>A125997666W_Latest</f>
        <v>0</v>
      </c>
      <c r="AC140" s="72">
        <f>A126001266R_Latest</f>
        <v>0</v>
      </c>
      <c r="AD140" s="72">
        <f>A125999466R_Latest</f>
        <v>0</v>
      </c>
      <c r="AE140" s="72">
        <f>A125992266V_Latest</f>
        <v>3.6120000000000001</v>
      </c>
      <c r="AF140" s="72">
        <f>A125995866C_Latest</f>
        <v>1.323</v>
      </c>
      <c r="AG140" s="72">
        <f>A125994066L_Latest</f>
        <v>2.29</v>
      </c>
      <c r="AH140" s="72">
        <f>A125996666C_Latest</f>
        <v>0.92400000000000004</v>
      </c>
      <c r="AI140" s="72">
        <f>A126000266W_Latest</f>
        <v>0.44800000000000001</v>
      </c>
      <c r="AJ140" s="72">
        <f>A125998466W_Latest</f>
        <v>0.47599999999999998</v>
      </c>
      <c r="AK140" s="72">
        <f>A125991266A_Latest</f>
        <v>8.3989999999999991</v>
      </c>
      <c r="AL140" s="72">
        <f>A125994866K_Latest</f>
        <v>5.3659999999999997</v>
      </c>
      <c r="AM140" s="72">
        <f>A125993066V_Latest</f>
        <v>3.0329999999999999</v>
      </c>
      <c r="AN140" s="72">
        <f>A125996866W_Latest</f>
        <v>0.27</v>
      </c>
      <c r="AO140" s="72">
        <f>A126000466R_Latest</f>
        <v>0</v>
      </c>
      <c r="AP140" s="72">
        <f>A125998666R_Latest</f>
        <v>0.27</v>
      </c>
      <c r="AQ140" s="72">
        <f>A125991466V_Latest</f>
        <v>0.93300000000000005</v>
      </c>
      <c r="AR140" s="72">
        <f>A125995066F_Latest</f>
        <v>0.35599999999999998</v>
      </c>
      <c r="AS140" s="72">
        <f>A125993266L_Latest</f>
        <v>0.57699999999999996</v>
      </c>
      <c r="AT140" s="72">
        <f>A125997066T_Latest</f>
        <v>0</v>
      </c>
      <c r="AU140" s="72">
        <f>A126000666J_Latest</f>
        <v>0</v>
      </c>
      <c r="AV140" s="72">
        <f>A125998866J_Latest</f>
        <v>0</v>
      </c>
      <c r="AW140" s="72">
        <f>A125991666L_Latest</f>
        <v>0.45400000000000001</v>
      </c>
      <c r="AX140" s="72">
        <f>A125995266X_Latest</f>
        <v>0.26800000000000002</v>
      </c>
      <c r="AY140" s="72">
        <f>A125993466F_Latest</f>
        <v>0.186</v>
      </c>
      <c r="AZ140" s="72">
        <f>A125996266T_Latest</f>
        <v>0</v>
      </c>
      <c r="BA140" s="72">
        <f>A125999866A_Latest</f>
        <v>0</v>
      </c>
      <c r="BB140" s="72">
        <f>A125998066K_Latest</f>
        <v>0</v>
      </c>
      <c r="BC140" s="72">
        <f>A125990866L_Latest</f>
        <v>1.625</v>
      </c>
      <c r="BD140" s="72">
        <f>A125994466X_Latest</f>
        <v>0.73799999999999999</v>
      </c>
      <c r="BE140" s="72">
        <f>A125992666F_Latest</f>
        <v>0.88700000000000001</v>
      </c>
    </row>
    <row r="141" spans="1:57" hidden="1">
      <c r="A141" s="43" t="s">
        <v>5321</v>
      </c>
      <c r="B141" s="58"/>
      <c r="C141" s="67">
        <v>38</v>
      </c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</row>
    <row r="142" spans="1:57" hidden="1">
      <c r="A142" s="59"/>
      <c r="B142" s="48" t="s">
        <v>5322</v>
      </c>
      <c r="C142" s="67">
        <v>39</v>
      </c>
      <c r="D142" s="72"/>
      <c r="E142" s="72"/>
      <c r="F142" s="72"/>
      <c r="G142" s="72">
        <f>A125990718K_Latest</f>
        <v>104.44499999999999</v>
      </c>
      <c r="H142" s="72">
        <f>A125994318W_Latest</f>
        <v>45.673000000000002</v>
      </c>
      <c r="I142" s="72">
        <f>A125992518C_Latest</f>
        <v>58.771999999999998</v>
      </c>
      <c r="J142" s="72"/>
      <c r="K142" s="72"/>
      <c r="L142" s="72"/>
      <c r="M142" s="72">
        <f>A125991918W_Latest</f>
        <v>32.042999999999999</v>
      </c>
      <c r="N142" s="72">
        <f>A125995518J_Latest</f>
        <v>18.536000000000001</v>
      </c>
      <c r="O142" s="72">
        <f>A125993718R_Latest</f>
        <v>13.507999999999999</v>
      </c>
      <c r="P142" s="72"/>
      <c r="Q142" s="72"/>
      <c r="R142" s="72"/>
      <c r="S142" s="72">
        <f>A125991118X_Latest</f>
        <v>27.58</v>
      </c>
      <c r="T142" s="72">
        <f>A125994718J_Latest</f>
        <v>8.3829999999999991</v>
      </c>
      <c r="U142" s="72">
        <f>A125992918R_Latest</f>
        <v>19.196999999999999</v>
      </c>
      <c r="V142" s="72"/>
      <c r="W142" s="72"/>
      <c r="X142" s="72"/>
      <c r="Y142" s="72">
        <f>A125992118T_Latest</f>
        <v>25.812000000000001</v>
      </c>
      <c r="Z142" s="72">
        <f>A125995718A_Latest</f>
        <v>10.007999999999999</v>
      </c>
      <c r="AA142" s="72">
        <f>A125993918J_Latest</f>
        <v>15.804</v>
      </c>
      <c r="AB142" s="72"/>
      <c r="AC142" s="72"/>
      <c r="AD142" s="72"/>
      <c r="AE142" s="72">
        <f>A125992318K_Latest</f>
        <v>7.3739999999999997</v>
      </c>
      <c r="AF142" s="72">
        <f>A125995918V_Latest</f>
        <v>2.5110000000000001</v>
      </c>
      <c r="AG142" s="72">
        <f>A125994118C_Latest</f>
        <v>4.8630000000000004</v>
      </c>
      <c r="AH142" s="72"/>
      <c r="AI142" s="72"/>
      <c r="AJ142" s="72"/>
      <c r="AK142" s="72">
        <f>A125991318T_Latest</f>
        <v>7.1280000000000001</v>
      </c>
      <c r="AL142" s="72">
        <f>A125994918A_Latest</f>
        <v>4.569</v>
      </c>
      <c r="AM142" s="72">
        <f>A125993118K_Latest</f>
        <v>2.5590000000000002</v>
      </c>
      <c r="AN142" s="72"/>
      <c r="AO142" s="72"/>
      <c r="AP142" s="72"/>
      <c r="AQ142" s="72">
        <f>A125991518K_Latest</f>
        <v>2.6539999999999999</v>
      </c>
      <c r="AR142" s="72">
        <f>A125995118W_Latest</f>
        <v>1.0189999999999999</v>
      </c>
      <c r="AS142" s="72">
        <f>A125993318C_Latest</f>
        <v>1.6339999999999999</v>
      </c>
      <c r="AT142" s="72"/>
      <c r="AU142" s="72"/>
      <c r="AV142" s="72"/>
      <c r="AW142" s="72">
        <f>A125991718C_Latest</f>
        <v>0.93100000000000005</v>
      </c>
      <c r="AX142" s="72">
        <f>A125995318R_Latest</f>
        <v>0.252</v>
      </c>
      <c r="AY142" s="72">
        <f>A125993518W_Latest</f>
        <v>0.67800000000000005</v>
      </c>
      <c r="AZ142" s="72"/>
      <c r="BA142" s="72"/>
      <c r="BB142" s="72"/>
      <c r="BC142" s="72">
        <f>A125990918C_Latest</f>
        <v>0.92300000000000004</v>
      </c>
      <c r="BD142" s="72">
        <f>A125994518R_Latest</f>
        <v>0.39400000000000002</v>
      </c>
      <c r="BE142" s="72">
        <f>A125992718W_Latest</f>
        <v>0.53</v>
      </c>
    </row>
    <row r="143" spans="1:57" hidden="1">
      <c r="A143" s="59"/>
      <c r="B143" s="48" t="s">
        <v>5323</v>
      </c>
      <c r="C143" s="67">
        <v>40</v>
      </c>
      <c r="D143" s="72">
        <f>A125996086J_Latest</f>
        <v>503.66800000000001</v>
      </c>
      <c r="E143" s="72">
        <f>A125999686T_Latest</f>
        <v>263.13499999999999</v>
      </c>
      <c r="F143" s="72">
        <f>A125997886X_Latest</f>
        <v>240.53299999999999</v>
      </c>
      <c r="G143" s="72">
        <f>A125990686C_Latest</f>
        <v>275.25400000000002</v>
      </c>
      <c r="H143" s="72">
        <f>A125994286R_Latest</f>
        <v>132.76400000000001</v>
      </c>
      <c r="I143" s="72">
        <f>A125992486W_Latest</f>
        <v>142.49</v>
      </c>
      <c r="J143" s="72">
        <f>A125997286V_Latest</f>
        <v>148.572</v>
      </c>
      <c r="K143" s="72">
        <f>A126000886K_Latest</f>
        <v>76.186999999999998</v>
      </c>
      <c r="L143" s="72">
        <f>A125999086L_Latest</f>
        <v>72.384</v>
      </c>
      <c r="M143" s="72">
        <f>A125991886R_Latest</f>
        <v>79.510000000000005</v>
      </c>
      <c r="N143" s="72">
        <f>A125995486A_Latest</f>
        <v>38.932000000000002</v>
      </c>
      <c r="O143" s="72">
        <f>A125993686J_Latest</f>
        <v>40.578000000000003</v>
      </c>
      <c r="P143" s="72">
        <f>A125996486V_Latest</f>
        <v>136.672</v>
      </c>
      <c r="Q143" s="72">
        <f>A126000086L_Latest</f>
        <v>74.528000000000006</v>
      </c>
      <c r="R143" s="72">
        <f>A125998286L_Latest</f>
        <v>62.143999999999998</v>
      </c>
      <c r="S143" s="72">
        <f>A125991086T_Latest</f>
        <v>73.992000000000004</v>
      </c>
      <c r="T143" s="72">
        <f>A125994686A_Latest</f>
        <v>35.834000000000003</v>
      </c>
      <c r="U143" s="72">
        <f>A125992886J_Latest</f>
        <v>38.158000000000001</v>
      </c>
      <c r="V143" s="72">
        <f>A125997486L_Latest</f>
        <v>109.85899999999999</v>
      </c>
      <c r="W143" s="72">
        <f>A126001086F_Latest</f>
        <v>56.816000000000003</v>
      </c>
      <c r="X143" s="72">
        <f>A125999286F_Latest</f>
        <v>53.043999999999997</v>
      </c>
      <c r="Y143" s="72">
        <f>A125992086K_Latest</f>
        <v>54.616</v>
      </c>
      <c r="Z143" s="72">
        <f>A125995686V_Latest</f>
        <v>22.356000000000002</v>
      </c>
      <c r="AA143" s="72">
        <f>A125993886A_Latest</f>
        <v>32.26</v>
      </c>
      <c r="AB143" s="72">
        <f>A125997686F_Latest</f>
        <v>31.866</v>
      </c>
      <c r="AC143" s="72">
        <f>A126001286X_Latest</f>
        <v>16.632000000000001</v>
      </c>
      <c r="AD143" s="72">
        <f>A125999486X_Latest</f>
        <v>15.233000000000001</v>
      </c>
      <c r="AE143" s="72">
        <f>A125992286C_Latest</f>
        <v>18.962</v>
      </c>
      <c r="AF143" s="72">
        <f>A125995886L_Latest</f>
        <v>9.7680000000000007</v>
      </c>
      <c r="AG143" s="72">
        <f>A125994086W_Latest</f>
        <v>9.1940000000000008</v>
      </c>
      <c r="AH143" s="72">
        <f>A125996686L_Latest</f>
        <v>51.5</v>
      </c>
      <c r="AI143" s="72">
        <f>A126000286F_Latest</f>
        <v>24.512</v>
      </c>
      <c r="AJ143" s="72">
        <f>A125998486F_Latest</f>
        <v>26.988</v>
      </c>
      <c r="AK143" s="72">
        <f>A125991286K_Latest</f>
        <v>33.299999999999997</v>
      </c>
      <c r="AL143" s="72">
        <f>A125994886V_Latest</f>
        <v>18.526</v>
      </c>
      <c r="AM143" s="72">
        <f>A125993086C_Latest</f>
        <v>14.773999999999999</v>
      </c>
      <c r="AN143" s="72">
        <f>A125996886F_Latest</f>
        <v>11.441000000000001</v>
      </c>
      <c r="AO143" s="72">
        <f>A126000486X_Latest</f>
        <v>6.4379999999999997</v>
      </c>
      <c r="AP143" s="72">
        <f>A125998686X_Latest</f>
        <v>5.0030000000000001</v>
      </c>
      <c r="AQ143" s="72">
        <f>A125991486C_Latest</f>
        <v>6.2249999999999996</v>
      </c>
      <c r="AR143" s="72">
        <f>A125995086R_Latest</f>
        <v>2.9409999999999998</v>
      </c>
      <c r="AS143" s="72">
        <f>A125993286W_Latest</f>
        <v>3.2839999999999998</v>
      </c>
      <c r="AT143" s="72">
        <f>A125997086A_Latest</f>
        <v>3.34</v>
      </c>
      <c r="AU143" s="72">
        <f>A126000686T_Latest</f>
        <v>1.601</v>
      </c>
      <c r="AV143" s="72">
        <f>A125998886T_Latest</f>
        <v>1.7390000000000001</v>
      </c>
      <c r="AW143" s="72">
        <f>A125991686W_Latest</f>
        <v>1.8160000000000001</v>
      </c>
      <c r="AX143" s="72">
        <f>A125995286J_Latest</f>
        <v>0.75600000000000001</v>
      </c>
      <c r="AY143" s="72">
        <f>A125993486R_Latest</f>
        <v>1.06</v>
      </c>
      <c r="AZ143" s="72">
        <f>A125996286A_Latest</f>
        <v>10.417999999999999</v>
      </c>
      <c r="BA143" s="72">
        <f>A125999886K_Latest</f>
        <v>6.42</v>
      </c>
      <c r="BB143" s="72">
        <f>A125998086V_Latest</f>
        <v>3.9980000000000002</v>
      </c>
      <c r="BC143" s="72">
        <f>A125990886W_Latest</f>
        <v>6.8330000000000002</v>
      </c>
      <c r="BD143" s="72">
        <f>A125994486J_Latest</f>
        <v>3.6520000000000001</v>
      </c>
      <c r="BE143" s="72">
        <f>A125992686R_Latest</f>
        <v>3.1819999999999999</v>
      </c>
    </row>
    <row r="144" spans="1:57" hidden="1">
      <c r="A144" s="59"/>
      <c r="B144" s="48" t="s">
        <v>5324</v>
      </c>
      <c r="C144" s="67">
        <v>41</v>
      </c>
      <c r="D144" s="72">
        <f>A125996122F_Latest</f>
        <v>390.339</v>
      </c>
      <c r="E144" s="72">
        <f>A125999722R_Latest</f>
        <v>199.72900000000001</v>
      </c>
      <c r="F144" s="72">
        <f>A125997922W_Latest</f>
        <v>190.61</v>
      </c>
      <c r="G144" s="72">
        <f>A125990722A_Latest</f>
        <v>237.33500000000001</v>
      </c>
      <c r="H144" s="72">
        <f>A125994322L_Latest</f>
        <v>111.093</v>
      </c>
      <c r="I144" s="72">
        <f>A125992522V_Latest</f>
        <v>126.242</v>
      </c>
      <c r="J144" s="72">
        <f>A125997322T_Latest</f>
        <v>111.417</v>
      </c>
      <c r="K144" s="72">
        <f>A126000922J_Latest</f>
        <v>57.02</v>
      </c>
      <c r="L144" s="72">
        <f>A125999122K_Latest</f>
        <v>54.396999999999998</v>
      </c>
      <c r="M144" s="72">
        <f>A125991922L_Latest</f>
        <v>66.010999999999996</v>
      </c>
      <c r="N144" s="72">
        <f>A125995522X_Latest</f>
        <v>32.680999999999997</v>
      </c>
      <c r="O144" s="72">
        <f>A125993722F_Latest</f>
        <v>33.33</v>
      </c>
      <c r="P144" s="72">
        <f>A125996522T_Latest</f>
        <v>107.348</v>
      </c>
      <c r="Q144" s="72">
        <f>A126000122K_Latest</f>
        <v>57.914000000000001</v>
      </c>
      <c r="R144" s="72">
        <f>A125998322K_Latest</f>
        <v>49.433999999999997</v>
      </c>
      <c r="S144" s="72">
        <f>A125991122R_Latest</f>
        <v>65.448999999999998</v>
      </c>
      <c r="T144" s="72">
        <f>A125994722X_Latest</f>
        <v>30.715</v>
      </c>
      <c r="U144" s="72">
        <f>A125992922F_Latest</f>
        <v>34.734000000000002</v>
      </c>
      <c r="V144" s="72">
        <f>A125997522K_Latest</f>
        <v>86.81</v>
      </c>
      <c r="W144" s="72">
        <f>A126001122C_Latest</f>
        <v>42.534999999999997</v>
      </c>
      <c r="X144" s="72">
        <f>A125999322C_Latest</f>
        <v>44.274999999999999</v>
      </c>
      <c r="Y144" s="72">
        <f>A125992122J_Latest</f>
        <v>48.6</v>
      </c>
      <c r="Z144" s="72">
        <f>A125995722T_Latest</f>
        <v>21.207000000000001</v>
      </c>
      <c r="AA144" s="72">
        <f>A125993922X_Latest</f>
        <v>27.393000000000001</v>
      </c>
      <c r="AB144" s="72">
        <f>A125997722C_Latest</f>
        <v>22.997</v>
      </c>
      <c r="AC144" s="72">
        <f>A126001322W_Latest</f>
        <v>12.069000000000001</v>
      </c>
      <c r="AD144" s="72">
        <f>A125999522W_Latest</f>
        <v>10.928000000000001</v>
      </c>
      <c r="AE144" s="72">
        <f>A125992322A_Latest</f>
        <v>15.901999999999999</v>
      </c>
      <c r="AF144" s="72">
        <f>A125995922K_Latest</f>
        <v>7.7359999999999998</v>
      </c>
      <c r="AG144" s="72">
        <f>A125994122V_Latest</f>
        <v>8.1660000000000004</v>
      </c>
      <c r="AH144" s="72">
        <f>A125996722K_Latest</f>
        <v>43.514000000000003</v>
      </c>
      <c r="AI144" s="72">
        <f>A126000322C_Latest</f>
        <v>19.861999999999998</v>
      </c>
      <c r="AJ144" s="72">
        <f>A125998522C_Latest</f>
        <v>23.651</v>
      </c>
      <c r="AK144" s="72">
        <f>A125991322J_Latest</f>
        <v>28.05</v>
      </c>
      <c r="AL144" s="72">
        <f>A125994922T_Latest</f>
        <v>12.837999999999999</v>
      </c>
      <c r="AM144" s="72">
        <f>A125993122A_Latest</f>
        <v>15.212</v>
      </c>
      <c r="AN144" s="72">
        <f>A125996922C_Latest</f>
        <v>8.657</v>
      </c>
      <c r="AO144" s="72">
        <f>A126000522W_Latest</f>
        <v>4.726</v>
      </c>
      <c r="AP144" s="72">
        <f>A125998722W_Latest</f>
        <v>3.931</v>
      </c>
      <c r="AQ144" s="72">
        <f>A125991522A_Latest</f>
        <v>5.5229999999999997</v>
      </c>
      <c r="AR144" s="72">
        <f>A125995122L_Latest</f>
        <v>2.4289999999999998</v>
      </c>
      <c r="AS144" s="72">
        <f>A125993322V_Latest</f>
        <v>3.0939999999999999</v>
      </c>
      <c r="AT144" s="72">
        <f>A125997122X_Latest</f>
        <v>2.3660000000000001</v>
      </c>
      <c r="AU144" s="72">
        <f>A126000722R_Latest</f>
        <v>1.075</v>
      </c>
      <c r="AV144" s="72">
        <f>A125998922R_Latest</f>
        <v>1.2909999999999999</v>
      </c>
      <c r="AW144" s="72">
        <f>A125991722V_Latest</f>
        <v>1.2030000000000001</v>
      </c>
      <c r="AX144" s="72">
        <f>A125995322F_Latest</f>
        <v>0.48699999999999999</v>
      </c>
      <c r="AY144" s="72">
        <f>A125993522L_Latest</f>
        <v>0.71599999999999997</v>
      </c>
      <c r="AZ144" s="72">
        <f>A125996322X_Latest</f>
        <v>7.2309999999999999</v>
      </c>
      <c r="BA144" s="72">
        <f>A125999922J_Latest</f>
        <v>4.5289999999999999</v>
      </c>
      <c r="BB144" s="72">
        <f>A125998122T_Latest</f>
        <v>2.702</v>
      </c>
      <c r="BC144" s="72">
        <f>A125990922V_Latest</f>
        <v>6.5970000000000004</v>
      </c>
      <c r="BD144" s="72">
        <f>A125994522F_Latest</f>
        <v>3</v>
      </c>
      <c r="BE144" s="72">
        <f>A125992722L_Latest</f>
        <v>3.597</v>
      </c>
    </row>
    <row r="145" spans="1:57" hidden="1">
      <c r="A145" s="59"/>
      <c r="B145" s="48" t="s">
        <v>5325</v>
      </c>
      <c r="C145" s="67">
        <v>42</v>
      </c>
      <c r="D145" s="72">
        <f>A125996098T_Latest</f>
        <v>239.96199999999999</v>
      </c>
      <c r="E145" s="72">
        <f>A125999698A_Latest</f>
        <v>127.295</v>
      </c>
      <c r="F145" s="72">
        <f>A125997898J_Latest</f>
        <v>112.66800000000001</v>
      </c>
      <c r="G145" s="72">
        <f>A125990698L_Latest</f>
        <v>222.90600000000001</v>
      </c>
      <c r="H145" s="72">
        <f>A125994298X_Latest</f>
        <v>104.40600000000001</v>
      </c>
      <c r="I145" s="72">
        <f>A125992498F_Latest</f>
        <v>118.5</v>
      </c>
      <c r="J145" s="72">
        <f>A125997298C_Latest</f>
        <v>73.206999999999994</v>
      </c>
      <c r="K145" s="72">
        <f>A126000898V_Latest</f>
        <v>39.4</v>
      </c>
      <c r="L145" s="72">
        <f>A125999098W_Latest</f>
        <v>33.807000000000002</v>
      </c>
      <c r="M145" s="72">
        <f>A125991898X_Latest</f>
        <v>69.900999999999996</v>
      </c>
      <c r="N145" s="72">
        <f>A125995498K_Latest</f>
        <v>34.253999999999998</v>
      </c>
      <c r="O145" s="72">
        <f>A125993698T_Latest</f>
        <v>35.646999999999998</v>
      </c>
      <c r="P145" s="72">
        <f>A125996498C_Latest</f>
        <v>68.572000000000003</v>
      </c>
      <c r="Q145" s="72">
        <f>A126000098W_Latest</f>
        <v>37.088999999999999</v>
      </c>
      <c r="R145" s="72">
        <f>A125998298W_Latest</f>
        <v>31.483000000000001</v>
      </c>
      <c r="S145" s="72">
        <f>A125991098A_Latest</f>
        <v>57.762999999999998</v>
      </c>
      <c r="T145" s="72">
        <f>A125994698K_Latest</f>
        <v>25.516999999999999</v>
      </c>
      <c r="U145" s="72">
        <f>A125992898T_Latest</f>
        <v>32.246000000000002</v>
      </c>
      <c r="V145" s="72">
        <f>A125997498W_Latest</f>
        <v>49.878999999999998</v>
      </c>
      <c r="W145" s="72">
        <f>A126001098R_Latest</f>
        <v>26.792000000000002</v>
      </c>
      <c r="X145" s="72">
        <f>A125999298R_Latest</f>
        <v>23.087</v>
      </c>
      <c r="Y145" s="72">
        <f>A125992098V_Latest</f>
        <v>42.881</v>
      </c>
      <c r="Z145" s="72">
        <f>A125995698C_Latest</f>
        <v>20.635999999999999</v>
      </c>
      <c r="AA145" s="72">
        <f>A125993898K_Latest</f>
        <v>22.245999999999999</v>
      </c>
      <c r="AB145" s="72">
        <f>A125997698R_Latest</f>
        <v>13.819000000000001</v>
      </c>
      <c r="AC145" s="72">
        <f>A126001298J_Latest</f>
        <v>6.476</v>
      </c>
      <c r="AD145" s="72">
        <f>A125999498J_Latest</f>
        <v>7.343</v>
      </c>
      <c r="AE145" s="72">
        <f>A125992298L_Latest</f>
        <v>15.677</v>
      </c>
      <c r="AF145" s="72">
        <f>A125995898W_Latest</f>
        <v>7.5</v>
      </c>
      <c r="AG145" s="72">
        <f>A125994098F_Latest</f>
        <v>8.1769999999999996</v>
      </c>
      <c r="AH145" s="72">
        <f>A125996698W_Latest</f>
        <v>22.597999999999999</v>
      </c>
      <c r="AI145" s="72">
        <f>A126000298R_Latest</f>
        <v>11.111000000000001</v>
      </c>
      <c r="AJ145" s="72">
        <f>A125998498R_Latest</f>
        <v>11.488</v>
      </c>
      <c r="AK145" s="72">
        <f>A125991298V_Latest</f>
        <v>24.163</v>
      </c>
      <c r="AL145" s="72">
        <f>A125994898C_Latest</f>
        <v>11.422000000000001</v>
      </c>
      <c r="AM145" s="72">
        <f>A125993098L_Latest</f>
        <v>12.741</v>
      </c>
      <c r="AN145" s="72">
        <f>A125996898R_Latest</f>
        <v>4.5439999999999996</v>
      </c>
      <c r="AO145" s="72">
        <f>A126000498J_Latest</f>
        <v>2.137</v>
      </c>
      <c r="AP145" s="72">
        <f>A125998698J_Latest</f>
        <v>2.4060000000000001</v>
      </c>
      <c r="AQ145" s="72">
        <f>A125991498L_Latest</f>
        <v>5.1070000000000002</v>
      </c>
      <c r="AR145" s="72">
        <f>A125995098X_Latest</f>
        <v>2.097</v>
      </c>
      <c r="AS145" s="72">
        <f>A125993298F_Latest</f>
        <v>3.01</v>
      </c>
      <c r="AT145" s="72">
        <f>A125997098K_Latest</f>
        <v>1.891</v>
      </c>
      <c r="AU145" s="72">
        <f>A126000698A_Latest</f>
        <v>0.75</v>
      </c>
      <c r="AV145" s="72">
        <f>A125998898A_Latest</f>
        <v>1.141</v>
      </c>
      <c r="AW145" s="72">
        <f>A125991698F_Latest</f>
        <v>1.38</v>
      </c>
      <c r="AX145" s="72">
        <f>A125995298T_Latest</f>
        <v>0.42</v>
      </c>
      <c r="AY145" s="72">
        <f>A125993498X_Latest</f>
        <v>0.96</v>
      </c>
      <c r="AZ145" s="72">
        <f>A125996298K_Latest</f>
        <v>5.4530000000000003</v>
      </c>
      <c r="BA145" s="72">
        <f>A125999898V_Latest</f>
        <v>3.5390000000000001</v>
      </c>
      <c r="BB145" s="72">
        <f>A125998098C_Latest</f>
        <v>1.9139999999999999</v>
      </c>
      <c r="BC145" s="72">
        <f>A125990898F_Latest</f>
        <v>6.0339999999999998</v>
      </c>
      <c r="BD145" s="72">
        <f>A125994498T_Latest</f>
        <v>2.5609999999999999</v>
      </c>
      <c r="BE145" s="72">
        <f>A125992698X_Latest</f>
        <v>3.4740000000000002</v>
      </c>
    </row>
    <row r="146" spans="1:57" hidden="1">
      <c r="A146" s="59"/>
      <c r="B146" s="48" t="s">
        <v>5326</v>
      </c>
      <c r="C146" s="67">
        <v>43</v>
      </c>
      <c r="D146" s="72">
        <f>A125996126R_Latest</f>
        <v>282.89</v>
      </c>
      <c r="E146" s="72">
        <f>A125999726X_Latest</f>
        <v>157.661</v>
      </c>
      <c r="F146" s="72">
        <f>A125997926F_Latest</f>
        <v>125.229</v>
      </c>
      <c r="G146" s="72">
        <f>A125990726K_Latest</f>
        <v>172.47800000000001</v>
      </c>
      <c r="H146" s="72">
        <f>A125994326W_Latest</f>
        <v>81.927999999999997</v>
      </c>
      <c r="I146" s="72">
        <f>A125992526C_Latest</f>
        <v>90.549000000000007</v>
      </c>
      <c r="J146" s="72">
        <f>A125997326A_Latest</f>
        <v>91.078999999999994</v>
      </c>
      <c r="K146" s="72">
        <f>A126000926T_Latest</f>
        <v>52.247</v>
      </c>
      <c r="L146" s="72">
        <f>A125999126V_Latest</f>
        <v>38.832000000000001</v>
      </c>
      <c r="M146" s="72">
        <f>A125991926W_Latest</f>
        <v>52.886000000000003</v>
      </c>
      <c r="N146" s="72">
        <f>A125995526J_Latest</f>
        <v>28.623999999999999</v>
      </c>
      <c r="O146" s="72">
        <f>A125993726R_Latest</f>
        <v>24.262</v>
      </c>
      <c r="P146" s="72">
        <f>A125996526A_Latest</f>
        <v>84.016000000000005</v>
      </c>
      <c r="Q146" s="72">
        <f>A126000126V_Latest</f>
        <v>49.789000000000001</v>
      </c>
      <c r="R146" s="72">
        <f>A125998326V_Latest</f>
        <v>34.226999999999997</v>
      </c>
      <c r="S146" s="72">
        <f>A125991126X_Latest</f>
        <v>43.895000000000003</v>
      </c>
      <c r="T146" s="72">
        <f>A125994726J_Latest</f>
        <v>18.449000000000002</v>
      </c>
      <c r="U146" s="72">
        <f>A125992926R_Latest</f>
        <v>25.446000000000002</v>
      </c>
      <c r="V146" s="72">
        <f>A125997526V_Latest</f>
        <v>46.643000000000001</v>
      </c>
      <c r="W146" s="72">
        <f>A126001126L_Latest</f>
        <v>26.635999999999999</v>
      </c>
      <c r="X146" s="72">
        <f>A125999326L_Latest</f>
        <v>20.007000000000001</v>
      </c>
      <c r="Y146" s="72">
        <f>A125992126T_Latest</f>
        <v>36.527999999999999</v>
      </c>
      <c r="Z146" s="72">
        <f>A125995726A_Latest</f>
        <v>14.085000000000001</v>
      </c>
      <c r="AA146" s="72">
        <f>A125993926J_Latest</f>
        <v>22.443000000000001</v>
      </c>
      <c r="AB146" s="72">
        <f>A125997726L_Latest</f>
        <v>15.013</v>
      </c>
      <c r="AC146" s="72">
        <f>A126001326F_Latest</f>
        <v>7.35</v>
      </c>
      <c r="AD146" s="72">
        <f>A125999526F_Latest</f>
        <v>7.6619999999999999</v>
      </c>
      <c r="AE146" s="72">
        <f>A125992326K_Latest</f>
        <v>12.95</v>
      </c>
      <c r="AF146" s="72">
        <f>A125995926V_Latest</f>
        <v>6.6139999999999999</v>
      </c>
      <c r="AG146" s="72">
        <f>A125994126C_Latest</f>
        <v>6.3360000000000003</v>
      </c>
      <c r="AH146" s="72">
        <f>A125996726V_Latest</f>
        <v>33.127000000000002</v>
      </c>
      <c r="AI146" s="72">
        <f>A126000326L_Latest</f>
        <v>15.026</v>
      </c>
      <c r="AJ146" s="72">
        <f>A125998526L_Latest</f>
        <v>18.100999999999999</v>
      </c>
      <c r="AK146" s="72">
        <f>A125991326T_Latest</f>
        <v>17.126000000000001</v>
      </c>
      <c r="AL146" s="72">
        <f>A125994926A_Latest</f>
        <v>9.2379999999999995</v>
      </c>
      <c r="AM146" s="72">
        <f>A125993126K_Latest</f>
        <v>7.8879999999999999</v>
      </c>
      <c r="AN146" s="72">
        <f>A125996926L_Latest</f>
        <v>5.3159999999999998</v>
      </c>
      <c r="AO146" s="72">
        <f>A126000526F_Latest</f>
        <v>2.403</v>
      </c>
      <c r="AP146" s="72">
        <f>A125998726F_Latest</f>
        <v>2.9119999999999999</v>
      </c>
      <c r="AQ146" s="72">
        <f>A125991526K_Latest</f>
        <v>3.2669999999999999</v>
      </c>
      <c r="AR146" s="72">
        <f>A125995126W_Latest</f>
        <v>1.4239999999999999</v>
      </c>
      <c r="AS146" s="72">
        <f>A125993326C_Latest</f>
        <v>1.8440000000000001</v>
      </c>
      <c r="AT146" s="72">
        <f>A125997126J_Latest</f>
        <v>2.5379999999999998</v>
      </c>
      <c r="AU146" s="72">
        <f>A126000726X_Latest</f>
        <v>1.056</v>
      </c>
      <c r="AV146" s="72">
        <f>A125998926X_Latest</f>
        <v>1.482</v>
      </c>
      <c r="AW146" s="72">
        <f>A125991726C_Latest</f>
        <v>1.25</v>
      </c>
      <c r="AX146" s="72">
        <f>A125995326R_Latest</f>
        <v>0.79100000000000004</v>
      </c>
      <c r="AY146" s="72">
        <f>A125993526W_Latest</f>
        <v>0.45900000000000002</v>
      </c>
      <c r="AZ146" s="72">
        <f>A125996326J_Latest</f>
        <v>5.1589999999999998</v>
      </c>
      <c r="BA146" s="72">
        <f>A125999926T_Latest</f>
        <v>3.153</v>
      </c>
      <c r="BB146" s="72">
        <f>A125998126A_Latest</f>
        <v>2.0049999999999999</v>
      </c>
      <c r="BC146" s="72">
        <f>A125990926C_Latest</f>
        <v>4.5750000000000002</v>
      </c>
      <c r="BD146" s="72">
        <f>A125994526R_Latest</f>
        <v>2.7040000000000002</v>
      </c>
      <c r="BE146" s="72">
        <f>A125992726W_Latest</f>
        <v>1.871</v>
      </c>
    </row>
    <row r="147" spans="1:57" hidden="1">
      <c r="A147" s="59"/>
      <c r="B147" s="48" t="s">
        <v>5327</v>
      </c>
      <c r="C147" s="67">
        <v>44</v>
      </c>
      <c r="D147" s="72">
        <f>A125996170X_Latest</f>
        <v>32.033999999999999</v>
      </c>
      <c r="E147" s="72">
        <f>A125999770J_Latest</f>
        <v>17.05</v>
      </c>
      <c r="F147" s="72">
        <f>A125997970R_Latest</f>
        <v>14.984</v>
      </c>
      <c r="G147" s="72">
        <f>A125990770V_Latest</f>
        <v>40.624000000000002</v>
      </c>
      <c r="H147" s="72">
        <f>A125994370F_Latest</f>
        <v>24.873000000000001</v>
      </c>
      <c r="I147" s="72">
        <f>A125992570L_Latest</f>
        <v>15.750999999999999</v>
      </c>
      <c r="J147" s="72">
        <f>A125997370K_Latest</f>
        <v>13.847</v>
      </c>
      <c r="K147" s="72">
        <f>A126000970A_Latest</f>
        <v>7.43</v>
      </c>
      <c r="L147" s="72">
        <f>A125999170C_Latest</f>
        <v>6.4169999999999998</v>
      </c>
      <c r="M147" s="72">
        <f>A125991970F_Latest</f>
        <v>12.483000000000001</v>
      </c>
      <c r="N147" s="72">
        <f>A125995570T_Latest</f>
        <v>7.8929999999999998</v>
      </c>
      <c r="O147" s="72">
        <f>A125993770X_Latest</f>
        <v>4.59</v>
      </c>
      <c r="P147" s="72">
        <f>A125996570K_Latest</f>
        <v>6.2149999999999999</v>
      </c>
      <c r="Q147" s="72">
        <f>A126000170C_Latest</f>
        <v>3.698</v>
      </c>
      <c r="R147" s="72">
        <f>A125998370C_Latest</f>
        <v>2.5169999999999999</v>
      </c>
      <c r="S147" s="72">
        <f>A125991170J_Latest</f>
        <v>9.5259999999999998</v>
      </c>
      <c r="T147" s="72">
        <f>A125994770T_Latest</f>
        <v>5.6310000000000002</v>
      </c>
      <c r="U147" s="72">
        <f>A125992970X_Latest</f>
        <v>3.895</v>
      </c>
      <c r="V147" s="72">
        <f>A125997570C_Latest</f>
        <v>6.7460000000000004</v>
      </c>
      <c r="W147" s="72">
        <f>A126001170W_Latest</f>
        <v>3.5259999999999998</v>
      </c>
      <c r="X147" s="72">
        <f>A125999370W_Latest</f>
        <v>3.22</v>
      </c>
      <c r="Y147" s="72">
        <f>A125992170A_Latest</f>
        <v>12.385999999999999</v>
      </c>
      <c r="Z147" s="72">
        <f>A125995770K_Latest</f>
        <v>8.2360000000000007</v>
      </c>
      <c r="AA147" s="72">
        <f>A125993970T_Latest</f>
        <v>4.149</v>
      </c>
      <c r="AB147" s="72">
        <f>A125997770W_Latest</f>
        <v>0.747</v>
      </c>
      <c r="AC147" s="72">
        <f>A126001370R_Latest</f>
        <v>0.503</v>
      </c>
      <c r="AD147" s="72">
        <f>A125999570R_Latest</f>
        <v>0.24399999999999999</v>
      </c>
      <c r="AE147" s="72">
        <f>A125992370V_Latest</f>
        <v>1.9350000000000001</v>
      </c>
      <c r="AF147" s="72">
        <f>A125995970C_Latest</f>
        <v>0.498</v>
      </c>
      <c r="AG147" s="72">
        <f>A125994170L_Latest</f>
        <v>1.4370000000000001</v>
      </c>
      <c r="AH147" s="72">
        <f>A125996770C_Latest</f>
        <v>3.5609999999999999</v>
      </c>
      <c r="AI147" s="72">
        <f>A126000370W_Latest</f>
        <v>1.452</v>
      </c>
      <c r="AJ147" s="72">
        <f>A125998570W_Latest</f>
        <v>2.109</v>
      </c>
      <c r="AK147" s="72">
        <f>A125991370A_Latest</f>
        <v>2.927</v>
      </c>
      <c r="AL147" s="72">
        <f>A125994970K_Latest</f>
        <v>1.5529999999999999</v>
      </c>
      <c r="AM147" s="72">
        <f>A125993170V_Latest</f>
        <v>1.3740000000000001</v>
      </c>
      <c r="AN147" s="72">
        <f>A125996970W_Latest</f>
        <v>0</v>
      </c>
      <c r="AO147" s="72">
        <f>A126000570R_Latest</f>
        <v>0</v>
      </c>
      <c r="AP147" s="72">
        <f>A125998770R_Latest</f>
        <v>0</v>
      </c>
      <c r="AQ147" s="72">
        <f>A125991570V_Latest</f>
        <v>0.64900000000000002</v>
      </c>
      <c r="AR147" s="72">
        <f>A125995170F_Latest</f>
        <v>0.64900000000000002</v>
      </c>
      <c r="AS147" s="72">
        <f>A125993370L_Latest</f>
        <v>0</v>
      </c>
      <c r="AT147" s="72">
        <f>A125997170T_Latest</f>
        <v>7.1999999999999995E-2</v>
      </c>
      <c r="AU147" s="72">
        <f>A126000770J_Latest</f>
        <v>7.1999999999999995E-2</v>
      </c>
      <c r="AV147" s="72">
        <f>A125998970J_Latest</f>
        <v>0</v>
      </c>
      <c r="AW147" s="72">
        <f>A125991770L_Latest</f>
        <v>0.47399999999999998</v>
      </c>
      <c r="AX147" s="72">
        <f>A125995370X_Latest</f>
        <v>0.16800000000000001</v>
      </c>
      <c r="AY147" s="72">
        <f>A125993570F_Latest</f>
        <v>0.30599999999999999</v>
      </c>
      <c r="AZ147" s="72">
        <f>A125996370T_Latest</f>
        <v>0.84599999999999997</v>
      </c>
      <c r="BA147" s="72">
        <f>A125999970A_Latest</f>
        <v>0.36899999999999999</v>
      </c>
      <c r="BB147" s="72">
        <f>A125998170K_Latest</f>
        <v>0.47699999999999998</v>
      </c>
      <c r="BC147" s="72">
        <f>A125990970L_Latest</f>
        <v>0.24299999999999999</v>
      </c>
      <c r="BD147" s="72">
        <f>A125994570X_Latest</f>
        <v>0.24299999999999999</v>
      </c>
      <c r="BE147" s="72">
        <f>A125992770F_Latest</f>
        <v>0</v>
      </c>
    </row>
    <row r="148" spans="1:57" hidden="1">
      <c r="A148" s="59"/>
      <c r="B148" s="48" t="s">
        <v>5328</v>
      </c>
      <c r="C148" s="67">
        <v>45</v>
      </c>
      <c r="D148" s="72">
        <f>A125996130F_Latest</f>
        <v>76.063999999999993</v>
      </c>
      <c r="E148" s="72">
        <f>A125999730R_Latest</f>
        <v>37.21</v>
      </c>
      <c r="F148" s="72">
        <f>A125997930W_Latest</f>
        <v>38.853999999999999</v>
      </c>
      <c r="G148" s="72">
        <f>A125990730A_Latest</f>
        <v>54.305</v>
      </c>
      <c r="H148" s="72">
        <f>A125994330L_Latest</f>
        <v>24.704999999999998</v>
      </c>
      <c r="I148" s="72">
        <f>A125992530V_Latest</f>
        <v>29.6</v>
      </c>
      <c r="J148" s="72">
        <f>A125997330T_Latest</f>
        <v>23.234999999999999</v>
      </c>
      <c r="K148" s="72">
        <f>A126000930J_Latest</f>
        <v>11.192</v>
      </c>
      <c r="L148" s="72">
        <f>A125999130K_Latest</f>
        <v>12.042999999999999</v>
      </c>
      <c r="M148" s="72">
        <f>A125991930L_Latest</f>
        <v>19.093</v>
      </c>
      <c r="N148" s="72">
        <f>A125995530X_Latest</f>
        <v>12.13</v>
      </c>
      <c r="O148" s="72">
        <f>A125993730F_Latest</f>
        <v>6.9640000000000004</v>
      </c>
      <c r="P148" s="72">
        <f>A125996530T_Latest</f>
        <v>21.359000000000002</v>
      </c>
      <c r="Q148" s="72">
        <f>A126000130K_Latest</f>
        <v>11.871</v>
      </c>
      <c r="R148" s="72">
        <f>A125998330K_Latest</f>
        <v>9.4879999999999995</v>
      </c>
      <c r="S148" s="72">
        <f>A125991130R_Latest</f>
        <v>15.068</v>
      </c>
      <c r="T148" s="72">
        <f>A125994730X_Latest</f>
        <v>7.0750000000000002</v>
      </c>
      <c r="U148" s="72">
        <f>A125992930F_Latest</f>
        <v>7.9930000000000003</v>
      </c>
      <c r="V148" s="72">
        <f>A125997530K_Latest</f>
        <v>15.286</v>
      </c>
      <c r="W148" s="72">
        <f>A126001130C_Latest</f>
        <v>5.2869999999999999</v>
      </c>
      <c r="X148" s="72">
        <f>A125999330C_Latest</f>
        <v>10</v>
      </c>
      <c r="Y148" s="72">
        <f>A125992130J_Latest</f>
        <v>12.561999999999999</v>
      </c>
      <c r="Z148" s="72">
        <f>A125995730T_Latest</f>
        <v>2.5870000000000002</v>
      </c>
      <c r="AA148" s="72">
        <f>A125993930X_Latest</f>
        <v>9.9749999999999996</v>
      </c>
      <c r="AB148" s="72">
        <f>A125997730C_Latest</f>
        <v>2.6850000000000001</v>
      </c>
      <c r="AC148" s="72">
        <f>A126001330W_Latest</f>
        <v>0.91300000000000003</v>
      </c>
      <c r="AD148" s="72">
        <f>A125999530W_Latest</f>
        <v>1.772</v>
      </c>
      <c r="AE148" s="72">
        <f>A125992330A_Latest</f>
        <v>2.1989999999999998</v>
      </c>
      <c r="AF148" s="72">
        <f>A125995930K_Latest</f>
        <v>1.119</v>
      </c>
      <c r="AG148" s="72">
        <f>A125994130V_Latest</f>
        <v>1.08</v>
      </c>
      <c r="AH148" s="72">
        <f>A125996730K_Latest</f>
        <v>10.045999999999999</v>
      </c>
      <c r="AI148" s="72">
        <f>A126000330C_Latest</f>
        <v>5.3710000000000004</v>
      </c>
      <c r="AJ148" s="72">
        <f>A125998530C_Latest</f>
        <v>4.6749999999999998</v>
      </c>
      <c r="AK148" s="72">
        <f>A125991330J_Latest</f>
        <v>3.5310000000000001</v>
      </c>
      <c r="AL148" s="72">
        <f>A125994930T_Latest</f>
        <v>1.1519999999999999</v>
      </c>
      <c r="AM148" s="72">
        <f>A125993130A_Latest</f>
        <v>2.379</v>
      </c>
      <c r="AN148" s="72">
        <f>A125996930C_Latest</f>
        <v>0.99099999999999999</v>
      </c>
      <c r="AO148" s="72">
        <f>A126000530W_Latest</f>
        <v>0.58699999999999997</v>
      </c>
      <c r="AP148" s="72">
        <f>A125998730W_Latest</f>
        <v>0.40400000000000003</v>
      </c>
      <c r="AQ148" s="72">
        <f>A125991530A_Latest</f>
        <v>0.48299999999999998</v>
      </c>
      <c r="AR148" s="72">
        <f>A125995130L_Latest</f>
        <v>0.29299999999999998</v>
      </c>
      <c r="AS148" s="72">
        <f>A125993330V_Latest</f>
        <v>0.191</v>
      </c>
      <c r="AT148" s="72">
        <f>A125997130X_Latest</f>
        <v>0.221</v>
      </c>
      <c r="AU148" s="72">
        <f>A126000730R_Latest</f>
        <v>0.14499999999999999</v>
      </c>
      <c r="AV148" s="72">
        <f>A125998930R_Latest</f>
        <v>7.5999999999999998E-2</v>
      </c>
      <c r="AW148" s="72">
        <f>A125991730V_Latest</f>
        <v>0.32200000000000001</v>
      </c>
      <c r="AX148" s="72">
        <f>A125995330F_Latest</f>
        <v>0.153</v>
      </c>
      <c r="AY148" s="72">
        <f>A125993530L_Latest</f>
        <v>0.16900000000000001</v>
      </c>
      <c r="AZ148" s="72">
        <f>A125996330X_Latest</f>
        <v>2.2389999999999999</v>
      </c>
      <c r="BA148" s="72">
        <f>A125999930J_Latest</f>
        <v>1.8440000000000001</v>
      </c>
      <c r="BB148" s="72">
        <f>A125998130T_Latest</f>
        <v>0.39500000000000002</v>
      </c>
      <c r="BC148" s="72">
        <f>A125990930V_Latest</f>
        <v>1.046</v>
      </c>
      <c r="BD148" s="72">
        <f>A125994530F_Latest</f>
        <v>0.19600000000000001</v>
      </c>
      <c r="BE148" s="72">
        <f>A125992730L_Latest</f>
        <v>0.85</v>
      </c>
    </row>
    <row r="149" spans="1:57" hidden="1">
      <c r="A149" s="59"/>
      <c r="B149" s="48" t="s">
        <v>5354</v>
      </c>
      <c r="C149" s="67">
        <v>46</v>
      </c>
      <c r="D149" s="72">
        <f>A125996102W_Latest</f>
        <v>159.405</v>
      </c>
      <c r="E149" s="72">
        <f>A125999702F_Latest</f>
        <v>85.052000000000007</v>
      </c>
      <c r="F149" s="72">
        <f>A125997902L_Latest</f>
        <v>74.352000000000004</v>
      </c>
      <c r="G149" s="72">
        <f>A125990702T_Latest</f>
        <v>38.287999999999997</v>
      </c>
      <c r="H149" s="72">
        <f>A125994302C_Latest</f>
        <v>22.972999999999999</v>
      </c>
      <c r="I149" s="72">
        <f>A125992502K_Latest</f>
        <v>15.315</v>
      </c>
      <c r="J149" s="72">
        <f>A125997302J_Latest</f>
        <v>45.972000000000001</v>
      </c>
      <c r="K149" s="72">
        <f>A126000902X_Latest</f>
        <v>23.109000000000002</v>
      </c>
      <c r="L149" s="72">
        <f>A125999102A_Latest</f>
        <v>22.863</v>
      </c>
      <c r="M149" s="72">
        <f>A125991902C_Latest</f>
        <v>10.752000000000001</v>
      </c>
      <c r="N149" s="72">
        <f>A125995502R_Latest</f>
        <v>6.056</v>
      </c>
      <c r="O149" s="72">
        <f>A125993702W_Latest</f>
        <v>4.6950000000000003</v>
      </c>
      <c r="P149" s="72">
        <f>A125996502J_Latest</f>
        <v>38.198999999999998</v>
      </c>
      <c r="Q149" s="72">
        <f>A126000102A_Latest</f>
        <v>21.373999999999999</v>
      </c>
      <c r="R149" s="72">
        <f>A125998302A_Latest</f>
        <v>16.824999999999999</v>
      </c>
      <c r="S149" s="72">
        <f>A125991102F_Latest</f>
        <v>8.7140000000000004</v>
      </c>
      <c r="T149" s="72">
        <f>A125994702R_Latest</f>
        <v>5.0289999999999999</v>
      </c>
      <c r="U149" s="72">
        <f>A125992902W_Latest</f>
        <v>3.6850000000000001</v>
      </c>
      <c r="V149" s="72">
        <f>A125997502A_Latest</f>
        <v>38.741</v>
      </c>
      <c r="W149" s="72">
        <f>A126001102V_Latest</f>
        <v>19.827999999999999</v>
      </c>
      <c r="X149" s="72">
        <f>A125999302V_Latest</f>
        <v>18.913</v>
      </c>
      <c r="Y149" s="72">
        <f>A125992102X_Latest</f>
        <v>10.771000000000001</v>
      </c>
      <c r="Z149" s="72">
        <f>A125995702J_Latest</f>
        <v>7.1159999999999997</v>
      </c>
      <c r="AA149" s="72">
        <f>A125993902R_Latest</f>
        <v>3.6549999999999998</v>
      </c>
      <c r="AB149" s="72">
        <f>A125997702V_Latest</f>
        <v>13.318</v>
      </c>
      <c r="AC149" s="72">
        <f>A126001302L_Latest</f>
        <v>6.7939999999999996</v>
      </c>
      <c r="AD149" s="72">
        <f>A125999502L_Latest</f>
        <v>6.5250000000000004</v>
      </c>
      <c r="AE149" s="72">
        <f>A125992302T_Latest</f>
        <v>4.1539999999999999</v>
      </c>
      <c r="AF149" s="72">
        <f>A125995902A_Latest</f>
        <v>2.76</v>
      </c>
      <c r="AG149" s="72">
        <f>A125994102K_Latest</f>
        <v>1.3939999999999999</v>
      </c>
      <c r="AH149" s="72">
        <f>A125996702A_Latest</f>
        <v>15.888</v>
      </c>
      <c r="AI149" s="72">
        <f>A126000302V_Latest</f>
        <v>8.5459999999999994</v>
      </c>
      <c r="AJ149" s="72">
        <f>A125998502V_Latest</f>
        <v>7.3410000000000002</v>
      </c>
      <c r="AK149" s="72">
        <f>A125991302X_Latest</f>
        <v>1.931</v>
      </c>
      <c r="AL149" s="72">
        <f>A125994902J_Latest</f>
        <v>1.2090000000000001</v>
      </c>
      <c r="AM149" s="72">
        <f>A125993102T_Latest</f>
        <v>0.72099999999999997</v>
      </c>
      <c r="AN149" s="72">
        <f>A125996902V_Latest</f>
        <v>4.9189999999999996</v>
      </c>
      <c r="AO149" s="72">
        <f>A126000502L_Latest</f>
        <v>3.464</v>
      </c>
      <c r="AP149" s="72">
        <f>A125998702L_Latest</f>
        <v>1.456</v>
      </c>
      <c r="AQ149" s="72">
        <f>A125991502T_Latest</f>
        <v>1.0940000000000001</v>
      </c>
      <c r="AR149" s="72">
        <f>A125995102C_Latest</f>
        <v>0.312</v>
      </c>
      <c r="AS149" s="72">
        <f>A125993302K_Latest</f>
        <v>0.78200000000000003</v>
      </c>
      <c r="AT149" s="72">
        <f>A125997102R_Latest</f>
        <v>0.42199999999999999</v>
      </c>
      <c r="AU149" s="72">
        <f>A126000702F_Latest</f>
        <v>0.254</v>
      </c>
      <c r="AV149" s="72">
        <f>A125998902F_Latest</f>
        <v>0.16800000000000001</v>
      </c>
      <c r="AW149" s="72">
        <f>A125991702K_Latest</f>
        <v>0.34100000000000003</v>
      </c>
      <c r="AX149" s="72">
        <f>A125995302W_Latest</f>
        <v>0.18099999999999999</v>
      </c>
      <c r="AY149" s="72">
        <f>A125993502C_Latest</f>
        <v>0.161</v>
      </c>
      <c r="AZ149" s="72">
        <f>A125996302R_Latest</f>
        <v>1.946</v>
      </c>
      <c r="BA149" s="72">
        <f>A125999902X_Latest</f>
        <v>1.6830000000000001</v>
      </c>
      <c r="BB149" s="72">
        <f>A125998102J_Latest</f>
        <v>0.26200000000000001</v>
      </c>
      <c r="BC149" s="72">
        <f>A125990902K_Latest</f>
        <v>0.53300000000000003</v>
      </c>
      <c r="BD149" s="72">
        <f>A125994502W_Latest</f>
        <v>0.31</v>
      </c>
      <c r="BE149" s="72">
        <f>A125992702C_Latest</f>
        <v>0.223</v>
      </c>
    </row>
    <row r="150" spans="1:57" hidden="1">
      <c r="A150" s="55"/>
      <c r="B150" s="48" t="s">
        <v>5329</v>
      </c>
      <c r="C150" s="67">
        <v>47</v>
      </c>
      <c r="D150" s="72">
        <f>A125996202F_Latest</f>
        <v>122.86799999999999</v>
      </c>
      <c r="E150" s="72">
        <f>A125999802R_Latest</f>
        <v>65.387</v>
      </c>
      <c r="F150" s="72">
        <f>A125998002X_Latest</f>
        <v>57.481000000000002</v>
      </c>
      <c r="G150" s="72">
        <f>A125990802A_Latest</f>
        <v>61.814999999999998</v>
      </c>
      <c r="H150" s="72">
        <f>A125994402L_Latest</f>
        <v>34.335999999999999</v>
      </c>
      <c r="I150" s="72">
        <f>A125992602V_Latest</f>
        <v>27.478999999999999</v>
      </c>
      <c r="J150" s="72">
        <f>A125997402T_Latest</f>
        <v>36.549999999999997</v>
      </c>
      <c r="K150" s="72">
        <f>A126001002K_Latest</f>
        <v>18.588000000000001</v>
      </c>
      <c r="L150" s="72">
        <f>A125999202K_Latest</f>
        <v>17.963000000000001</v>
      </c>
      <c r="M150" s="72">
        <f>A125992002R_Latest</f>
        <v>17.202999999999999</v>
      </c>
      <c r="N150" s="72">
        <f>A125995602X_Latest</f>
        <v>10.077</v>
      </c>
      <c r="O150" s="72">
        <f>A125993802F_Latest</f>
        <v>7.125</v>
      </c>
      <c r="P150" s="72">
        <f>A125996602T_Latest</f>
        <v>37.087000000000003</v>
      </c>
      <c r="Q150" s="72">
        <f>A126000202K_Latest</f>
        <v>18.555</v>
      </c>
      <c r="R150" s="72">
        <f>A125998402K_Latest</f>
        <v>18.533000000000001</v>
      </c>
      <c r="S150" s="72">
        <f>A125991202R_Latest</f>
        <v>16.745999999999999</v>
      </c>
      <c r="T150" s="72">
        <f>A125994802X_Latest</f>
        <v>8.5419999999999998</v>
      </c>
      <c r="U150" s="72">
        <f>A125993002J_Latest</f>
        <v>8.2029999999999994</v>
      </c>
      <c r="V150" s="72">
        <f>A125997602K_Latest</f>
        <v>22.297999999999998</v>
      </c>
      <c r="W150" s="72">
        <f>A126001202C_Latest</f>
        <v>13.27</v>
      </c>
      <c r="X150" s="72">
        <f>A125999402C_Latest</f>
        <v>9.0289999999999999</v>
      </c>
      <c r="Y150" s="72">
        <f>A125992202J_Latest</f>
        <v>12.377000000000001</v>
      </c>
      <c r="Z150" s="72">
        <f>A125995802T_Latest</f>
        <v>7.0170000000000003</v>
      </c>
      <c r="AA150" s="72">
        <f>A125994002A_Latest</f>
        <v>5.36</v>
      </c>
      <c r="AB150" s="72">
        <f>A125997802C_Latest</f>
        <v>5.2030000000000003</v>
      </c>
      <c r="AC150" s="72">
        <f>A126001402W_Latest</f>
        <v>2.746</v>
      </c>
      <c r="AD150" s="72">
        <f>A125999602W_Latest</f>
        <v>2.4569999999999999</v>
      </c>
      <c r="AE150" s="72">
        <f>A125992402A_Latest</f>
        <v>4.766</v>
      </c>
      <c r="AF150" s="72">
        <f>A125996002L_Latest</f>
        <v>3.1930000000000001</v>
      </c>
      <c r="AG150" s="72">
        <f>A125994202V_Latest</f>
        <v>1.573</v>
      </c>
      <c r="AH150" s="72">
        <f>A125996802K_Latest</f>
        <v>15.906000000000001</v>
      </c>
      <c r="AI150" s="72">
        <f>A126000402C_Latest</f>
        <v>8.3079999999999998</v>
      </c>
      <c r="AJ150" s="72">
        <f>A125998602C_Latest</f>
        <v>7.5979999999999999</v>
      </c>
      <c r="AK150" s="72">
        <f>A125991402J_Latest</f>
        <v>6.73</v>
      </c>
      <c r="AL150" s="72">
        <f>A125995002V_Latest</f>
        <v>2.8690000000000002</v>
      </c>
      <c r="AM150" s="72">
        <f>A125993202A_Latest</f>
        <v>3.8610000000000002</v>
      </c>
      <c r="AN150" s="72">
        <f>A125997002F_Latest</f>
        <v>2.2610000000000001</v>
      </c>
      <c r="AO150" s="72">
        <f>A126000602W_Latest</f>
        <v>1.18</v>
      </c>
      <c r="AP150" s="72">
        <f>A125998802W_Latest</f>
        <v>1.081</v>
      </c>
      <c r="AQ150" s="72">
        <f>A125991602A_Latest</f>
        <v>0.87</v>
      </c>
      <c r="AR150" s="72">
        <f>A125995202L_Latest</f>
        <v>0.55700000000000005</v>
      </c>
      <c r="AS150" s="72">
        <f>A125993402V_Latest</f>
        <v>0.313</v>
      </c>
      <c r="AT150" s="72">
        <f>A125997202X_Latest</f>
        <v>0.78900000000000003</v>
      </c>
      <c r="AU150" s="72">
        <f>A126000802R_Latest</f>
        <v>0.33500000000000002</v>
      </c>
      <c r="AV150" s="72">
        <f>A125999002T_Latest</f>
        <v>0.45400000000000001</v>
      </c>
      <c r="AW150" s="72">
        <f>A125991802V_Latest</f>
        <v>0.45500000000000002</v>
      </c>
      <c r="AX150" s="72">
        <f>A125995402F_Latest</f>
        <v>0.154</v>
      </c>
      <c r="AY150" s="72">
        <f>A125993602L_Latest</f>
        <v>0.30099999999999999</v>
      </c>
      <c r="AZ150" s="72">
        <f>A125996402X_Latest</f>
        <v>2.7730000000000001</v>
      </c>
      <c r="BA150" s="72">
        <f>A126000002T_Latest</f>
        <v>2.4060000000000001</v>
      </c>
      <c r="BB150" s="72">
        <f>A125998202T_Latest</f>
        <v>0.36699999999999999</v>
      </c>
      <c r="BC150" s="72">
        <f>A125991002W_Latest</f>
        <v>2.6680000000000001</v>
      </c>
      <c r="BD150" s="72">
        <f>A125994602F_Latest</f>
        <v>1.925</v>
      </c>
      <c r="BE150" s="72">
        <f>A125992802L_Latest</f>
        <v>0.74299999999999999</v>
      </c>
    </row>
    <row r="151" spans="1:57" hidden="1">
      <c r="A151" s="59"/>
      <c r="B151" s="48" t="s">
        <v>5330</v>
      </c>
      <c r="C151" s="67">
        <v>48</v>
      </c>
      <c r="D151" s="72">
        <f>A125996174J_Latest</f>
        <v>452.07799999999997</v>
      </c>
      <c r="E151" s="72">
        <f>A125999774T_Latest</f>
        <v>233.476</v>
      </c>
      <c r="F151" s="72">
        <f>A125997974X_Latest</f>
        <v>218.602</v>
      </c>
      <c r="G151" s="72">
        <f>A125990774C_Latest</f>
        <v>316.88499999999999</v>
      </c>
      <c r="H151" s="72">
        <f>A125994374R_Latest</f>
        <v>146.46100000000001</v>
      </c>
      <c r="I151" s="72">
        <f>A125992574W_Latest</f>
        <v>170.42400000000001</v>
      </c>
      <c r="J151" s="72">
        <f>A125997374V_Latest</f>
        <v>134.26300000000001</v>
      </c>
      <c r="K151" s="72">
        <f>A126000974K_Latest</f>
        <v>69.981999999999999</v>
      </c>
      <c r="L151" s="72">
        <f>A125999174L_Latest</f>
        <v>64.281000000000006</v>
      </c>
      <c r="M151" s="72">
        <f>A125991974R_Latest</f>
        <v>88.706999999999994</v>
      </c>
      <c r="N151" s="72">
        <f>A125995574A_Latest</f>
        <v>45.01</v>
      </c>
      <c r="O151" s="72">
        <f>A125993774J_Latest</f>
        <v>43.698</v>
      </c>
      <c r="P151" s="72">
        <f>A125996574V_Latest</f>
        <v>119.41800000000001</v>
      </c>
      <c r="Q151" s="72">
        <f>A126000174L_Latest</f>
        <v>65.212000000000003</v>
      </c>
      <c r="R151" s="72">
        <f>A125998374L_Latest</f>
        <v>54.206000000000003</v>
      </c>
      <c r="S151" s="72">
        <f>A125991174T_Latest</f>
        <v>89.62</v>
      </c>
      <c r="T151" s="72">
        <f>A125994774A_Latest</f>
        <v>40.948</v>
      </c>
      <c r="U151" s="72">
        <f>A125992974J_Latest</f>
        <v>48.671999999999997</v>
      </c>
      <c r="V151" s="72">
        <f>A125997574L_Latest</f>
        <v>100.333</v>
      </c>
      <c r="W151" s="72">
        <f>A126001174F_Latest</f>
        <v>50.542000000000002</v>
      </c>
      <c r="X151" s="72">
        <f>A125999374F_Latest</f>
        <v>49.790999999999997</v>
      </c>
      <c r="Y151" s="72">
        <f>A125992174K_Latest</f>
        <v>63.146999999999998</v>
      </c>
      <c r="Z151" s="72">
        <f>A125995774V_Latest</f>
        <v>25.652000000000001</v>
      </c>
      <c r="AA151" s="72">
        <f>A125993974A_Latest</f>
        <v>37.496000000000002</v>
      </c>
      <c r="AB151" s="72">
        <f>A125997774F_Latest</f>
        <v>27.994</v>
      </c>
      <c r="AC151" s="72">
        <f>A126001374X_Latest</f>
        <v>14.366</v>
      </c>
      <c r="AD151" s="72">
        <f>A125999574X_Latest</f>
        <v>13.629</v>
      </c>
      <c r="AE151" s="72">
        <f>A125992374C_Latest</f>
        <v>20.975999999999999</v>
      </c>
      <c r="AF151" s="72">
        <f>A125995974L_Latest</f>
        <v>9.8879999999999999</v>
      </c>
      <c r="AG151" s="72">
        <f>A125994174W_Latest</f>
        <v>11.087999999999999</v>
      </c>
      <c r="AH151" s="72">
        <f>A125996774L_Latest</f>
        <v>48.438000000000002</v>
      </c>
      <c r="AI151" s="72">
        <f>A126000374F_Latest</f>
        <v>21.352</v>
      </c>
      <c r="AJ151" s="72">
        <f>A125998574F_Latest</f>
        <v>27.085999999999999</v>
      </c>
      <c r="AK151" s="72">
        <f>A125991374K_Latest</f>
        <v>36.100999999999999</v>
      </c>
      <c r="AL151" s="72">
        <f>A125994974V_Latest</f>
        <v>16.936</v>
      </c>
      <c r="AM151" s="72">
        <f>A125993174C_Latest</f>
        <v>19.164999999999999</v>
      </c>
      <c r="AN151" s="72">
        <f>A125996974F_Latest</f>
        <v>10.468</v>
      </c>
      <c r="AO151" s="72">
        <f>A126000574X_Latest</f>
        <v>5.7160000000000002</v>
      </c>
      <c r="AP151" s="72">
        <f>A125998774X_Latest</f>
        <v>4.7519999999999998</v>
      </c>
      <c r="AQ151" s="72">
        <f>A125991574C_Latest</f>
        <v>7.18</v>
      </c>
      <c r="AR151" s="72">
        <f>A125995174R_Latest</f>
        <v>3.1379999999999999</v>
      </c>
      <c r="AS151" s="72">
        <f>A125993374W_Latest</f>
        <v>4.0419999999999998</v>
      </c>
      <c r="AT151" s="72">
        <f>A125997174A_Latest</f>
        <v>2.9220000000000002</v>
      </c>
      <c r="AU151" s="72">
        <f>A126000774T_Latest</f>
        <v>1.371</v>
      </c>
      <c r="AV151" s="72">
        <f>A125998974T_Latest</f>
        <v>1.5509999999999999</v>
      </c>
      <c r="AW151" s="72">
        <f>A125991774W_Latest</f>
        <v>2.476</v>
      </c>
      <c r="AX151" s="72">
        <f>A125995374J_Latest</f>
        <v>0.94299999999999995</v>
      </c>
      <c r="AY151" s="72">
        <f>A125993574R_Latest</f>
        <v>1.5329999999999999</v>
      </c>
      <c r="AZ151" s="72">
        <f>A125996374A_Latest</f>
        <v>8.2409999999999997</v>
      </c>
      <c r="BA151" s="72">
        <f>A125999974K_Latest</f>
        <v>4.9349999999999996</v>
      </c>
      <c r="BB151" s="72">
        <f>A125998174V_Latest</f>
        <v>3.306</v>
      </c>
      <c r="BC151" s="72">
        <f>A125990974W_Latest</f>
        <v>8.6780000000000008</v>
      </c>
      <c r="BD151" s="72">
        <f>A125994574J_Latest</f>
        <v>3.9460000000000002</v>
      </c>
      <c r="BE151" s="72">
        <f>A125992774R_Latest</f>
        <v>4.7320000000000002</v>
      </c>
    </row>
    <row r="152" spans="1:57" hidden="1">
      <c r="A152" s="59"/>
      <c r="B152" s="48" t="s">
        <v>5331</v>
      </c>
      <c r="C152" s="67">
        <v>49</v>
      </c>
      <c r="D152" s="72">
        <f>A125996178T_Latest</f>
        <v>188.58199999999999</v>
      </c>
      <c r="E152" s="72">
        <f>A125999778A_Latest</f>
        <v>105.274</v>
      </c>
      <c r="F152" s="72">
        <f>A125997978J_Latest</f>
        <v>83.308000000000007</v>
      </c>
      <c r="G152" s="72">
        <f>A125990778L_Latest</f>
        <v>45.155999999999999</v>
      </c>
      <c r="H152" s="72">
        <f>A125994378X_Latest</f>
        <v>23.866</v>
      </c>
      <c r="I152" s="72">
        <f>A125992578F_Latest</f>
        <v>21.29</v>
      </c>
      <c r="J152" s="72">
        <f>A125997378C_Latest</f>
        <v>57.966999999999999</v>
      </c>
      <c r="K152" s="72">
        <f>A126000978V_Latest</f>
        <v>32.476999999999997</v>
      </c>
      <c r="L152" s="72">
        <f>A125999178W_Latest</f>
        <v>25.49</v>
      </c>
      <c r="M152" s="72">
        <f>A125991978X_Latest</f>
        <v>12.936</v>
      </c>
      <c r="N152" s="72">
        <f>A125995578K_Latest</f>
        <v>5.5069999999999997</v>
      </c>
      <c r="O152" s="72">
        <f>A125993778T_Latest</f>
        <v>7.4290000000000003</v>
      </c>
      <c r="P152" s="72">
        <f>A125996578C_Latest</f>
        <v>42.356000000000002</v>
      </c>
      <c r="Q152" s="72">
        <f>A126000178W_Latest</f>
        <v>22.353999999999999</v>
      </c>
      <c r="R152" s="72">
        <f>A125998378W_Latest</f>
        <v>20.001999999999999</v>
      </c>
      <c r="S152" s="72">
        <f>A125991178A_Latest</f>
        <v>7.0730000000000004</v>
      </c>
      <c r="T152" s="72">
        <f>A125994778K_Latest</f>
        <v>3.677</v>
      </c>
      <c r="U152" s="72">
        <f>A125992978T_Latest</f>
        <v>3.3959999999999999</v>
      </c>
      <c r="V152" s="72">
        <f>A125997578W_Latest</f>
        <v>45.5</v>
      </c>
      <c r="W152" s="72">
        <f>A126001178R_Latest</f>
        <v>24.902999999999999</v>
      </c>
      <c r="X152" s="72">
        <f>A125999378R_Latest</f>
        <v>20.597000000000001</v>
      </c>
      <c r="Y152" s="72">
        <f>A125992178V_Latest</f>
        <v>15.667999999999999</v>
      </c>
      <c r="Z152" s="72">
        <f>A125995778C_Latest</f>
        <v>9.9169999999999998</v>
      </c>
      <c r="AA152" s="72">
        <f>A125993978K_Latest</f>
        <v>5.7510000000000003</v>
      </c>
      <c r="AB152" s="72">
        <f>A125997778R_Latest</f>
        <v>15.335000000000001</v>
      </c>
      <c r="AC152" s="72">
        <f>A126001378J_Latest</f>
        <v>8.1609999999999996</v>
      </c>
      <c r="AD152" s="72">
        <f>A125999578J_Latest</f>
        <v>7.1740000000000004</v>
      </c>
      <c r="AE152" s="72">
        <f>A125992378L_Latest</f>
        <v>4.0810000000000004</v>
      </c>
      <c r="AF152" s="72">
        <f>A125995978W_Latest</f>
        <v>2.1819999999999999</v>
      </c>
      <c r="AG152" s="72">
        <f>A125994178F_Latest</f>
        <v>1.8979999999999999</v>
      </c>
      <c r="AH152" s="72">
        <f>A125996778W_Latest</f>
        <v>18.414000000000001</v>
      </c>
      <c r="AI152" s="72">
        <f>A126000378R_Latest</f>
        <v>10.958</v>
      </c>
      <c r="AJ152" s="72">
        <f>A125998578R_Latest</f>
        <v>7.4560000000000004</v>
      </c>
      <c r="AK152" s="72">
        <f>A125991378V_Latest</f>
        <v>2.6920000000000002</v>
      </c>
      <c r="AL152" s="72">
        <f>A125994978C_Latest</f>
        <v>1.365</v>
      </c>
      <c r="AM152" s="72">
        <f>A125993178L_Latest</f>
        <v>1.327</v>
      </c>
      <c r="AN152" s="72">
        <f>A125996978R_Latest</f>
        <v>5.82</v>
      </c>
      <c r="AO152" s="72">
        <f>A126000578J_Latest</f>
        <v>4.0449999999999999</v>
      </c>
      <c r="AP152" s="72">
        <f>A125998778J_Latest</f>
        <v>1.776</v>
      </c>
      <c r="AQ152" s="72">
        <f>A125991578L_Latest</f>
        <v>1.911</v>
      </c>
      <c r="AR152" s="72">
        <f>A125995178X_Latest</f>
        <v>0.64500000000000002</v>
      </c>
      <c r="AS152" s="72">
        <f>A125993378F_Latest</f>
        <v>1.2649999999999999</v>
      </c>
      <c r="AT152" s="72">
        <f>A125997178K_Latest</f>
        <v>0.61199999999999999</v>
      </c>
      <c r="AU152" s="72">
        <f>A126000778A_Latest</f>
        <v>0.27100000000000002</v>
      </c>
      <c r="AV152" s="72">
        <f>A125998978A_Latest</f>
        <v>0.34100000000000003</v>
      </c>
      <c r="AW152" s="72">
        <f>A125991778F_Latest</f>
        <v>0.26400000000000001</v>
      </c>
      <c r="AX152" s="72">
        <f>A125995378T_Latest</f>
        <v>0.26400000000000001</v>
      </c>
      <c r="AY152" s="72">
        <f>A125993578X_Latest</f>
        <v>0</v>
      </c>
      <c r="AZ152" s="72">
        <f>A125996378K_Latest</f>
        <v>2.5779999999999998</v>
      </c>
      <c r="BA152" s="72">
        <f>A125999978V_Latest</f>
        <v>2.1059999999999999</v>
      </c>
      <c r="BB152" s="72">
        <f>A125998178C_Latest</f>
        <v>0.47199999999999998</v>
      </c>
      <c r="BC152" s="72">
        <f>A125990978F_Latest</f>
        <v>0.53300000000000003</v>
      </c>
      <c r="BD152" s="72">
        <f>A125994578T_Latest</f>
        <v>0.31</v>
      </c>
      <c r="BE152" s="72">
        <f>A125992778X_Latest</f>
        <v>0.223</v>
      </c>
    </row>
    <row r="153" spans="1:57" hidden="1">
      <c r="A153" s="59"/>
      <c r="B153" s="48" t="s">
        <v>5332</v>
      </c>
      <c r="C153" s="67">
        <v>50</v>
      </c>
      <c r="D153" s="72">
        <f>A125996242X_Latest</f>
        <v>127.458</v>
      </c>
      <c r="E153" s="72">
        <f>A125999842J_Latest</f>
        <v>64.5</v>
      </c>
      <c r="F153" s="72">
        <f>A125998042T_Latest</f>
        <v>62.957999999999998</v>
      </c>
      <c r="G153" s="72">
        <f>A125990842V_Latest</f>
        <v>110.771</v>
      </c>
      <c r="H153" s="72">
        <f>A125994442F_Latest</f>
        <v>56.703000000000003</v>
      </c>
      <c r="I153" s="72">
        <f>A125992642L_Latest</f>
        <v>54.067</v>
      </c>
      <c r="J153" s="72">
        <f>A125997442K_Latest</f>
        <v>34.76</v>
      </c>
      <c r="K153" s="72">
        <f>A126001042C_Latest</f>
        <v>17.152999999999999</v>
      </c>
      <c r="L153" s="72">
        <f>A125999242C_Latest</f>
        <v>17.608000000000001</v>
      </c>
      <c r="M153" s="72">
        <f>A125992042J_Latest</f>
        <v>37.128999999999998</v>
      </c>
      <c r="N153" s="72">
        <f>A125995642T_Latest</f>
        <v>19.97</v>
      </c>
      <c r="O153" s="72">
        <f>A125993842X_Latest</f>
        <v>17.158999999999999</v>
      </c>
      <c r="P153" s="72">
        <f>A125996642K_Latest</f>
        <v>34.082999999999998</v>
      </c>
      <c r="Q153" s="72">
        <f>A126000242C_Latest</f>
        <v>18.148</v>
      </c>
      <c r="R153" s="72">
        <f>A125998442C_Latest</f>
        <v>15.933999999999999</v>
      </c>
      <c r="S153" s="72">
        <f>A125991242J_Latest</f>
        <v>26.265999999999998</v>
      </c>
      <c r="T153" s="72">
        <f>A125994842T_Latest</f>
        <v>13.118</v>
      </c>
      <c r="U153" s="72">
        <f>A125993042A_Latest</f>
        <v>13.148</v>
      </c>
      <c r="V153" s="72">
        <f>A125997642C_Latest</f>
        <v>28.992999999999999</v>
      </c>
      <c r="W153" s="72">
        <f>A126001242W_Latest</f>
        <v>15.802</v>
      </c>
      <c r="X153" s="72">
        <f>A125999442W_Latest</f>
        <v>13.191000000000001</v>
      </c>
      <c r="Y153" s="72">
        <f>A125992242A_Latest</f>
        <v>18.867000000000001</v>
      </c>
      <c r="Z153" s="72">
        <f>A125995842K_Latest</f>
        <v>8.0459999999999994</v>
      </c>
      <c r="AA153" s="72">
        <f>A125994042V_Latest</f>
        <v>10.82</v>
      </c>
      <c r="AB153" s="72">
        <f>A125997842W_Latest</f>
        <v>9.6829999999999998</v>
      </c>
      <c r="AC153" s="72">
        <f>A126001442R_Latest</f>
        <v>4.359</v>
      </c>
      <c r="AD153" s="72">
        <f>A125999642R_Latest</f>
        <v>5.3239999999999998</v>
      </c>
      <c r="AE153" s="72">
        <f>A125992442V_Latest</f>
        <v>8.6129999999999995</v>
      </c>
      <c r="AF153" s="72">
        <f>A125996042F_Latest</f>
        <v>2.9660000000000002</v>
      </c>
      <c r="AG153" s="72">
        <f>A125994242L_Latest</f>
        <v>5.6470000000000002</v>
      </c>
      <c r="AH153" s="72">
        <f>A125996842C_Latest</f>
        <v>13.169</v>
      </c>
      <c r="AI153" s="72">
        <f>A126000442W_Latest</f>
        <v>6.0579999999999998</v>
      </c>
      <c r="AJ153" s="72">
        <f>A125998642W_Latest</f>
        <v>7.1109999999999998</v>
      </c>
      <c r="AK153" s="72">
        <f>A125991442A_Latest</f>
        <v>14.179</v>
      </c>
      <c r="AL153" s="72">
        <f>A125995042L_Latest</f>
        <v>9.7319999999999993</v>
      </c>
      <c r="AM153" s="72">
        <f>A125993242V_Latest</f>
        <v>4.4470000000000001</v>
      </c>
      <c r="AN153" s="72">
        <f>A125997042X_Latest</f>
        <v>2.5590000000000002</v>
      </c>
      <c r="AO153" s="72">
        <f>A126000642R_Latest</f>
        <v>1.052</v>
      </c>
      <c r="AP153" s="72">
        <f>A125998842R_Latest</f>
        <v>1.5069999999999999</v>
      </c>
      <c r="AQ153" s="72">
        <f>A125991642V_Latest</f>
        <v>3.0830000000000002</v>
      </c>
      <c r="AR153" s="72">
        <f>A125995242F_Latest</f>
        <v>1.726</v>
      </c>
      <c r="AS153" s="72">
        <f>A125993442L_Latest</f>
        <v>1.357</v>
      </c>
      <c r="AT153" s="72">
        <f>A125997242T_Latest</f>
        <v>1.234</v>
      </c>
      <c r="AU153" s="72">
        <f>A126000842J_Latest</f>
        <v>0.43</v>
      </c>
      <c r="AV153" s="72">
        <f>A125999042K_Latest</f>
        <v>0.80400000000000005</v>
      </c>
      <c r="AW153" s="72">
        <f>A125991842L_Latest</f>
        <v>0.76300000000000001</v>
      </c>
      <c r="AX153" s="72">
        <f>A125995442X_Latest</f>
        <v>0.17499999999999999</v>
      </c>
      <c r="AY153" s="72">
        <f>A125993642F_Latest</f>
        <v>0.58799999999999997</v>
      </c>
      <c r="AZ153" s="72">
        <f>A125996442T_Latest</f>
        <v>2.976</v>
      </c>
      <c r="BA153" s="72">
        <f>A126000042K_Latest</f>
        <v>1.4970000000000001</v>
      </c>
      <c r="BB153" s="72">
        <f>A125998242K_Latest</f>
        <v>1.48</v>
      </c>
      <c r="BC153" s="72">
        <f>A125991042R_Latest</f>
        <v>1.8720000000000001</v>
      </c>
      <c r="BD153" s="72">
        <f>A125994642X_Latest</f>
        <v>0.97</v>
      </c>
      <c r="BE153" s="72">
        <f>A125992842F_Latest</f>
        <v>0.90200000000000002</v>
      </c>
    </row>
    <row r="154" spans="1:57" hidden="1">
      <c r="A154" s="59"/>
      <c r="B154" s="48" t="s">
        <v>5333</v>
      </c>
      <c r="C154" s="67">
        <v>51</v>
      </c>
      <c r="D154" s="72">
        <f>A125996070R_Latest</f>
        <v>11.606999999999999</v>
      </c>
      <c r="E154" s="72">
        <f>A125999670X_Latest</f>
        <v>5.8879999999999999</v>
      </c>
      <c r="F154" s="72">
        <f>A125997870F_Latest</f>
        <v>5.7190000000000003</v>
      </c>
      <c r="G154" s="72">
        <f>A125990670K_Latest</f>
        <v>2183.9679999999998</v>
      </c>
      <c r="H154" s="72">
        <f>A125994270W_Latest</f>
        <v>1105.181</v>
      </c>
      <c r="I154" s="72">
        <f>A125992470C_Latest</f>
        <v>1078.787</v>
      </c>
      <c r="J154" s="72">
        <f>A125997270A_Latest</f>
        <v>4.8330000000000002</v>
      </c>
      <c r="K154" s="72">
        <f>A126000870T_Latest</f>
        <v>1.9850000000000001</v>
      </c>
      <c r="L154" s="72">
        <f>A125999070V_Latest</f>
        <v>2.8479999999999999</v>
      </c>
      <c r="M154" s="72">
        <f>A125991870W_Latest</f>
        <v>652.85500000000002</v>
      </c>
      <c r="N154" s="72">
        <f>A125995470J_Latest</f>
        <v>350.245</v>
      </c>
      <c r="O154" s="72">
        <f>A125993670R_Latest</f>
        <v>302.61</v>
      </c>
      <c r="P154" s="72">
        <f>A125996470A_Latest</f>
        <v>1.294</v>
      </c>
      <c r="Q154" s="72">
        <f>A126000070V_Latest</f>
        <v>0</v>
      </c>
      <c r="R154" s="72">
        <f>A125998270V_Latest</f>
        <v>1.294</v>
      </c>
      <c r="S154" s="72">
        <f>A125991070X_Latest</f>
        <v>558.74900000000002</v>
      </c>
      <c r="T154" s="72">
        <f>A125994670J_Latest</f>
        <v>289.31900000000002</v>
      </c>
      <c r="U154" s="72">
        <f>A125992870R_Latest</f>
        <v>269.43</v>
      </c>
      <c r="V154" s="72">
        <f>A125997470V_Latest</f>
        <v>1.84</v>
      </c>
      <c r="W154" s="72">
        <f>A126001070L_Latest</f>
        <v>1.3759999999999999</v>
      </c>
      <c r="X154" s="72">
        <f>A125999270L_Latest</f>
        <v>0.46400000000000002</v>
      </c>
      <c r="Y154" s="72">
        <f>A125992070T_Latest</f>
        <v>469.30399999999997</v>
      </c>
      <c r="Z154" s="72">
        <f>A125995670A_Latest</f>
        <v>227.989</v>
      </c>
      <c r="AA154" s="72">
        <f>A125993870J_Latest</f>
        <v>241.315</v>
      </c>
      <c r="AB154" s="72">
        <f>A125997670L_Latest</f>
        <v>0.309</v>
      </c>
      <c r="AC154" s="72">
        <f>A126001270F_Latest</f>
        <v>0.309</v>
      </c>
      <c r="AD154" s="72">
        <f>A125999470F_Latest</f>
        <v>0</v>
      </c>
      <c r="AE154" s="72">
        <f>A125992270K_Latest</f>
        <v>149.02799999999999</v>
      </c>
      <c r="AF154" s="72">
        <f>A125995870V_Latest</f>
        <v>69.186000000000007</v>
      </c>
      <c r="AG154" s="72">
        <f>A125994070C_Latest</f>
        <v>79.841999999999999</v>
      </c>
      <c r="AH154" s="72">
        <f>A125996670V_Latest</f>
        <v>2.7149999999999999</v>
      </c>
      <c r="AI154" s="72">
        <f>A126000270L_Latest</f>
        <v>1.877</v>
      </c>
      <c r="AJ154" s="72">
        <f>A125998470L_Latest</f>
        <v>0.83799999999999997</v>
      </c>
      <c r="AK154" s="72">
        <f>A125991270T_Latest</f>
        <v>249.85599999999999</v>
      </c>
      <c r="AL154" s="72">
        <f>A125994870A_Latest</f>
        <v>116.717</v>
      </c>
      <c r="AM154" s="72">
        <f>A125993070K_Latest</f>
        <v>133.13900000000001</v>
      </c>
      <c r="AN154" s="72">
        <f>A125996870L_Latest</f>
        <v>0.29299999999999998</v>
      </c>
      <c r="AO154" s="72">
        <f>A126000470F_Latest</f>
        <v>0.12</v>
      </c>
      <c r="AP154" s="72">
        <f>A125998670F_Latest</f>
        <v>0.17399999999999999</v>
      </c>
      <c r="AQ154" s="72">
        <f>A125991470K_Latest</f>
        <v>40.405000000000001</v>
      </c>
      <c r="AR154" s="72">
        <f>A125995070W_Latest</f>
        <v>18.436</v>
      </c>
      <c r="AS154" s="72">
        <f>A125993270C_Latest</f>
        <v>21.969000000000001</v>
      </c>
      <c r="AT154" s="72">
        <f>A125997070J_Latest</f>
        <v>0.22</v>
      </c>
      <c r="AU154" s="72">
        <f>A126000670X_Latest</f>
        <v>0.22</v>
      </c>
      <c r="AV154" s="72">
        <f>A125998870X_Latest</f>
        <v>0</v>
      </c>
      <c r="AW154" s="72">
        <f>A125991670C_Latest</f>
        <v>19.341000000000001</v>
      </c>
      <c r="AX154" s="72">
        <f>A125995270R_Latest</f>
        <v>9.4090000000000007</v>
      </c>
      <c r="AY154" s="72">
        <f>A125993470W_Latest</f>
        <v>9.9320000000000004</v>
      </c>
      <c r="AZ154" s="72">
        <f>A125996270J_Latest</f>
        <v>0.10199999999999999</v>
      </c>
      <c r="BA154" s="72">
        <f>A125999870T_Latest</f>
        <v>0</v>
      </c>
      <c r="BB154" s="72">
        <f>A125998070A_Latest</f>
        <v>0.10199999999999999</v>
      </c>
      <c r="BC154" s="72">
        <f>A125990870C_Latest</f>
        <v>44.43</v>
      </c>
      <c r="BD154" s="72">
        <f>A125994470R_Latest</f>
        <v>23.88</v>
      </c>
      <c r="BE154" s="72">
        <f>A125992670W_Latest</f>
        <v>20.55</v>
      </c>
    </row>
    <row r="155" spans="1:57" hidden="1">
      <c r="A155" s="56" t="s">
        <v>5334</v>
      </c>
      <c r="B155" s="11"/>
      <c r="C155" s="67">
        <v>52</v>
      </c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</row>
    <row r="156" spans="1:57" hidden="1">
      <c r="A156" s="60"/>
      <c r="B156" s="57" t="s">
        <v>5335</v>
      </c>
      <c r="C156" s="67">
        <v>53</v>
      </c>
      <c r="D156" s="72">
        <f>A125996134R_Latest</f>
        <v>267.06599999999997</v>
      </c>
      <c r="E156" s="72">
        <f>A125999734X_Latest</f>
        <v>132.17699999999999</v>
      </c>
      <c r="F156" s="72">
        <f>A125997934F_Latest</f>
        <v>134.88900000000001</v>
      </c>
      <c r="G156" s="72">
        <f>A125990734K_Latest</f>
        <v>1668.682</v>
      </c>
      <c r="H156" s="72">
        <f>A125994334W_Latest</f>
        <v>816.45399999999995</v>
      </c>
      <c r="I156" s="72">
        <f>A125992534C_Latest</f>
        <v>852.22799999999995</v>
      </c>
      <c r="J156" s="72">
        <f>A125997334A_Latest</f>
        <v>80.459000000000003</v>
      </c>
      <c r="K156" s="72">
        <f>A126000934T_Latest</f>
        <v>41.374000000000002</v>
      </c>
      <c r="L156" s="72">
        <f>A125999134V_Latest</f>
        <v>39.085999999999999</v>
      </c>
      <c r="M156" s="72">
        <f>A125991934W_Latest</f>
        <v>480.47300000000001</v>
      </c>
      <c r="N156" s="72">
        <f>A125995534J_Latest</f>
        <v>247.61699999999999</v>
      </c>
      <c r="O156" s="72">
        <f>A125993734R_Latest</f>
        <v>232.85599999999999</v>
      </c>
      <c r="P156" s="72">
        <f>A125996534A_Latest</f>
        <v>73.947000000000003</v>
      </c>
      <c r="Q156" s="72">
        <f>A126000134V_Latest</f>
        <v>35.847999999999999</v>
      </c>
      <c r="R156" s="72">
        <f>A125998334V_Latest</f>
        <v>38.098999999999997</v>
      </c>
      <c r="S156" s="72">
        <f>A125991134X_Latest</f>
        <v>445.82299999999998</v>
      </c>
      <c r="T156" s="72">
        <f>A125994734J_Latest</f>
        <v>219.065</v>
      </c>
      <c r="U156" s="72">
        <f>A125992934R_Latest</f>
        <v>226.75800000000001</v>
      </c>
      <c r="V156" s="72">
        <f>A125997534V_Latest</f>
        <v>52.255000000000003</v>
      </c>
      <c r="W156" s="72">
        <f>A126001134L_Latest</f>
        <v>25.029</v>
      </c>
      <c r="X156" s="72">
        <f>A125999334L_Latest</f>
        <v>27.225999999999999</v>
      </c>
      <c r="Y156" s="72">
        <f>A125992134T_Latest</f>
        <v>356.58600000000001</v>
      </c>
      <c r="Z156" s="72">
        <f>A125995734A_Latest</f>
        <v>168.90700000000001</v>
      </c>
      <c r="AA156" s="72">
        <f>A125993934J_Latest</f>
        <v>187.679</v>
      </c>
      <c r="AB156" s="72">
        <f>A125997734L_Latest</f>
        <v>17.041</v>
      </c>
      <c r="AC156" s="72">
        <f>A126001334F_Latest</f>
        <v>7.9550000000000001</v>
      </c>
      <c r="AD156" s="72">
        <f>A125999534F_Latest</f>
        <v>9.0860000000000003</v>
      </c>
      <c r="AE156" s="72">
        <f>A125992334K_Latest</f>
        <v>113.34699999999999</v>
      </c>
      <c r="AF156" s="72">
        <f>A125995934V_Latest</f>
        <v>51.695</v>
      </c>
      <c r="AG156" s="72">
        <f>A125994134C_Latest</f>
        <v>61.652000000000001</v>
      </c>
      <c r="AH156" s="72">
        <f>A125996734V_Latest</f>
        <v>29.472000000000001</v>
      </c>
      <c r="AI156" s="72">
        <f>A126000334L_Latest</f>
        <v>14.378</v>
      </c>
      <c r="AJ156" s="72">
        <f>A125998534L_Latest</f>
        <v>15.093999999999999</v>
      </c>
      <c r="AK156" s="72">
        <f>A125991334T_Latest</f>
        <v>193.98500000000001</v>
      </c>
      <c r="AL156" s="72">
        <f>A125994934A_Latest</f>
        <v>92.134</v>
      </c>
      <c r="AM156" s="72">
        <f>A125993134K_Latest</f>
        <v>101.851</v>
      </c>
      <c r="AN156" s="72">
        <f>A125996934L_Latest</f>
        <v>6.2869999999999999</v>
      </c>
      <c r="AO156" s="72">
        <f>A126000534F_Latest</f>
        <v>3.1749999999999998</v>
      </c>
      <c r="AP156" s="72">
        <f>A125998734F_Latest</f>
        <v>3.1120000000000001</v>
      </c>
      <c r="AQ156" s="72">
        <f>A125991534K_Latest</f>
        <v>28.640999999999998</v>
      </c>
      <c r="AR156" s="72">
        <f>A125995134W_Latest</f>
        <v>13.173999999999999</v>
      </c>
      <c r="AS156" s="72">
        <f>A125993334C_Latest</f>
        <v>15.465999999999999</v>
      </c>
      <c r="AT156" s="72">
        <f>A125997134J_Latest</f>
        <v>1.742</v>
      </c>
      <c r="AU156" s="72">
        <f>A126000734X_Latest</f>
        <v>0.39700000000000002</v>
      </c>
      <c r="AV156" s="72">
        <f>A125998934X_Latest</f>
        <v>1.345</v>
      </c>
      <c r="AW156" s="72">
        <f>A125991734C_Latest</f>
        <v>14.039</v>
      </c>
      <c r="AX156" s="72">
        <f>A125995334R_Latest</f>
        <v>6.4080000000000004</v>
      </c>
      <c r="AY156" s="72">
        <f>A125993534W_Latest</f>
        <v>7.63</v>
      </c>
      <c r="AZ156" s="72">
        <f>A125996334J_Latest</f>
        <v>5.8620000000000001</v>
      </c>
      <c r="BA156" s="72">
        <f>A125999934T_Latest</f>
        <v>4.0209999999999999</v>
      </c>
      <c r="BB156" s="72">
        <f>A125998134A_Latest</f>
        <v>1.841</v>
      </c>
      <c r="BC156" s="72">
        <f>A125990934C_Latest</f>
        <v>35.789000000000001</v>
      </c>
      <c r="BD156" s="72">
        <f>A125994534R_Latest</f>
        <v>17.452999999999999</v>
      </c>
      <c r="BE156" s="72">
        <f>A125992734W_Latest</f>
        <v>18.335999999999999</v>
      </c>
    </row>
    <row r="157" spans="1:57" hidden="1">
      <c r="A157" s="60"/>
      <c r="B157" s="61" t="s">
        <v>5336</v>
      </c>
      <c r="C157" s="67">
        <v>54</v>
      </c>
      <c r="D157" s="72">
        <f>A125996090X_Latest</f>
        <v>38.295000000000002</v>
      </c>
      <c r="E157" s="72">
        <f>A125999690J_Latest</f>
        <v>16.908999999999999</v>
      </c>
      <c r="F157" s="72">
        <f>A125997890R_Latest</f>
        <v>21.385000000000002</v>
      </c>
      <c r="G157" s="72">
        <f>A125990690V_Latest</f>
        <v>254.53</v>
      </c>
      <c r="H157" s="72">
        <f>A125994290F_Latest</f>
        <v>120.66200000000001</v>
      </c>
      <c r="I157" s="72">
        <f>A125992490L_Latest</f>
        <v>133.86799999999999</v>
      </c>
      <c r="J157" s="72">
        <f>A125997290K_Latest</f>
        <v>16.472999999999999</v>
      </c>
      <c r="K157" s="72">
        <f>A126000890A_Latest</f>
        <v>8.2799999999999994</v>
      </c>
      <c r="L157" s="72">
        <f>A125999090C_Latest</f>
        <v>8.1929999999999996</v>
      </c>
      <c r="M157" s="72">
        <f>A125991890F_Latest</f>
        <v>77.959000000000003</v>
      </c>
      <c r="N157" s="72">
        <f>A125995490T_Latest</f>
        <v>37.277999999999999</v>
      </c>
      <c r="O157" s="72">
        <f>A125993690X_Latest</f>
        <v>40.68</v>
      </c>
      <c r="P157" s="72">
        <f>A125996490K_Latest</f>
        <v>12.129</v>
      </c>
      <c r="Q157" s="72">
        <f>A126000090C_Latest</f>
        <v>3.7280000000000002</v>
      </c>
      <c r="R157" s="72">
        <f>A125998290C_Latest</f>
        <v>8.4009999999999998</v>
      </c>
      <c r="S157" s="72">
        <f>A125991090J_Latest</f>
        <v>80.305000000000007</v>
      </c>
      <c r="T157" s="72">
        <f>A125994690T_Latest</f>
        <v>37.122999999999998</v>
      </c>
      <c r="U157" s="72">
        <f>A125992890X_Latest</f>
        <v>43.182000000000002</v>
      </c>
      <c r="V157" s="72">
        <f>A125997490C_Latest</f>
        <v>3.742</v>
      </c>
      <c r="W157" s="72">
        <f>A126001090W_Latest</f>
        <v>1.9219999999999999</v>
      </c>
      <c r="X157" s="72">
        <f>A125999290W_Latest</f>
        <v>1.82</v>
      </c>
      <c r="Y157" s="72">
        <f>A125992090A_Latest</f>
        <v>43.723999999999997</v>
      </c>
      <c r="Z157" s="72">
        <f>A125995690K_Latest</f>
        <v>18.699000000000002</v>
      </c>
      <c r="AA157" s="72">
        <f>A125993890T_Latest</f>
        <v>25.024999999999999</v>
      </c>
      <c r="AB157" s="72">
        <f>A125997690W_Latest</f>
        <v>0.76300000000000001</v>
      </c>
      <c r="AC157" s="72">
        <f>A126001290R_Latest</f>
        <v>0.29399999999999998</v>
      </c>
      <c r="AD157" s="72">
        <f>A125999490R_Latest</f>
        <v>0.46899999999999997</v>
      </c>
      <c r="AE157" s="72">
        <f>A125992290V_Latest</f>
        <v>12.186999999999999</v>
      </c>
      <c r="AF157" s="72">
        <f>A125995890C_Latest</f>
        <v>7.5339999999999998</v>
      </c>
      <c r="AG157" s="72">
        <f>A125994090L_Latest</f>
        <v>4.6529999999999996</v>
      </c>
      <c r="AH157" s="72">
        <f>A125996690C_Latest</f>
        <v>2.1909999999999998</v>
      </c>
      <c r="AI157" s="72">
        <f>A126000290W_Latest</f>
        <v>1.542</v>
      </c>
      <c r="AJ157" s="72">
        <f>A125998490W_Latest</f>
        <v>0.65</v>
      </c>
      <c r="AK157" s="72">
        <f>A125991290A_Latest</f>
        <v>25.91</v>
      </c>
      <c r="AL157" s="72">
        <f>A125994890K_Latest</f>
        <v>14.175000000000001</v>
      </c>
      <c r="AM157" s="72">
        <f>A125993090V_Latest</f>
        <v>11.734</v>
      </c>
      <c r="AN157" s="72">
        <f>A125996890W_Latest</f>
        <v>0.85499999999999998</v>
      </c>
      <c r="AO157" s="72">
        <f>A126000490R_Latest</f>
        <v>0.13800000000000001</v>
      </c>
      <c r="AP157" s="72">
        <f>A125998690R_Latest</f>
        <v>0.71699999999999997</v>
      </c>
      <c r="AQ157" s="72">
        <f>A125991490V_Latest</f>
        <v>3.4350000000000001</v>
      </c>
      <c r="AR157" s="72">
        <f>A125995090F_Latest</f>
        <v>1.373</v>
      </c>
      <c r="AS157" s="72">
        <f>A125993290L_Latest</f>
        <v>2.0609999999999999</v>
      </c>
      <c r="AT157" s="72">
        <f>A125997090T_Latest</f>
        <v>0.55700000000000005</v>
      </c>
      <c r="AU157" s="72">
        <f>A126000690J_Latest</f>
        <v>0</v>
      </c>
      <c r="AV157" s="72">
        <f>A125998890J_Latest</f>
        <v>0.55700000000000005</v>
      </c>
      <c r="AW157" s="72">
        <f>A125991690L_Latest</f>
        <v>3.339</v>
      </c>
      <c r="AX157" s="72">
        <f>A125995290X_Latest</f>
        <v>1.214</v>
      </c>
      <c r="AY157" s="72">
        <f>A125993490F_Latest</f>
        <v>2.125</v>
      </c>
      <c r="AZ157" s="72">
        <f>A125996290T_Latest</f>
        <v>1.585</v>
      </c>
      <c r="BA157" s="72">
        <f>A125999890A_Latest</f>
        <v>1.0069999999999999</v>
      </c>
      <c r="BB157" s="72">
        <f>A125998090K_Latest</f>
        <v>0.57799999999999996</v>
      </c>
      <c r="BC157" s="72">
        <f>A125990890L_Latest</f>
        <v>7.6710000000000003</v>
      </c>
      <c r="BD157" s="72">
        <f>A125994490X_Latest</f>
        <v>3.2650000000000001</v>
      </c>
      <c r="BE157" s="72">
        <f>A125992690F_Latest</f>
        <v>4.407</v>
      </c>
    </row>
    <row r="158" spans="1:57" hidden="1">
      <c r="A158" s="60"/>
      <c r="B158" s="61" t="s">
        <v>5337</v>
      </c>
      <c r="C158" s="67">
        <v>55</v>
      </c>
      <c r="D158" s="72">
        <f>A125996182J_Latest</f>
        <v>8.3840000000000003</v>
      </c>
      <c r="E158" s="72">
        <f>A125999782T_Latest</f>
        <v>1.752</v>
      </c>
      <c r="F158" s="72">
        <f>A125997982X_Latest</f>
        <v>6.6319999999999997</v>
      </c>
      <c r="G158" s="72">
        <f>A125990782C_Latest</f>
        <v>71.185000000000002</v>
      </c>
      <c r="H158" s="72">
        <f>A125994382R_Latest</f>
        <v>28.22</v>
      </c>
      <c r="I158" s="72">
        <f>A125992582W_Latest</f>
        <v>42.965000000000003</v>
      </c>
      <c r="J158" s="72">
        <f>A125997382V_Latest</f>
        <v>2.5990000000000002</v>
      </c>
      <c r="K158" s="72">
        <f>A126000982K_Latest</f>
        <v>0</v>
      </c>
      <c r="L158" s="72">
        <f>A125999182L_Latest</f>
        <v>2.5990000000000002</v>
      </c>
      <c r="M158" s="72">
        <f>A125991982R_Latest</f>
        <v>15.765000000000001</v>
      </c>
      <c r="N158" s="72">
        <f>A125995582A_Latest</f>
        <v>7.6269999999999998</v>
      </c>
      <c r="O158" s="72">
        <f>A125993782J_Latest</f>
        <v>8.1379999999999999</v>
      </c>
      <c r="P158" s="72">
        <f>A125996582V_Latest</f>
        <v>2.552</v>
      </c>
      <c r="Q158" s="72">
        <f>A126000182L_Latest</f>
        <v>0.72599999999999998</v>
      </c>
      <c r="R158" s="72">
        <f>A125998382L_Latest</f>
        <v>1.827</v>
      </c>
      <c r="S158" s="72">
        <f>A125991182T_Latest</f>
        <v>19.344000000000001</v>
      </c>
      <c r="T158" s="72">
        <f>A125994782A_Latest</f>
        <v>9.4760000000000009</v>
      </c>
      <c r="U158" s="72">
        <f>A125992982J_Latest</f>
        <v>9.8680000000000003</v>
      </c>
      <c r="V158" s="72">
        <f>A125997582L_Latest</f>
        <v>0.34799999999999998</v>
      </c>
      <c r="W158" s="72">
        <f>A126001182F_Latest</f>
        <v>0.34799999999999998</v>
      </c>
      <c r="X158" s="72">
        <f>A125999382F_Latest</f>
        <v>0</v>
      </c>
      <c r="Y158" s="72">
        <f>A125992182K_Latest</f>
        <v>17.978999999999999</v>
      </c>
      <c r="Z158" s="72">
        <f>A125995782V_Latest</f>
        <v>5.8979999999999997</v>
      </c>
      <c r="AA158" s="72">
        <f>A125993982A_Latest</f>
        <v>12.081</v>
      </c>
      <c r="AB158" s="72">
        <f>A125997782F_Latest</f>
        <v>0.57599999999999996</v>
      </c>
      <c r="AC158" s="72">
        <f>A126001382X_Latest</f>
        <v>0</v>
      </c>
      <c r="AD158" s="72">
        <f>A125999582X_Latest</f>
        <v>0.57599999999999996</v>
      </c>
      <c r="AE158" s="72">
        <f>A125992382C_Latest</f>
        <v>6.13</v>
      </c>
      <c r="AF158" s="72">
        <f>A125995982L_Latest</f>
        <v>2.363</v>
      </c>
      <c r="AG158" s="72">
        <f>A125994182W_Latest</f>
        <v>3.7669999999999999</v>
      </c>
      <c r="AH158" s="72">
        <f>A125996782L_Latest</f>
        <v>1.5840000000000001</v>
      </c>
      <c r="AI158" s="72">
        <f>A126000382F_Latest</f>
        <v>0.52800000000000002</v>
      </c>
      <c r="AJ158" s="72">
        <f>A125998582F_Latest</f>
        <v>1.056</v>
      </c>
      <c r="AK158" s="72">
        <f>A125991382K_Latest</f>
        <v>6.17</v>
      </c>
      <c r="AL158" s="72">
        <f>A125994982V_Latest</f>
        <v>0.41499999999999998</v>
      </c>
      <c r="AM158" s="72">
        <f>A125993182C_Latest</f>
        <v>5.7549999999999999</v>
      </c>
      <c r="AN158" s="72">
        <f>A125996982F_Latest</f>
        <v>0.36599999999999999</v>
      </c>
      <c r="AO158" s="72">
        <f>A126000582X_Latest</f>
        <v>0.15</v>
      </c>
      <c r="AP158" s="72">
        <f>A125998782X_Latest</f>
        <v>0.216</v>
      </c>
      <c r="AQ158" s="72">
        <f>A125991582C_Latest</f>
        <v>2.4140000000000001</v>
      </c>
      <c r="AR158" s="72">
        <f>A125995182R_Latest</f>
        <v>0.82699999999999996</v>
      </c>
      <c r="AS158" s="72">
        <f>A125993382W_Latest</f>
        <v>1.587</v>
      </c>
      <c r="AT158" s="72">
        <f>A125997182A_Latest</f>
        <v>0</v>
      </c>
      <c r="AU158" s="72">
        <f>A126000782T_Latest</f>
        <v>0</v>
      </c>
      <c r="AV158" s="72">
        <f>A125998982T_Latest</f>
        <v>0</v>
      </c>
      <c r="AW158" s="72">
        <f>A125991782W_Latest</f>
        <v>0.67800000000000005</v>
      </c>
      <c r="AX158" s="72">
        <f>A125995382J_Latest</f>
        <v>0.29899999999999999</v>
      </c>
      <c r="AY158" s="72">
        <f>A125993582R_Latest</f>
        <v>0.379</v>
      </c>
      <c r="AZ158" s="72">
        <f>A125996382A_Latest</f>
        <v>0.35799999999999998</v>
      </c>
      <c r="BA158" s="72">
        <f>A125999982K_Latest</f>
        <v>0</v>
      </c>
      <c r="BB158" s="72">
        <f>A125998182V_Latest</f>
        <v>0.35799999999999998</v>
      </c>
      <c r="BC158" s="72">
        <f>A125990982W_Latest</f>
        <v>2.7050000000000001</v>
      </c>
      <c r="BD158" s="72">
        <f>A125994582J_Latest</f>
        <v>1.3149999999999999</v>
      </c>
      <c r="BE158" s="72">
        <f>A125992782R_Latest</f>
        <v>1.39</v>
      </c>
    </row>
    <row r="159" spans="1:57" hidden="1">
      <c r="A159" s="60"/>
      <c r="B159" s="61" t="s">
        <v>5338</v>
      </c>
      <c r="C159" s="67">
        <v>56</v>
      </c>
      <c r="D159" s="72">
        <f>A125996186T_Latest</f>
        <v>85.867999999999995</v>
      </c>
      <c r="E159" s="72">
        <f>A125999786A_Latest</f>
        <v>39.073999999999998</v>
      </c>
      <c r="F159" s="72">
        <f>A125997986J_Latest</f>
        <v>46.795000000000002</v>
      </c>
      <c r="G159" s="72">
        <f>A125990786L_Latest</f>
        <v>593.87</v>
      </c>
      <c r="H159" s="72">
        <f>A125994386X_Latest</f>
        <v>269.74900000000002</v>
      </c>
      <c r="I159" s="72">
        <f>A125992586F_Latest</f>
        <v>324.12099999999998</v>
      </c>
      <c r="J159" s="72">
        <f>A125997386C_Latest</f>
        <v>26.199000000000002</v>
      </c>
      <c r="K159" s="72">
        <f>A126000986V_Latest</f>
        <v>13.637</v>
      </c>
      <c r="L159" s="72">
        <f>A125999186W_Latest</f>
        <v>12.563000000000001</v>
      </c>
      <c r="M159" s="72">
        <f>A125991986X_Latest</f>
        <v>189.167</v>
      </c>
      <c r="N159" s="72">
        <f>A125995586K_Latest</f>
        <v>93.650999999999996</v>
      </c>
      <c r="O159" s="72">
        <f>A125993786T_Latest</f>
        <v>95.516000000000005</v>
      </c>
      <c r="P159" s="72">
        <f>A125996586C_Latest</f>
        <v>28.56</v>
      </c>
      <c r="Q159" s="72">
        <f>A126000186W_Latest</f>
        <v>13.61</v>
      </c>
      <c r="R159" s="72">
        <f>A125998386W_Latest</f>
        <v>14.95</v>
      </c>
      <c r="S159" s="72">
        <f>A125991186A_Latest</f>
        <v>169.66200000000001</v>
      </c>
      <c r="T159" s="72">
        <f>A125994786K_Latest</f>
        <v>76.674999999999997</v>
      </c>
      <c r="U159" s="72">
        <f>A125992986T_Latest</f>
        <v>92.986999999999995</v>
      </c>
      <c r="V159" s="72">
        <f>A125997586W_Latest</f>
        <v>15.394</v>
      </c>
      <c r="W159" s="72">
        <f>A126001186R_Latest</f>
        <v>6.5309999999999997</v>
      </c>
      <c r="X159" s="72">
        <f>A125999386R_Latest</f>
        <v>8.8629999999999995</v>
      </c>
      <c r="Y159" s="72">
        <f>A125992186V_Latest</f>
        <v>103.745</v>
      </c>
      <c r="Z159" s="72">
        <f>A125995786C_Latest</f>
        <v>46.866999999999997</v>
      </c>
      <c r="AA159" s="72">
        <f>A125993986K_Latest</f>
        <v>56.878</v>
      </c>
      <c r="AB159" s="72">
        <f>A125997786R_Latest</f>
        <v>5.9390000000000001</v>
      </c>
      <c r="AC159" s="72">
        <f>A126001386J_Latest</f>
        <v>1.899</v>
      </c>
      <c r="AD159" s="72">
        <f>A125999586J_Latest</f>
        <v>4.04</v>
      </c>
      <c r="AE159" s="72">
        <f>A125992386L_Latest</f>
        <v>39.561999999999998</v>
      </c>
      <c r="AF159" s="72">
        <f>A125995986W_Latest</f>
        <v>13.242000000000001</v>
      </c>
      <c r="AG159" s="72">
        <f>A125994186F_Latest</f>
        <v>26.32</v>
      </c>
      <c r="AH159" s="72">
        <f>A125996786W_Latest</f>
        <v>6.7880000000000003</v>
      </c>
      <c r="AI159" s="72">
        <f>A126000386R_Latest</f>
        <v>1.919</v>
      </c>
      <c r="AJ159" s="72">
        <f>A125998586R_Latest</f>
        <v>4.8680000000000003</v>
      </c>
      <c r="AK159" s="72">
        <f>A125991386V_Latest</f>
        <v>64.031999999999996</v>
      </c>
      <c r="AL159" s="72">
        <f>A125994986C_Latest</f>
        <v>27.001000000000001</v>
      </c>
      <c r="AM159" s="72">
        <f>A125993186L_Latest</f>
        <v>37.030999999999999</v>
      </c>
      <c r="AN159" s="72">
        <f>A125996986R_Latest</f>
        <v>1.31</v>
      </c>
      <c r="AO159" s="72">
        <f>A126000586J_Latest</f>
        <v>0.40899999999999997</v>
      </c>
      <c r="AP159" s="72">
        <f>A125998786J_Latest</f>
        <v>0.90100000000000002</v>
      </c>
      <c r="AQ159" s="72">
        <f>A125991586L_Latest</f>
        <v>6.9939999999999998</v>
      </c>
      <c r="AR159" s="72">
        <f>A125995186X_Latest</f>
        <v>3.1440000000000001</v>
      </c>
      <c r="AS159" s="72">
        <f>A125993386F_Latest</f>
        <v>3.85</v>
      </c>
      <c r="AT159" s="72">
        <f>A125997186K_Latest</f>
        <v>0.48899999999999999</v>
      </c>
      <c r="AU159" s="72">
        <f>A126000786A_Latest</f>
        <v>0.26800000000000002</v>
      </c>
      <c r="AV159" s="72">
        <f>A125998986A_Latest</f>
        <v>0.221</v>
      </c>
      <c r="AW159" s="72">
        <f>A125991786F_Latest</f>
        <v>4.391</v>
      </c>
      <c r="AX159" s="72">
        <f>A125995386T_Latest</f>
        <v>1.623</v>
      </c>
      <c r="AY159" s="72">
        <f>A125993586X_Latest</f>
        <v>2.7679999999999998</v>
      </c>
      <c r="AZ159" s="72">
        <f>A125996386K_Latest</f>
        <v>1.1890000000000001</v>
      </c>
      <c r="BA159" s="72">
        <f>A125999986V_Latest</f>
        <v>0.80100000000000005</v>
      </c>
      <c r="BB159" s="72">
        <f>A125998186C_Latest</f>
        <v>0.38700000000000001</v>
      </c>
      <c r="BC159" s="72">
        <f>A125990986F_Latest</f>
        <v>16.318000000000001</v>
      </c>
      <c r="BD159" s="72">
        <f>A125994586T_Latest</f>
        <v>7.5469999999999997</v>
      </c>
      <c r="BE159" s="72">
        <f>A125992786X_Latest</f>
        <v>8.7710000000000008</v>
      </c>
    </row>
    <row r="160" spans="1:57" hidden="1">
      <c r="A160" s="60"/>
      <c r="B160" s="61" t="s">
        <v>5339</v>
      </c>
      <c r="C160" s="67">
        <v>57</v>
      </c>
      <c r="D160" s="72">
        <f>A125996106F_Latest</f>
        <v>34.130000000000003</v>
      </c>
      <c r="E160" s="72">
        <f>A125999706R_Latest</f>
        <v>15.76</v>
      </c>
      <c r="F160" s="72">
        <f>A125997906W_Latest</f>
        <v>18.37</v>
      </c>
      <c r="G160" s="72">
        <f>A125990706A_Latest</f>
        <v>227.98099999999999</v>
      </c>
      <c r="H160" s="72">
        <f>A125994306L_Latest</f>
        <v>105.676</v>
      </c>
      <c r="I160" s="72">
        <f>A125992506V_Latest</f>
        <v>122.30500000000001</v>
      </c>
      <c r="J160" s="72">
        <f>A125997306T_Latest</f>
        <v>10.103999999999999</v>
      </c>
      <c r="K160" s="72">
        <f>A126000906J_Latest</f>
        <v>4.226</v>
      </c>
      <c r="L160" s="72">
        <f>A125999106K_Latest</f>
        <v>5.8769999999999998</v>
      </c>
      <c r="M160" s="72">
        <f>A125991906L_Latest</f>
        <v>68.631</v>
      </c>
      <c r="N160" s="72">
        <f>A125995506X_Latest</f>
        <v>35.606000000000002</v>
      </c>
      <c r="O160" s="72">
        <f>A125993706F_Latest</f>
        <v>33.024999999999999</v>
      </c>
      <c r="P160" s="72">
        <f>A125996506T_Latest</f>
        <v>8.2899999999999991</v>
      </c>
      <c r="Q160" s="72">
        <f>A126000106K_Latest</f>
        <v>3.496</v>
      </c>
      <c r="R160" s="72">
        <f>A125998306K_Latest</f>
        <v>4.7939999999999996</v>
      </c>
      <c r="S160" s="72">
        <f>A125991106R_Latest</f>
        <v>62.624000000000002</v>
      </c>
      <c r="T160" s="72">
        <f>A125994706X_Latest</f>
        <v>28.922000000000001</v>
      </c>
      <c r="U160" s="72">
        <f>A125992906F_Latest</f>
        <v>33.701999999999998</v>
      </c>
      <c r="V160" s="72">
        <f>A125997506K_Latest</f>
        <v>8.7799999999999994</v>
      </c>
      <c r="W160" s="72">
        <f>A126001106C_Latest</f>
        <v>4.1449999999999996</v>
      </c>
      <c r="X160" s="72">
        <f>A125999306C_Latest</f>
        <v>4.6349999999999998</v>
      </c>
      <c r="Y160" s="72">
        <f>A125992106J_Latest</f>
        <v>47.116</v>
      </c>
      <c r="Z160" s="72">
        <f>A125995706T_Latest</f>
        <v>17.469000000000001</v>
      </c>
      <c r="AA160" s="72">
        <f>A125993906X_Latest</f>
        <v>29.648</v>
      </c>
      <c r="AB160" s="72">
        <f>A125997706C_Latest</f>
        <v>2.1880000000000002</v>
      </c>
      <c r="AC160" s="72">
        <f>A126001306W_Latest</f>
        <v>1.131</v>
      </c>
      <c r="AD160" s="72">
        <f>A125999506W_Latest</f>
        <v>1.056</v>
      </c>
      <c r="AE160" s="72">
        <f>A125992306A_Latest</f>
        <v>18.376000000000001</v>
      </c>
      <c r="AF160" s="72">
        <f>A125995906K_Latest</f>
        <v>8.7260000000000009</v>
      </c>
      <c r="AG160" s="72">
        <f>A125994106V_Latest</f>
        <v>9.65</v>
      </c>
      <c r="AH160" s="72">
        <f>A125996706K_Latest</f>
        <v>2.8039999999999998</v>
      </c>
      <c r="AI160" s="72">
        <f>A126000306C_Latest</f>
        <v>1.2969999999999999</v>
      </c>
      <c r="AJ160" s="72">
        <f>A125998506C_Latest</f>
        <v>1.5069999999999999</v>
      </c>
      <c r="AK160" s="72">
        <f>A125991306J_Latest</f>
        <v>23.991</v>
      </c>
      <c r="AL160" s="72">
        <f>A125994906T_Latest</f>
        <v>11.618</v>
      </c>
      <c r="AM160" s="72">
        <f>A125993106A_Latest</f>
        <v>12.372999999999999</v>
      </c>
      <c r="AN160" s="72">
        <f>A125996906C_Latest</f>
        <v>1.0680000000000001</v>
      </c>
      <c r="AO160" s="72">
        <f>A126000506W_Latest</f>
        <v>0.65600000000000003</v>
      </c>
      <c r="AP160" s="72">
        <f>A125998706W_Latest</f>
        <v>0.41199999999999998</v>
      </c>
      <c r="AQ160" s="72">
        <f>A125991506A_Latest</f>
        <v>3.2959999999999998</v>
      </c>
      <c r="AR160" s="72">
        <f>A125995106L_Latest</f>
        <v>1.6220000000000001</v>
      </c>
      <c r="AS160" s="72">
        <f>A125993306V_Latest</f>
        <v>1.6739999999999999</v>
      </c>
      <c r="AT160" s="72">
        <f>A125997106X_Latest</f>
        <v>8.6999999999999994E-2</v>
      </c>
      <c r="AU160" s="72">
        <f>A126000706R_Latest</f>
        <v>0</v>
      </c>
      <c r="AV160" s="72">
        <f>A125998906R_Latest</f>
        <v>8.6999999999999994E-2</v>
      </c>
      <c r="AW160" s="72">
        <f>A125991706V_Latest</f>
        <v>1.369</v>
      </c>
      <c r="AX160" s="72">
        <f>A125995306F_Latest</f>
        <v>0.42599999999999999</v>
      </c>
      <c r="AY160" s="72">
        <f>A125993506L_Latest</f>
        <v>0.94199999999999995</v>
      </c>
      <c r="AZ160" s="72">
        <f>A125996306X_Latest</f>
        <v>0.80900000000000005</v>
      </c>
      <c r="BA160" s="72">
        <f>A125999906J_Latest</f>
        <v>0.80900000000000005</v>
      </c>
      <c r="BB160" s="72">
        <f>A125998106T_Latest</f>
        <v>0</v>
      </c>
      <c r="BC160" s="72">
        <f>A125990906V_Latest</f>
        <v>2.577</v>
      </c>
      <c r="BD160" s="72">
        <f>A125994506F_Latest</f>
        <v>1.286</v>
      </c>
      <c r="BE160" s="72">
        <f>A125992706L_Latest</f>
        <v>1.2909999999999999</v>
      </c>
    </row>
    <row r="161" spans="1:57" hidden="1">
      <c r="A161" s="60"/>
      <c r="B161" s="61" t="s">
        <v>5340</v>
      </c>
      <c r="C161" s="67">
        <v>58</v>
      </c>
      <c r="D161" s="72">
        <f>A125996074X_Latest</f>
        <v>74.843000000000004</v>
      </c>
      <c r="E161" s="72">
        <f>A125999674J_Latest</f>
        <v>43.298999999999999</v>
      </c>
      <c r="F161" s="72">
        <f>A125997874R_Latest</f>
        <v>31.544</v>
      </c>
      <c r="G161" s="72">
        <f>A125990674V_Latest</f>
        <v>411.36099999999999</v>
      </c>
      <c r="H161" s="72">
        <f>A125994274F_Latest</f>
        <v>239.22399999999999</v>
      </c>
      <c r="I161" s="72">
        <f>A125992474L_Latest</f>
        <v>172.137</v>
      </c>
      <c r="J161" s="72">
        <f>A125997274K_Latest</f>
        <v>18.863</v>
      </c>
      <c r="K161" s="72">
        <f>A126000874A_Latest</f>
        <v>12.180999999999999</v>
      </c>
      <c r="L161" s="72">
        <f>A125999074C_Latest</f>
        <v>6.681</v>
      </c>
      <c r="M161" s="72">
        <f>A125991874F_Latest</f>
        <v>102.395</v>
      </c>
      <c r="N161" s="72">
        <f>A125995474T_Latest</f>
        <v>59.85</v>
      </c>
      <c r="O161" s="72">
        <f>A125993674X_Latest</f>
        <v>42.545000000000002</v>
      </c>
      <c r="P161" s="72">
        <f>A125996474K_Latest</f>
        <v>19.798999999999999</v>
      </c>
      <c r="Q161" s="72">
        <f>A126000074C_Latest</f>
        <v>12.315</v>
      </c>
      <c r="R161" s="72">
        <f>A125998274C_Latest</f>
        <v>7.484</v>
      </c>
      <c r="S161" s="72">
        <f>A125991074J_Latest</f>
        <v>91.146000000000001</v>
      </c>
      <c r="T161" s="72">
        <f>A125994674T_Latest</f>
        <v>57.191000000000003</v>
      </c>
      <c r="U161" s="72">
        <f>A125992874X_Latest</f>
        <v>33.954999999999998</v>
      </c>
      <c r="V161" s="72">
        <f>A125997474C_Latest</f>
        <v>15.914</v>
      </c>
      <c r="W161" s="72">
        <f>A126001074W_Latest</f>
        <v>6.8550000000000004</v>
      </c>
      <c r="X161" s="72">
        <f>A125999274W_Latest</f>
        <v>9.0579999999999998</v>
      </c>
      <c r="Y161" s="72">
        <f>A125992074A_Latest</f>
        <v>114.255</v>
      </c>
      <c r="Z161" s="72">
        <f>A125995674K_Latest</f>
        <v>66.245000000000005</v>
      </c>
      <c r="AA161" s="72">
        <f>A125993874T_Latest</f>
        <v>48.01</v>
      </c>
      <c r="AB161" s="72">
        <f>A125997674W_Latest</f>
        <v>5.2240000000000002</v>
      </c>
      <c r="AC161" s="72">
        <f>A126001274R_Latest</f>
        <v>2.7829999999999999</v>
      </c>
      <c r="AD161" s="72">
        <f>A125999474R_Latest</f>
        <v>2.4409999999999998</v>
      </c>
      <c r="AE161" s="72">
        <f>A125992274V_Latest</f>
        <v>29.024999999999999</v>
      </c>
      <c r="AF161" s="72">
        <f>A125995874C_Latest</f>
        <v>14.536</v>
      </c>
      <c r="AG161" s="72">
        <f>A125994074L_Latest</f>
        <v>14.489000000000001</v>
      </c>
      <c r="AH161" s="72">
        <f>A125996674C_Latest</f>
        <v>11.752000000000001</v>
      </c>
      <c r="AI161" s="72">
        <f>A126000274W_Latest</f>
        <v>6.8639999999999999</v>
      </c>
      <c r="AJ161" s="72">
        <f>A125998474W_Latest</f>
        <v>4.8879999999999999</v>
      </c>
      <c r="AK161" s="72">
        <f>A125991274A_Latest</f>
        <v>56.186</v>
      </c>
      <c r="AL161" s="72">
        <f>A125994874K_Latest</f>
        <v>31.166</v>
      </c>
      <c r="AM161" s="72">
        <f>A125993074V_Latest</f>
        <v>25.02</v>
      </c>
      <c r="AN161" s="72">
        <f>A125996874W_Latest</f>
        <v>1.4650000000000001</v>
      </c>
      <c r="AO161" s="72">
        <f>A126000474R_Latest</f>
        <v>1.1160000000000001</v>
      </c>
      <c r="AP161" s="72">
        <f>A125998674R_Latest</f>
        <v>0.35</v>
      </c>
      <c r="AQ161" s="72">
        <f>A125991474V_Latest</f>
        <v>9.8659999999999997</v>
      </c>
      <c r="AR161" s="72">
        <f>A125995074F_Latest</f>
        <v>4.8029999999999999</v>
      </c>
      <c r="AS161" s="72">
        <f>A125993274L_Latest</f>
        <v>5.0629999999999997</v>
      </c>
      <c r="AT161" s="72">
        <f>A125997074T_Latest</f>
        <v>0.502</v>
      </c>
      <c r="AU161" s="72">
        <f>A126000674J_Latest</f>
        <v>0.129</v>
      </c>
      <c r="AV161" s="72">
        <f>A125998874J_Latest</f>
        <v>0.373</v>
      </c>
      <c r="AW161" s="72">
        <f>A125991674L_Latest</f>
        <v>3.113</v>
      </c>
      <c r="AX161" s="72">
        <f>A125995274X_Latest</f>
        <v>2.3410000000000002</v>
      </c>
      <c r="AY161" s="72">
        <f>A125993474F_Latest</f>
        <v>0.77200000000000002</v>
      </c>
      <c r="AZ161" s="72">
        <f>A125996274T_Latest</f>
        <v>1.3240000000000001</v>
      </c>
      <c r="BA161" s="72">
        <f>A125999874A_Latest</f>
        <v>1.056</v>
      </c>
      <c r="BB161" s="72">
        <f>A125998074K_Latest</f>
        <v>0.26800000000000002</v>
      </c>
      <c r="BC161" s="72">
        <f>A125990874L_Latest</f>
        <v>5.3760000000000003</v>
      </c>
      <c r="BD161" s="72">
        <f>A125994474X_Latest</f>
        <v>3.0910000000000002</v>
      </c>
      <c r="BE161" s="72">
        <f>A125992674F_Latest</f>
        <v>2.2850000000000001</v>
      </c>
    </row>
    <row r="162" spans="1:57" hidden="1">
      <c r="A162" s="60"/>
      <c r="B162" s="61" t="s">
        <v>5341</v>
      </c>
      <c r="C162" s="67">
        <v>59</v>
      </c>
      <c r="D162" s="72">
        <f>A125996246J_Latest</f>
        <v>17.535</v>
      </c>
      <c r="E162" s="72">
        <f>A125999846T_Latest</f>
        <v>11.007</v>
      </c>
      <c r="F162" s="72">
        <f>A125998046A_Latest</f>
        <v>6.5279999999999996</v>
      </c>
      <c r="G162" s="72">
        <f>A125990846C_Latest</f>
        <v>53.332000000000001</v>
      </c>
      <c r="H162" s="72">
        <f>A125994446R_Latest</f>
        <v>23.593</v>
      </c>
      <c r="I162" s="72">
        <f>A125992646W_Latest</f>
        <v>29.738</v>
      </c>
      <c r="J162" s="72">
        <f>A125997446V_Latest</f>
        <v>3.07</v>
      </c>
      <c r="K162" s="72">
        <f>A126001046L_Latest</f>
        <v>1.67</v>
      </c>
      <c r="L162" s="72">
        <f>A125999246L_Latest</f>
        <v>1.399</v>
      </c>
      <c r="M162" s="72">
        <f>A125992046T_Latest</f>
        <v>10.510999999999999</v>
      </c>
      <c r="N162" s="72">
        <f>A125995646A_Latest</f>
        <v>4.3259999999999996</v>
      </c>
      <c r="O162" s="72">
        <f>A125993846J_Latest</f>
        <v>6.1849999999999996</v>
      </c>
      <c r="P162" s="72">
        <f>A125996646V_Latest</f>
        <v>1.214</v>
      </c>
      <c r="Q162" s="72">
        <f>A126000246L_Latest</f>
        <v>1.214</v>
      </c>
      <c r="R162" s="72">
        <f>A125998446L_Latest</f>
        <v>0</v>
      </c>
      <c r="S162" s="72">
        <f>A125991246T_Latest</f>
        <v>9.3789999999999996</v>
      </c>
      <c r="T162" s="72">
        <f>A125994846A_Latest</f>
        <v>3.698</v>
      </c>
      <c r="U162" s="72">
        <f>A125993046K_Latest</f>
        <v>5.68</v>
      </c>
      <c r="V162" s="72">
        <f>A125997646L_Latest</f>
        <v>7.1740000000000004</v>
      </c>
      <c r="W162" s="72">
        <f>A126001246F_Latest</f>
        <v>4.3250000000000002</v>
      </c>
      <c r="X162" s="72">
        <f>A125999446F_Latest</f>
        <v>2.8490000000000002</v>
      </c>
      <c r="Y162" s="72">
        <f>A125992246K_Latest</f>
        <v>16.056999999999999</v>
      </c>
      <c r="Z162" s="72">
        <f>A125995846V_Latest</f>
        <v>7.0369999999999999</v>
      </c>
      <c r="AA162" s="72">
        <f>A125994046C_Latest</f>
        <v>9.02</v>
      </c>
      <c r="AB162" s="72">
        <f>A125997846F_Latest</f>
        <v>1.776</v>
      </c>
      <c r="AC162" s="72">
        <f>A126001446X_Latest</f>
        <v>1.526</v>
      </c>
      <c r="AD162" s="72">
        <f>A125999646X_Latest</f>
        <v>0.25</v>
      </c>
      <c r="AE162" s="72">
        <f>A125992446C_Latest</f>
        <v>4.5960000000000001</v>
      </c>
      <c r="AF162" s="72">
        <f>A125996046R_Latest</f>
        <v>3.3260000000000001</v>
      </c>
      <c r="AG162" s="72">
        <f>A125994246W_Latest</f>
        <v>1.27</v>
      </c>
      <c r="AH162" s="72">
        <f>A125996846L_Latest</f>
        <v>2.48</v>
      </c>
      <c r="AI162" s="72">
        <f>A126000446F_Latest</f>
        <v>1.2170000000000001</v>
      </c>
      <c r="AJ162" s="72">
        <f>A125998646F_Latest</f>
        <v>1.2629999999999999</v>
      </c>
      <c r="AK162" s="72">
        <f>A125991446K_Latest</f>
        <v>11.103999999999999</v>
      </c>
      <c r="AL162" s="72">
        <f>A125995046W_Latest</f>
        <v>4.1989999999999998</v>
      </c>
      <c r="AM162" s="72">
        <f>A125993246C_Latest</f>
        <v>6.9050000000000002</v>
      </c>
      <c r="AN162" s="72">
        <f>A125997046J_Latest</f>
        <v>1.2230000000000001</v>
      </c>
      <c r="AO162" s="72">
        <f>A126000646X_Latest</f>
        <v>0.70699999999999996</v>
      </c>
      <c r="AP162" s="72">
        <f>A125998846X_Latest</f>
        <v>0.51600000000000001</v>
      </c>
      <c r="AQ162" s="72">
        <f>A125991646C_Latest</f>
        <v>1.0620000000000001</v>
      </c>
      <c r="AR162" s="72">
        <f>A125995246R_Latest</f>
        <v>0.60699999999999998</v>
      </c>
      <c r="AS162" s="72">
        <f>A125993446W_Latest</f>
        <v>0.45500000000000002</v>
      </c>
      <c r="AT162" s="72">
        <f>A125997246A_Latest</f>
        <v>0</v>
      </c>
      <c r="AU162" s="72">
        <f>A126000846T_Latest</f>
        <v>0</v>
      </c>
      <c r="AV162" s="72">
        <f>A125999046V_Latest</f>
        <v>0</v>
      </c>
      <c r="AW162" s="72">
        <f>A125991846W_Latest</f>
        <v>0.41699999999999998</v>
      </c>
      <c r="AX162" s="72">
        <f>A125995446J_Latest</f>
        <v>0.193</v>
      </c>
      <c r="AY162" s="72">
        <f>A125993646R_Latest</f>
        <v>0.224</v>
      </c>
      <c r="AZ162" s="72">
        <f>A125996446A_Latest</f>
        <v>0.59799999999999998</v>
      </c>
      <c r="BA162" s="72">
        <f>A126000046V_Latest</f>
        <v>0.34899999999999998</v>
      </c>
      <c r="BB162" s="72">
        <f>A125998246V_Latest</f>
        <v>0.25</v>
      </c>
      <c r="BC162" s="72">
        <f>A125991046X_Latest</f>
        <v>0.20599999999999999</v>
      </c>
      <c r="BD162" s="72">
        <f>A125994646J_Latest</f>
        <v>0.20599999999999999</v>
      </c>
      <c r="BE162" s="72">
        <f>A125992846R_Latest</f>
        <v>0</v>
      </c>
    </row>
    <row r="163" spans="1:57" hidden="1">
      <c r="A163" s="60"/>
      <c r="B163" s="61" t="s">
        <v>5342</v>
      </c>
      <c r="C163" s="67">
        <v>60</v>
      </c>
      <c r="D163" s="72">
        <f>A125996138X_Latest</f>
        <v>0.98699999999999999</v>
      </c>
      <c r="E163" s="72">
        <f>A125999738J_Latest</f>
        <v>0.32100000000000001</v>
      </c>
      <c r="F163" s="72">
        <f>A125997938R_Latest</f>
        <v>0.66600000000000004</v>
      </c>
      <c r="G163" s="72">
        <f>A125990738V_Latest</f>
        <v>13.865</v>
      </c>
      <c r="H163" s="72">
        <f>A125994338F_Latest</f>
        <v>5.7329999999999997</v>
      </c>
      <c r="I163" s="72">
        <f>A125992538L_Latest</f>
        <v>8.1319999999999997</v>
      </c>
      <c r="J163" s="72">
        <f>A125997338K_Latest</f>
        <v>0.55900000000000005</v>
      </c>
      <c r="K163" s="72">
        <f>A126000938A_Latest</f>
        <v>0</v>
      </c>
      <c r="L163" s="72">
        <f>A125999138C_Latest</f>
        <v>0.55900000000000005</v>
      </c>
      <c r="M163" s="72">
        <f>A125991938F_Latest</f>
        <v>3.0190000000000001</v>
      </c>
      <c r="N163" s="72">
        <f>A125995538T_Latest</f>
        <v>0.629</v>
      </c>
      <c r="O163" s="72">
        <f>A125993738X_Latest</f>
        <v>2.39</v>
      </c>
      <c r="P163" s="72">
        <f>A125996538K_Latest</f>
        <v>0</v>
      </c>
      <c r="Q163" s="72">
        <f>A126000138C_Latest</f>
        <v>0</v>
      </c>
      <c r="R163" s="72">
        <f>A125998338C_Latest</f>
        <v>0</v>
      </c>
      <c r="S163" s="72">
        <f>A125991138J_Latest</f>
        <v>4.45</v>
      </c>
      <c r="T163" s="72">
        <f>A125994738T_Latest</f>
        <v>2.2490000000000001</v>
      </c>
      <c r="U163" s="72">
        <f>A125992938X_Latest</f>
        <v>2.2010000000000001</v>
      </c>
      <c r="V163" s="72">
        <f>A125997538C_Latest</f>
        <v>0</v>
      </c>
      <c r="W163" s="72">
        <f>A126001138W_Latest</f>
        <v>0</v>
      </c>
      <c r="X163" s="72">
        <f>A125999338W_Latest</f>
        <v>0</v>
      </c>
      <c r="Y163" s="72">
        <f>A125992138A_Latest</f>
        <v>2.9119999999999999</v>
      </c>
      <c r="Z163" s="72">
        <f>A125995738K_Latest</f>
        <v>1.19</v>
      </c>
      <c r="AA163" s="72">
        <f>A125993938T_Latest</f>
        <v>1.722</v>
      </c>
      <c r="AB163" s="72">
        <f>A125997738W_Latest</f>
        <v>0.32100000000000001</v>
      </c>
      <c r="AC163" s="72">
        <f>A126001338R_Latest</f>
        <v>0.32100000000000001</v>
      </c>
      <c r="AD163" s="72">
        <f>A125999538R_Latest</f>
        <v>0</v>
      </c>
      <c r="AE163" s="72">
        <f>A125992338V_Latest</f>
        <v>1.0369999999999999</v>
      </c>
      <c r="AF163" s="72">
        <f>A125995938C_Latest</f>
        <v>0.66400000000000003</v>
      </c>
      <c r="AG163" s="72">
        <f>A125994138L_Latest</f>
        <v>0.373</v>
      </c>
      <c r="AH163" s="72">
        <f>A125996738C_Latest</f>
        <v>0</v>
      </c>
      <c r="AI163" s="72">
        <f>A126000338W_Latest</f>
        <v>0</v>
      </c>
      <c r="AJ163" s="72">
        <f>A125998538W_Latest</f>
        <v>0</v>
      </c>
      <c r="AK163" s="72">
        <f>A125991338A_Latest</f>
        <v>1.6679999999999999</v>
      </c>
      <c r="AL163" s="72">
        <f>A125994938K_Latest</f>
        <v>0.54</v>
      </c>
      <c r="AM163" s="72">
        <f>A125993138V_Latest</f>
        <v>1.1279999999999999</v>
      </c>
      <c r="AN163" s="72">
        <f>A125996938W_Latest</f>
        <v>0</v>
      </c>
      <c r="AO163" s="72">
        <f>A126000538R_Latest</f>
        <v>0</v>
      </c>
      <c r="AP163" s="72">
        <f>A125998738R_Latest</f>
        <v>0</v>
      </c>
      <c r="AQ163" s="72">
        <f>A125991538V_Latest</f>
        <v>0.69</v>
      </c>
      <c r="AR163" s="72">
        <f>A125995138F_Latest</f>
        <v>0.373</v>
      </c>
      <c r="AS163" s="72">
        <f>A125993338L_Latest</f>
        <v>0.318</v>
      </c>
      <c r="AT163" s="72">
        <f>A125997138T_Latest</f>
        <v>0.107</v>
      </c>
      <c r="AU163" s="72">
        <f>A126000738J_Latest</f>
        <v>0</v>
      </c>
      <c r="AV163" s="72">
        <f>A125998938J_Latest</f>
        <v>0.107</v>
      </c>
      <c r="AW163" s="72">
        <f>A125991738L_Latest</f>
        <v>8.7999999999999995E-2</v>
      </c>
      <c r="AX163" s="72">
        <f>A125995338X_Latest</f>
        <v>8.7999999999999995E-2</v>
      </c>
      <c r="AY163" s="72">
        <f>A125993538F_Latest</f>
        <v>0</v>
      </c>
      <c r="AZ163" s="72">
        <f>A125996338T_Latest</f>
        <v>0</v>
      </c>
      <c r="BA163" s="72">
        <f>A125999938A_Latest</f>
        <v>0</v>
      </c>
      <c r="BB163" s="72">
        <f>A125998138K_Latest</f>
        <v>0</v>
      </c>
      <c r="BC163" s="72">
        <f>A125990938L_Latest</f>
        <v>0</v>
      </c>
      <c r="BD163" s="72">
        <f>A125994538X_Latest</f>
        <v>0</v>
      </c>
      <c r="BE163" s="72">
        <f>A125992738F_Latest</f>
        <v>0</v>
      </c>
    </row>
    <row r="164" spans="1:57" hidden="1">
      <c r="A164" s="60"/>
      <c r="B164" s="61" t="s">
        <v>5343</v>
      </c>
      <c r="C164" s="67">
        <v>61</v>
      </c>
      <c r="D164" s="72">
        <f>A125996206R_Latest</f>
        <v>7.0250000000000004</v>
      </c>
      <c r="E164" s="72">
        <f>A125999806X_Latest</f>
        <v>4.0540000000000003</v>
      </c>
      <c r="F164" s="72">
        <f>A125998006J_Latest</f>
        <v>2.9710000000000001</v>
      </c>
      <c r="G164" s="72">
        <f>A125990806K_Latest</f>
        <v>42.558999999999997</v>
      </c>
      <c r="H164" s="72">
        <f>A125994406W_Latest</f>
        <v>23.596</v>
      </c>
      <c r="I164" s="72">
        <f>A125992606C_Latest</f>
        <v>18.963000000000001</v>
      </c>
      <c r="J164" s="72">
        <f>A125997406A_Latest</f>
        <v>2.593</v>
      </c>
      <c r="K164" s="72">
        <f>A126001006V_Latest</f>
        <v>1.38</v>
      </c>
      <c r="L164" s="72">
        <f>A125999206V_Latest</f>
        <v>1.2130000000000001</v>
      </c>
      <c r="M164" s="72">
        <f>A125992006X_Latest</f>
        <v>13.026</v>
      </c>
      <c r="N164" s="72">
        <f>A125995606J_Latest</f>
        <v>8.6489999999999991</v>
      </c>
      <c r="O164" s="72">
        <f>A125993806R_Latest</f>
        <v>4.3769999999999998</v>
      </c>
      <c r="P164" s="72">
        <f>A125996606A_Latest</f>
        <v>1.403</v>
      </c>
      <c r="Q164" s="72">
        <f>A126000206V_Latest</f>
        <v>0.76</v>
      </c>
      <c r="R164" s="72">
        <f>A125998406V_Latest</f>
        <v>0.64300000000000002</v>
      </c>
      <c r="S164" s="72">
        <f>A125991206X_Latest</f>
        <v>8.9130000000000003</v>
      </c>
      <c r="T164" s="72">
        <f>A125994806J_Latest</f>
        <v>3.73</v>
      </c>
      <c r="U164" s="72">
        <f>A125993006T_Latest</f>
        <v>5.1829999999999998</v>
      </c>
      <c r="V164" s="72">
        <f>A125997606V_Latest</f>
        <v>0.90300000000000002</v>
      </c>
      <c r="W164" s="72">
        <f>A126001206L_Latest</f>
        <v>0.90300000000000002</v>
      </c>
      <c r="X164" s="72">
        <f>A125999406L_Latest</f>
        <v>0</v>
      </c>
      <c r="Y164" s="72">
        <f>A125992206T_Latest</f>
        <v>10.798</v>
      </c>
      <c r="Z164" s="72">
        <f>A125995806A_Latest</f>
        <v>5.5030000000000001</v>
      </c>
      <c r="AA164" s="72">
        <f>A125994006K_Latest</f>
        <v>5.2960000000000003</v>
      </c>
      <c r="AB164" s="72">
        <f>A125997806L_Latest</f>
        <v>0.254</v>
      </c>
      <c r="AC164" s="72">
        <f>A126001406F_Latest</f>
        <v>0</v>
      </c>
      <c r="AD164" s="72">
        <f>A125999606F_Latest</f>
        <v>0.254</v>
      </c>
      <c r="AE164" s="72">
        <f>A125992406K_Latest</f>
        <v>2.4340000000000002</v>
      </c>
      <c r="AF164" s="72">
        <f>A125996006W_Latest</f>
        <v>1.3029999999999999</v>
      </c>
      <c r="AG164" s="72">
        <f>A125994206C_Latest</f>
        <v>1.131</v>
      </c>
      <c r="AH164" s="72">
        <f>A125996806V_Latest</f>
        <v>1.8720000000000001</v>
      </c>
      <c r="AI164" s="72">
        <f>A126000406L_Latest</f>
        <v>1.0109999999999999</v>
      </c>
      <c r="AJ164" s="72">
        <f>A125998606L_Latest</f>
        <v>0.86099999999999999</v>
      </c>
      <c r="AK164" s="72">
        <f>A125991406T_Latest</f>
        <v>4.9249999999999998</v>
      </c>
      <c r="AL164" s="72">
        <f>A125995006C_Latest</f>
        <v>3.02</v>
      </c>
      <c r="AM164" s="72">
        <f>A125993206K_Latest</f>
        <v>1.905</v>
      </c>
      <c r="AN164" s="72">
        <f>A125997006R_Latest</f>
        <v>0</v>
      </c>
      <c r="AO164" s="72">
        <f>A126000606F_Latest</f>
        <v>0</v>
      </c>
      <c r="AP164" s="72">
        <f>A125998806F_Latest</f>
        <v>0</v>
      </c>
      <c r="AQ164" s="72">
        <f>A125991606K_Latest</f>
        <v>0.88500000000000001</v>
      </c>
      <c r="AR164" s="72">
        <f>A125995206W_Latest</f>
        <v>0.42499999999999999</v>
      </c>
      <c r="AS164" s="72">
        <f>A125993406C_Latest</f>
        <v>0.45900000000000002</v>
      </c>
      <c r="AT164" s="72">
        <f>A125997206J_Latest</f>
        <v>0</v>
      </c>
      <c r="AU164" s="72">
        <f>A126000806X_Latest</f>
        <v>0</v>
      </c>
      <c r="AV164" s="72">
        <f>A125999006A_Latest</f>
        <v>0</v>
      </c>
      <c r="AW164" s="72">
        <f>A125991806C_Latest</f>
        <v>0.64300000000000002</v>
      </c>
      <c r="AX164" s="72">
        <f>A125995406R_Latest</f>
        <v>0.224</v>
      </c>
      <c r="AY164" s="72">
        <f>A125993606W_Latest</f>
        <v>0.41899999999999998</v>
      </c>
      <c r="AZ164" s="72">
        <f>A125996406J_Latest</f>
        <v>0</v>
      </c>
      <c r="BA164" s="72">
        <f>A126000006A_Latest</f>
        <v>0</v>
      </c>
      <c r="BB164" s="72">
        <f>A125998206A_Latest</f>
        <v>0</v>
      </c>
      <c r="BC164" s="72">
        <f>A125991006F_Latest</f>
        <v>0.93500000000000005</v>
      </c>
      <c r="BD164" s="72">
        <f>A125994606R_Latest</f>
        <v>0.74299999999999999</v>
      </c>
      <c r="BE164" s="72">
        <f>A125992806W_Latest</f>
        <v>0.193</v>
      </c>
    </row>
    <row r="165" spans="1:57" hidden="1">
      <c r="A165" s="60"/>
      <c r="B165" s="57" t="s">
        <v>5344</v>
      </c>
      <c r="C165" s="67">
        <v>62</v>
      </c>
      <c r="D165" s="72">
        <f>A125996250X_Latest</f>
        <v>287.29899999999998</v>
      </c>
      <c r="E165" s="72">
        <f>A125999850J_Latest</f>
        <v>160.54</v>
      </c>
      <c r="F165" s="72">
        <f>A125998050T_Latest</f>
        <v>126.759</v>
      </c>
      <c r="G165" s="72">
        <f>A125990850V_Latest</f>
        <v>939.97299999999996</v>
      </c>
      <c r="H165" s="72">
        <f>A125994450F_Latest</f>
        <v>490.39</v>
      </c>
      <c r="I165" s="72">
        <f>A125992650L_Latest</f>
        <v>449.58300000000003</v>
      </c>
      <c r="J165" s="72">
        <f>A125997450K_Latest</f>
        <v>83.597999999999999</v>
      </c>
      <c r="K165" s="72">
        <f>A126001050C_Latest</f>
        <v>45.457000000000001</v>
      </c>
      <c r="L165" s="72">
        <f>A125999250C_Latest</f>
        <v>38.140999999999998</v>
      </c>
      <c r="M165" s="72">
        <f>A125992050J_Latest</f>
        <v>301.72800000000001</v>
      </c>
      <c r="N165" s="72">
        <f>A125995650T_Latest</f>
        <v>168.34200000000001</v>
      </c>
      <c r="O165" s="72">
        <f>A125993850X_Latest</f>
        <v>133.38499999999999</v>
      </c>
      <c r="P165" s="72">
        <f>A125996650K_Latest</f>
        <v>74.796000000000006</v>
      </c>
      <c r="Q165" s="72">
        <f>A126000250C_Latest</f>
        <v>44.386000000000003</v>
      </c>
      <c r="R165" s="72">
        <f>A125998450C_Latest</f>
        <v>30.41</v>
      </c>
      <c r="S165" s="72">
        <f>A125991250J_Latest</f>
        <v>222.06100000000001</v>
      </c>
      <c r="T165" s="72">
        <f>A125994850T_Latest</f>
        <v>120.035</v>
      </c>
      <c r="U165" s="72">
        <f>A125993050A_Latest</f>
        <v>102.026</v>
      </c>
      <c r="V165" s="72">
        <f>A125997650C_Latest</f>
        <v>65.852000000000004</v>
      </c>
      <c r="W165" s="72">
        <f>A126001250W_Latest</f>
        <v>36.29</v>
      </c>
      <c r="X165" s="72">
        <f>A125999450W_Latest</f>
        <v>29.562000000000001</v>
      </c>
      <c r="Y165" s="72">
        <f>A125992250A_Latest</f>
        <v>199.18</v>
      </c>
      <c r="Z165" s="72">
        <f>A125995850K_Latest</f>
        <v>96.012</v>
      </c>
      <c r="AA165" s="72">
        <f>A125994050V_Latest</f>
        <v>103.167</v>
      </c>
      <c r="AB165" s="72">
        <f>A125997850W_Latest</f>
        <v>18.657</v>
      </c>
      <c r="AC165" s="72">
        <f>A126001450R_Latest</f>
        <v>10.566000000000001</v>
      </c>
      <c r="AD165" s="72">
        <f>A125999650R_Latest</f>
        <v>8.0909999999999993</v>
      </c>
      <c r="AE165" s="72">
        <f>A125992450V_Latest</f>
        <v>64.787999999999997</v>
      </c>
      <c r="AF165" s="72">
        <f>A125996050F_Latest</f>
        <v>31.427</v>
      </c>
      <c r="AG165" s="72">
        <f>A125994250L_Latest</f>
        <v>33.36</v>
      </c>
      <c r="AH165" s="72">
        <f>A125996850C_Latest</f>
        <v>31.161000000000001</v>
      </c>
      <c r="AI165" s="72">
        <f>A126000450W_Latest</f>
        <v>15.952</v>
      </c>
      <c r="AJ165" s="72">
        <f>A125998650W_Latest</f>
        <v>15.209</v>
      </c>
      <c r="AK165" s="72">
        <f>A125991450A_Latest</f>
        <v>103.777</v>
      </c>
      <c r="AL165" s="72">
        <f>A125995050L_Latest</f>
        <v>49.826000000000001</v>
      </c>
      <c r="AM165" s="72">
        <f>A125993250V_Latest</f>
        <v>53.951999999999998</v>
      </c>
      <c r="AN165" s="72">
        <f>A125997050X_Latest</f>
        <v>5.968</v>
      </c>
      <c r="AO165" s="72">
        <f>A126000650R_Latest</f>
        <v>3.5209999999999999</v>
      </c>
      <c r="AP165" s="72">
        <f>A125998850R_Latest</f>
        <v>2.4470000000000001</v>
      </c>
      <c r="AQ165" s="72">
        <f>A125991650V_Latest</f>
        <v>20.788</v>
      </c>
      <c r="AR165" s="72">
        <f>A125995250F_Latest</f>
        <v>9.0449999999999999</v>
      </c>
      <c r="AS165" s="72">
        <f>A125993450L_Latest</f>
        <v>11.743</v>
      </c>
      <c r="AT165" s="72">
        <f>A125997250T_Latest</f>
        <v>2.052</v>
      </c>
      <c r="AU165" s="72">
        <f>A126000850J_Latest</f>
        <v>1.5880000000000001</v>
      </c>
      <c r="AV165" s="72">
        <f>A125999050K_Latest</f>
        <v>0.46400000000000002</v>
      </c>
      <c r="AW165" s="72">
        <f>A125991850L_Latest</f>
        <v>8.5809999999999995</v>
      </c>
      <c r="AX165" s="72">
        <f>A125995450X_Latest</f>
        <v>4.1989999999999998</v>
      </c>
      <c r="AY165" s="72">
        <f>A125993650F_Latest</f>
        <v>4.3819999999999997</v>
      </c>
      <c r="AZ165" s="72">
        <f>A125996450T_Latest</f>
        <v>5.2149999999999999</v>
      </c>
      <c r="BA165" s="72">
        <f>A126000050K_Latest</f>
        <v>2.778</v>
      </c>
      <c r="BB165" s="72">
        <f>A125998250K_Latest</f>
        <v>2.4359999999999999</v>
      </c>
      <c r="BC165" s="72">
        <f>A125991050R_Latest</f>
        <v>19.07</v>
      </c>
      <c r="BD165" s="72">
        <f>A125994650X_Latest</f>
        <v>11.504</v>
      </c>
      <c r="BE165" s="72">
        <f>A125992850F_Latest</f>
        <v>7.5659999999999998</v>
      </c>
    </row>
    <row r="166" spans="1:57" hidden="1">
      <c r="A166" s="62" t="s">
        <v>5345</v>
      </c>
      <c r="B166" s="53"/>
      <c r="C166" s="67">
        <v>63</v>
      </c>
      <c r="D166" s="72">
        <f>A125996078J_Latest</f>
        <v>554.36500000000001</v>
      </c>
      <c r="E166" s="72">
        <f>A125999678T_Latest</f>
        <v>292.71699999999998</v>
      </c>
      <c r="F166" s="72">
        <f>A125997878X_Latest</f>
        <v>261.64800000000002</v>
      </c>
      <c r="G166" s="72">
        <f>A125990678C_Latest</f>
        <v>2608.6550000000002</v>
      </c>
      <c r="H166" s="72">
        <f>A125994278R_Latest</f>
        <v>1306.8440000000001</v>
      </c>
      <c r="I166" s="72">
        <f>A125992478W_Latest</f>
        <v>1301.8109999999999</v>
      </c>
      <c r="J166" s="72">
        <f>A125997278V_Latest</f>
        <v>164.05699999999999</v>
      </c>
      <c r="K166" s="72">
        <f>A126000878K_Latest</f>
        <v>86.831000000000003</v>
      </c>
      <c r="L166" s="72">
        <f>A125999078L_Latest</f>
        <v>77.225999999999999</v>
      </c>
      <c r="M166" s="72">
        <f>A125991878R_Latest</f>
        <v>782.2</v>
      </c>
      <c r="N166" s="72">
        <f>A125995478A_Latest</f>
        <v>415.959</v>
      </c>
      <c r="O166" s="72">
        <f>A125993678J_Latest</f>
        <v>366.24099999999999</v>
      </c>
      <c r="P166" s="72">
        <f>A125996478V_Latest</f>
        <v>148.74299999999999</v>
      </c>
      <c r="Q166" s="72">
        <f>A126000078L_Latest</f>
        <v>80.233999999999995</v>
      </c>
      <c r="R166" s="72">
        <f>A125998278L_Latest</f>
        <v>68.509</v>
      </c>
      <c r="S166" s="72">
        <f>A125991078T_Latest</f>
        <v>667.88400000000001</v>
      </c>
      <c r="T166" s="72">
        <f>A125994678A_Latest</f>
        <v>339.1</v>
      </c>
      <c r="U166" s="72">
        <f>A125992878J_Latest</f>
        <v>328.78399999999999</v>
      </c>
      <c r="V166" s="72">
        <f>A125997478L_Latest</f>
        <v>118.107</v>
      </c>
      <c r="W166" s="72">
        <f>A126001078F_Latest</f>
        <v>61.32</v>
      </c>
      <c r="X166" s="72">
        <f>A125999278F_Latest</f>
        <v>56.787999999999997</v>
      </c>
      <c r="Y166" s="72">
        <f>A125992078K_Latest</f>
        <v>555.76599999999996</v>
      </c>
      <c r="Z166" s="72">
        <f>A125995678V_Latest</f>
        <v>264.92</v>
      </c>
      <c r="AA166" s="72">
        <f>A125993878A_Latest</f>
        <v>290.846</v>
      </c>
      <c r="AB166" s="72">
        <f>A125997678F_Latest</f>
        <v>35.698</v>
      </c>
      <c r="AC166" s="72">
        <f>A126001278X_Latest</f>
        <v>18.521000000000001</v>
      </c>
      <c r="AD166" s="72">
        <f>A125999478X_Latest</f>
        <v>17.177</v>
      </c>
      <c r="AE166" s="72">
        <f>A125992278C_Latest</f>
        <v>178.13399999999999</v>
      </c>
      <c r="AF166" s="72">
        <f>A125995878L_Latest</f>
        <v>83.122</v>
      </c>
      <c r="AG166" s="72">
        <f>A125994078W_Latest</f>
        <v>95.013000000000005</v>
      </c>
      <c r="AH166" s="72">
        <f>A125996678L_Latest</f>
        <v>60.633000000000003</v>
      </c>
      <c r="AI166" s="72">
        <f>A126000278F_Latest</f>
        <v>30.329000000000001</v>
      </c>
      <c r="AJ166" s="72">
        <f>A125998478F_Latest</f>
        <v>30.303999999999998</v>
      </c>
      <c r="AK166" s="72">
        <f>A125991278K_Latest</f>
        <v>297.762</v>
      </c>
      <c r="AL166" s="72">
        <f>A125994878V_Latest</f>
        <v>141.96</v>
      </c>
      <c r="AM166" s="72">
        <f>A125993078C_Latest</f>
        <v>155.80199999999999</v>
      </c>
      <c r="AN166" s="72">
        <f>A125996878F_Latest</f>
        <v>12.256</v>
      </c>
      <c r="AO166" s="72">
        <f>A126000478X_Latest</f>
        <v>6.6959999999999997</v>
      </c>
      <c r="AP166" s="72">
        <f>A125998678X_Latest</f>
        <v>5.5590000000000002</v>
      </c>
      <c r="AQ166" s="72">
        <f>A125991478C_Latest</f>
        <v>49.427999999999997</v>
      </c>
      <c r="AR166" s="72">
        <f>A125995078R_Latest</f>
        <v>22.219000000000001</v>
      </c>
      <c r="AS166" s="72">
        <f>A125993278W_Latest</f>
        <v>27.209</v>
      </c>
      <c r="AT166" s="72">
        <f>A125997078A_Latest</f>
        <v>3.794</v>
      </c>
      <c r="AU166" s="72">
        <f>A126000678T_Latest</f>
        <v>1.9850000000000001</v>
      </c>
      <c r="AV166" s="72">
        <f>A125998878T_Latest</f>
        <v>1.8080000000000001</v>
      </c>
      <c r="AW166" s="72">
        <f>A125991678W_Latest</f>
        <v>22.62</v>
      </c>
      <c r="AX166" s="72">
        <f>A125995278J_Latest</f>
        <v>10.608000000000001</v>
      </c>
      <c r="AY166" s="72">
        <f>A125993478R_Latest</f>
        <v>12.012</v>
      </c>
      <c r="AZ166" s="72">
        <f>A125996278A_Latest</f>
        <v>11.077</v>
      </c>
      <c r="BA166" s="72">
        <f>A125999878K_Latest</f>
        <v>6.8</v>
      </c>
      <c r="BB166" s="72">
        <f>A125998078V_Latest</f>
        <v>4.2770000000000001</v>
      </c>
      <c r="BC166" s="72">
        <f>A125990878W_Latest</f>
        <v>54.859000000000002</v>
      </c>
      <c r="BD166" s="72">
        <f>A125994478J_Latest</f>
        <v>28.957000000000001</v>
      </c>
      <c r="BE166" s="72">
        <f>A125992678R_Latest</f>
        <v>25.902999999999999</v>
      </c>
    </row>
    <row r="167" spans="1:57" hidden="1">
      <c r="A167" s="73"/>
      <c r="B167" s="74"/>
      <c r="C167" s="74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</row>
    <row r="168" spans="1:57" hidden="1">
      <c r="A168" s="73"/>
      <c r="B168" s="74"/>
      <c r="C168" s="74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</row>
    <row r="169" spans="1:57" hidden="1">
      <c r="A169" s="73"/>
      <c r="B169" s="74"/>
      <c r="C169" s="74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</row>
    <row r="170" spans="1:57" hidden="1">
      <c r="A170" s="66"/>
      <c r="B170" s="64"/>
      <c r="C170" s="64"/>
      <c r="D170" s="68">
        <v>1</v>
      </c>
      <c r="E170" s="68">
        <v>2</v>
      </c>
      <c r="F170" s="68">
        <v>3</v>
      </c>
      <c r="G170" s="68">
        <v>4</v>
      </c>
      <c r="H170" s="68">
        <v>5</v>
      </c>
      <c r="I170" s="68">
        <v>6</v>
      </c>
      <c r="J170" s="68">
        <v>7</v>
      </c>
      <c r="K170" s="68">
        <v>8</v>
      </c>
      <c r="L170" s="68">
        <v>9</v>
      </c>
      <c r="M170" s="68">
        <v>10</v>
      </c>
      <c r="N170" s="68">
        <v>11</v>
      </c>
      <c r="O170" s="68">
        <v>12</v>
      </c>
      <c r="P170" s="68">
        <v>13</v>
      </c>
      <c r="Q170" s="68">
        <v>14</v>
      </c>
      <c r="R170" s="68">
        <v>15</v>
      </c>
      <c r="S170" s="68">
        <v>16</v>
      </c>
      <c r="T170" s="68">
        <v>17</v>
      </c>
      <c r="U170" s="68">
        <v>18</v>
      </c>
      <c r="V170" s="68">
        <v>19</v>
      </c>
      <c r="W170" s="68">
        <v>20</v>
      </c>
      <c r="X170" s="68">
        <v>21</v>
      </c>
      <c r="Y170" s="68">
        <v>22</v>
      </c>
      <c r="Z170" s="68">
        <v>23</v>
      </c>
      <c r="AA170" s="68">
        <v>24</v>
      </c>
      <c r="AB170" s="68">
        <v>25</v>
      </c>
      <c r="AC170" s="68">
        <v>26</v>
      </c>
      <c r="AD170" s="68">
        <v>27</v>
      </c>
      <c r="AE170" s="68">
        <v>28</v>
      </c>
      <c r="AF170" s="68">
        <v>29</v>
      </c>
      <c r="AG170" s="68">
        <v>30</v>
      </c>
      <c r="AH170" s="68">
        <v>31</v>
      </c>
      <c r="AI170" s="68">
        <v>32</v>
      </c>
      <c r="AJ170" s="68">
        <v>33</v>
      </c>
      <c r="AK170" s="68">
        <v>34</v>
      </c>
      <c r="AL170" s="68">
        <v>35</v>
      </c>
      <c r="AM170" s="68">
        <v>36</v>
      </c>
      <c r="AN170" s="68">
        <v>37</v>
      </c>
      <c r="AO170" s="68">
        <v>38</v>
      </c>
      <c r="AP170" s="68">
        <v>39</v>
      </c>
      <c r="AQ170" s="68">
        <v>40</v>
      </c>
      <c r="AR170" s="68">
        <v>41</v>
      </c>
      <c r="AS170" s="68">
        <v>42</v>
      </c>
      <c r="AT170" s="68">
        <v>43</v>
      </c>
      <c r="AU170" s="68">
        <v>44</v>
      </c>
      <c r="AV170" s="68">
        <v>45</v>
      </c>
      <c r="AW170" s="68">
        <v>46</v>
      </c>
      <c r="AX170" s="68">
        <v>47</v>
      </c>
      <c r="AY170" s="68">
        <v>48</v>
      </c>
      <c r="AZ170" s="68">
        <v>49</v>
      </c>
      <c r="BA170" s="68">
        <v>50</v>
      </c>
      <c r="BB170" s="68">
        <v>51</v>
      </c>
      <c r="BC170" s="68">
        <v>52</v>
      </c>
      <c r="BD170" s="68">
        <v>53</v>
      </c>
      <c r="BE170" s="68">
        <v>54</v>
      </c>
    </row>
    <row r="171" spans="1:57" ht="15" hidden="1" customHeight="1">
      <c r="A171" s="36"/>
      <c r="B171" s="36"/>
      <c r="C171" s="36"/>
      <c r="D171" s="85" t="s">
        <v>5274</v>
      </c>
      <c r="E171" s="85"/>
      <c r="F171" s="85"/>
      <c r="G171" s="85"/>
      <c r="H171" s="85"/>
      <c r="I171" s="85"/>
      <c r="J171" s="85" t="s">
        <v>5283</v>
      </c>
      <c r="K171" s="85"/>
      <c r="L171" s="85"/>
      <c r="M171" s="85"/>
      <c r="N171" s="85"/>
      <c r="O171" s="85"/>
      <c r="P171" s="85" t="s">
        <v>5284</v>
      </c>
      <c r="Q171" s="85"/>
      <c r="R171" s="85"/>
      <c r="S171" s="85"/>
      <c r="T171" s="85"/>
      <c r="U171" s="85"/>
      <c r="V171" s="85" t="s">
        <v>5285</v>
      </c>
      <c r="W171" s="85"/>
      <c r="X171" s="85"/>
      <c r="Y171" s="85"/>
      <c r="Z171" s="85"/>
      <c r="AA171" s="85"/>
      <c r="AB171" s="85" t="s">
        <v>5286</v>
      </c>
      <c r="AC171" s="85"/>
      <c r="AD171" s="85"/>
      <c r="AE171" s="85"/>
      <c r="AF171" s="85"/>
      <c r="AG171" s="85"/>
      <c r="AH171" s="85" t="s">
        <v>5287</v>
      </c>
      <c r="AI171" s="85"/>
      <c r="AJ171" s="85"/>
      <c r="AK171" s="85"/>
      <c r="AL171" s="85"/>
      <c r="AM171" s="85"/>
      <c r="AN171" s="85" t="s">
        <v>5288</v>
      </c>
      <c r="AO171" s="85"/>
      <c r="AP171" s="85"/>
      <c r="AQ171" s="85"/>
      <c r="AR171" s="85"/>
      <c r="AS171" s="85"/>
      <c r="AT171" s="85" t="s">
        <v>5289</v>
      </c>
      <c r="AU171" s="85"/>
      <c r="AV171" s="85"/>
      <c r="AW171" s="85"/>
      <c r="AX171" s="85"/>
      <c r="AY171" s="85"/>
      <c r="AZ171" s="86" t="s">
        <v>5346</v>
      </c>
      <c r="BA171" s="86"/>
      <c r="BB171" s="86"/>
      <c r="BC171" s="86"/>
      <c r="BD171" s="86"/>
      <c r="BE171" s="86"/>
    </row>
    <row r="172" spans="1:57" ht="15" hidden="1" customHeight="1">
      <c r="A172" s="36"/>
      <c r="B172" s="36"/>
      <c r="C172" s="36"/>
      <c r="D172" s="82" t="s">
        <v>5348</v>
      </c>
      <c r="E172" s="82"/>
      <c r="F172" s="82"/>
      <c r="G172" s="82"/>
      <c r="H172" s="82"/>
      <c r="I172" s="83" t="s">
        <v>5349</v>
      </c>
      <c r="J172" s="82" t="s">
        <v>5348</v>
      </c>
      <c r="K172" s="82"/>
      <c r="L172" s="82"/>
      <c r="M172" s="82"/>
      <c r="N172" s="82"/>
      <c r="O172" s="83" t="s">
        <v>5349</v>
      </c>
      <c r="P172" s="82" t="s">
        <v>5348</v>
      </c>
      <c r="Q172" s="82"/>
      <c r="R172" s="82"/>
      <c r="S172" s="82"/>
      <c r="T172" s="82"/>
      <c r="U172" s="83" t="s">
        <v>5349</v>
      </c>
      <c r="V172" s="82" t="s">
        <v>5348</v>
      </c>
      <c r="W172" s="82"/>
      <c r="X172" s="82"/>
      <c r="Y172" s="82"/>
      <c r="Z172" s="82"/>
      <c r="AA172" s="83" t="s">
        <v>5349</v>
      </c>
      <c r="AB172" s="82" t="s">
        <v>5348</v>
      </c>
      <c r="AC172" s="82"/>
      <c r="AD172" s="82"/>
      <c r="AE172" s="82"/>
      <c r="AF172" s="82"/>
      <c r="AG172" s="83" t="s">
        <v>5349</v>
      </c>
      <c r="AH172" s="82" t="s">
        <v>5348</v>
      </c>
      <c r="AI172" s="82"/>
      <c r="AJ172" s="82"/>
      <c r="AK172" s="82"/>
      <c r="AL172" s="82"/>
      <c r="AM172" s="83" t="s">
        <v>5349</v>
      </c>
      <c r="AN172" s="82" t="s">
        <v>5348</v>
      </c>
      <c r="AO172" s="82"/>
      <c r="AP172" s="82"/>
      <c r="AQ172" s="82"/>
      <c r="AR172" s="82"/>
      <c r="AS172" s="83" t="s">
        <v>5349</v>
      </c>
      <c r="AT172" s="82" t="s">
        <v>5348</v>
      </c>
      <c r="AU172" s="82"/>
      <c r="AV172" s="82"/>
      <c r="AW172" s="82"/>
      <c r="AX172" s="82"/>
      <c r="AY172" s="83" t="s">
        <v>5349</v>
      </c>
      <c r="AZ172" s="82" t="s">
        <v>5348</v>
      </c>
      <c r="BA172" s="82"/>
      <c r="BB172" s="82"/>
      <c r="BC172" s="82"/>
      <c r="BD172" s="82"/>
      <c r="BE172" s="83" t="s">
        <v>5349</v>
      </c>
    </row>
    <row r="173" spans="1:57" ht="33.75" hidden="1">
      <c r="A173" s="36"/>
      <c r="B173" s="36"/>
      <c r="C173" s="36"/>
      <c r="D173" s="75" t="s">
        <v>5350</v>
      </c>
      <c r="E173" s="75" t="s">
        <v>5351</v>
      </c>
      <c r="F173" s="75" t="s">
        <v>5352</v>
      </c>
      <c r="G173" s="75" t="s">
        <v>5353</v>
      </c>
      <c r="H173" s="76" t="s">
        <v>5345</v>
      </c>
      <c r="I173" s="84"/>
      <c r="J173" s="75" t="s">
        <v>5350</v>
      </c>
      <c r="K173" s="75" t="s">
        <v>5351</v>
      </c>
      <c r="L173" s="75" t="s">
        <v>5352</v>
      </c>
      <c r="M173" s="75" t="s">
        <v>5353</v>
      </c>
      <c r="N173" s="76" t="s">
        <v>5345</v>
      </c>
      <c r="O173" s="84"/>
      <c r="P173" s="75" t="s">
        <v>5350</v>
      </c>
      <c r="Q173" s="75" t="s">
        <v>5351</v>
      </c>
      <c r="R173" s="75" t="s">
        <v>5352</v>
      </c>
      <c r="S173" s="75" t="s">
        <v>5353</v>
      </c>
      <c r="T173" s="76" t="s">
        <v>5345</v>
      </c>
      <c r="U173" s="84"/>
      <c r="V173" s="75" t="s">
        <v>5350</v>
      </c>
      <c r="W173" s="75" t="s">
        <v>5351</v>
      </c>
      <c r="X173" s="75" t="s">
        <v>5352</v>
      </c>
      <c r="Y173" s="75" t="s">
        <v>5353</v>
      </c>
      <c r="Z173" s="76" t="s">
        <v>5345</v>
      </c>
      <c r="AA173" s="84"/>
      <c r="AB173" s="75" t="s">
        <v>5350</v>
      </c>
      <c r="AC173" s="75" t="s">
        <v>5351</v>
      </c>
      <c r="AD173" s="75" t="s">
        <v>5352</v>
      </c>
      <c r="AE173" s="75" t="s">
        <v>5353</v>
      </c>
      <c r="AF173" s="76" t="s">
        <v>5345</v>
      </c>
      <c r="AG173" s="84"/>
      <c r="AH173" s="75" t="s">
        <v>5350</v>
      </c>
      <c r="AI173" s="75" t="s">
        <v>5351</v>
      </c>
      <c r="AJ173" s="75" t="s">
        <v>5352</v>
      </c>
      <c r="AK173" s="75" t="s">
        <v>5353</v>
      </c>
      <c r="AL173" s="76" t="s">
        <v>5345</v>
      </c>
      <c r="AM173" s="84"/>
      <c r="AN173" s="75" t="s">
        <v>5350</v>
      </c>
      <c r="AO173" s="75" t="s">
        <v>5351</v>
      </c>
      <c r="AP173" s="75" t="s">
        <v>5352</v>
      </c>
      <c r="AQ173" s="75" t="s">
        <v>5353</v>
      </c>
      <c r="AR173" s="76" t="s">
        <v>5345</v>
      </c>
      <c r="AS173" s="84"/>
      <c r="AT173" s="75" t="s">
        <v>5350</v>
      </c>
      <c r="AU173" s="75" t="s">
        <v>5351</v>
      </c>
      <c r="AV173" s="75" t="s">
        <v>5352</v>
      </c>
      <c r="AW173" s="75" t="s">
        <v>5353</v>
      </c>
      <c r="AX173" s="76" t="s">
        <v>5345</v>
      </c>
      <c r="AY173" s="84"/>
      <c r="AZ173" s="75" t="s">
        <v>5350</v>
      </c>
      <c r="BA173" s="75" t="s">
        <v>5351</v>
      </c>
      <c r="BB173" s="75" t="s">
        <v>5352</v>
      </c>
      <c r="BC173" s="75" t="s">
        <v>5353</v>
      </c>
      <c r="BD173" s="76" t="s">
        <v>5345</v>
      </c>
      <c r="BE173" s="84"/>
    </row>
    <row r="174" spans="1:57" hidden="1">
      <c r="A174" s="36"/>
      <c r="B174" s="36"/>
      <c r="C174" s="36"/>
      <c r="D174" s="42" t="s">
        <v>5281</v>
      </c>
      <c r="E174" s="42" t="s">
        <v>5281</v>
      </c>
      <c r="F174" s="42" t="s">
        <v>5281</v>
      </c>
      <c r="G174" s="42" t="s">
        <v>5281</v>
      </c>
      <c r="H174" s="42" t="s">
        <v>5281</v>
      </c>
      <c r="I174" s="42" t="s">
        <v>5347</v>
      </c>
      <c r="J174" s="42" t="s">
        <v>5281</v>
      </c>
      <c r="K174" s="42" t="s">
        <v>5281</v>
      </c>
      <c r="L174" s="42" t="s">
        <v>5281</v>
      </c>
      <c r="M174" s="42" t="s">
        <v>5281</v>
      </c>
      <c r="N174" s="42" t="s">
        <v>5281</v>
      </c>
      <c r="O174" s="42" t="s">
        <v>5347</v>
      </c>
      <c r="P174" s="42" t="s">
        <v>5281</v>
      </c>
      <c r="Q174" s="42" t="s">
        <v>5281</v>
      </c>
      <c r="R174" s="42" t="s">
        <v>5281</v>
      </c>
      <c r="S174" s="42" t="s">
        <v>5281</v>
      </c>
      <c r="T174" s="42" t="s">
        <v>5281</v>
      </c>
      <c r="U174" s="42" t="s">
        <v>5347</v>
      </c>
      <c r="V174" s="42" t="s">
        <v>5281</v>
      </c>
      <c r="W174" s="42" t="s">
        <v>5281</v>
      </c>
      <c r="X174" s="42" t="s">
        <v>5281</v>
      </c>
      <c r="Y174" s="42" t="s">
        <v>5281</v>
      </c>
      <c r="Z174" s="42" t="s">
        <v>5281</v>
      </c>
      <c r="AA174" s="42" t="s">
        <v>5347</v>
      </c>
      <c r="AB174" s="42" t="s">
        <v>5281</v>
      </c>
      <c r="AC174" s="42" t="s">
        <v>5281</v>
      </c>
      <c r="AD174" s="42" t="s">
        <v>5281</v>
      </c>
      <c r="AE174" s="42" t="s">
        <v>5281</v>
      </c>
      <c r="AF174" s="42" t="s">
        <v>5281</v>
      </c>
      <c r="AG174" s="42" t="s">
        <v>5347</v>
      </c>
      <c r="AH174" s="42" t="s">
        <v>5281</v>
      </c>
      <c r="AI174" s="42" t="s">
        <v>5281</v>
      </c>
      <c r="AJ174" s="42" t="s">
        <v>5281</v>
      </c>
      <c r="AK174" s="42" t="s">
        <v>5281</v>
      </c>
      <c r="AL174" s="42" t="s">
        <v>5281</v>
      </c>
      <c r="AM174" s="42" t="s">
        <v>5347</v>
      </c>
      <c r="AN174" s="42" t="s">
        <v>5281</v>
      </c>
      <c r="AO174" s="42" t="s">
        <v>5281</v>
      </c>
      <c r="AP174" s="42" t="s">
        <v>5281</v>
      </c>
      <c r="AQ174" s="42" t="s">
        <v>5281</v>
      </c>
      <c r="AR174" s="42" t="s">
        <v>5281</v>
      </c>
      <c r="AS174" s="42" t="s">
        <v>5347</v>
      </c>
      <c r="AT174" s="42" t="s">
        <v>5281</v>
      </c>
      <c r="AU174" s="42" t="s">
        <v>5281</v>
      </c>
      <c r="AV174" s="42" t="s">
        <v>5281</v>
      </c>
      <c r="AW174" s="42" t="s">
        <v>5281</v>
      </c>
      <c r="AX174" s="42" t="s">
        <v>5281</v>
      </c>
      <c r="AY174" s="42" t="s">
        <v>5347</v>
      </c>
      <c r="AZ174" s="42" t="s">
        <v>5281</v>
      </c>
      <c r="BA174" s="42" t="s">
        <v>5281</v>
      </c>
      <c r="BB174" s="42" t="s">
        <v>5281</v>
      </c>
      <c r="BC174" s="42" t="s">
        <v>5281</v>
      </c>
      <c r="BD174" s="42" t="s">
        <v>5281</v>
      </c>
      <c r="BE174" s="42" t="s">
        <v>5347</v>
      </c>
    </row>
    <row r="175" spans="1:57" hidden="1">
      <c r="A175" s="43" t="s">
        <v>5282</v>
      </c>
      <c r="B175" s="44"/>
      <c r="C175" s="36"/>
      <c r="D175" s="42"/>
      <c r="E175" s="42"/>
      <c r="F175" s="42"/>
      <c r="G175" s="70"/>
      <c r="H175" s="70"/>
      <c r="I175" s="71"/>
      <c r="J175" s="42"/>
      <c r="K175" s="42"/>
      <c r="L175" s="42"/>
      <c r="M175" s="70"/>
      <c r="N175" s="70"/>
      <c r="O175" s="71"/>
      <c r="P175" s="42"/>
      <c r="Q175" s="42"/>
      <c r="R175" s="42"/>
      <c r="S175" s="42"/>
      <c r="T175" s="70"/>
      <c r="U175" s="71"/>
      <c r="V175" s="42"/>
      <c r="W175" s="42"/>
      <c r="X175" s="42"/>
      <c r="Y175" s="42"/>
      <c r="Z175" s="70"/>
      <c r="AA175" s="71"/>
      <c r="AB175" s="42"/>
      <c r="AC175" s="42"/>
      <c r="AD175" s="42"/>
      <c r="AE175" s="42"/>
      <c r="AF175" s="70"/>
      <c r="AG175" s="71"/>
      <c r="AH175" s="42"/>
      <c r="AI175" s="42"/>
      <c r="AJ175" s="42"/>
      <c r="AK175" s="42"/>
      <c r="AL175" s="70"/>
      <c r="AM175" s="71"/>
      <c r="AN175" s="42"/>
      <c r="AO175" s="42"/>
      <c r="AP175" s="42"/>
      <c r="AQ175" s="42"/>
      <c r="AR175" s="70"/>
      <c r="AS175" s="71"/>
      <c r="AT175" s="42"/>
      <c r="AU175" s="42"/>
      <c r="AV175" s="42"/>
      <c r="AW175" s="42"/>
      <c r="AX175" s="70"/>
      <c r="AY175" s="71"/>
      <c r="AZ175" s="42"/>
      <c r="BA175" s="42"/>
      <c r="BB175" s="42"/>
      <c r="BC175" s="70"/>
      <c r="BD175" s="71"/>
    </row>
    <row r="176" spans="1:57" hidden="1">
      <c r="A176" s="47"/>
      <c r="B176" s="48" t="s">
        <v>5283</v>
      </c>
      <c r="C176" s="67">
        <v>1</v>
      </c>
      <c r="D176" s="49" t="s">
        <v>794</v>
      </c>
      <c r="E176" s="49" t="s">
        <v>795</v>
      </c>
      <c r="F176" s="49" t="s">
        <v>796</v>
      </c>
      <c r="G176" s="49" t="s">
        <v>797</v>
      </c>
      <c r="H176" s="49" t="s">
        <v>798</v>
      </c>
      <c r="I176" s="49" t="s">
        <v>799</v>
      </c>
      <c r="J176" s="49" t="s">
        <v>794</v>
      </c>
      <c r="K176" s="49" t="s">
        <v>795</v>
      </c>
      <c r="L176" s="49" t="s">
        <v>796</v>
      </c>
      <c r="M176" s="49" t="s">
        <v>797</v>
      </c>
      <c r="N176" s="49" t="s">
        <v>798</v>
      </c>
      <c r="O176" s="49" t="s">
        <v>799</v>
      </c>
      <c r="AZ176" s="72"/>
      <c r="BA176" s="72"/>
      <c r="BB176" s="72"/>
      <c r="BC176" s="72"/>
      <c r="BD176" s="72"/>
    </row>
    <row r="177" spans="1:57" hidden="1">
      <c r="A177" s="47"/>
      <c r="B177" s="48" t="s">
        <v>5284</v>
      </c>
      <c r="C177" s="67">
        <v>2</v>
      </c>
      <c r="D177" s="49" t="s">
        <v>1338</v>
      </c>
      <c r="E177" s="49" t="s">
        <v>1339</v>
      </c>
      <c r="F177" s="49" t="s">
        <v>1340</v>
      </c>
      <c r="G177" s="49" t="s">
        <v>1341</v>
      </c>
      <c r="H177" s="49" t="s">
        <v>1342</v>
      </c>
      <c r="I177" s="49" t="s">
        <v>1343</v>
      </c>
      <c r="P177" s="49" t="s">
        <v>1338</v>
      </c>
      <c r="Q177" s="49" t="s">
        <v>1339</v>
      </c>
      <c r="R177" s="49" t="s">
        <v>1340</v>
      </c>
      <c r="S177" s="49" t="s">
        <v>1341</v>
      </c>
      <c r="T177" s="49" t="s">
        <v>1342</v>
      </c>
      <c r="U177" s="49" t="s">
        <v>1343</v>
      </c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</row>
    <row r="178" spans="1:57" hidden="1">
      <c r="A178" s="47"/>
      <c r="B178" s="48" t="s">
        <v>5285</v>
      </c>
      <c r="C178" s="67">
        <v>3</v>
      </c>
      <c r="D178" s="49" t="s">
        <v>1876</v>
      </c>
      <c r="E178" s="49" t="s">
        <v>1877</v>
      </c>
      <c r="F178" s="49" t="s">
        <v>1878</v>
      </c>
      <c r="G178" s="49" t="s">
        <v>1879</v>
      </c>
      <c r="H178" s="49" t="s">
        <v>1880</v>
      </c>
      <c r="I178" s="49" t="s">
        <v>1881</v>
      </c>
      <c r="V178" s="49" t="s">
        <v>1876</v>
      </c>
      <c r="W178" s="49" t="s">
        <v>1877</v>
      </c>
      <c r="X178" s="49" t="s">
        <v>1878</v>
      </c>
      <c r="Y178" s="49" t="s">
        <v>1879</v>
      </c>
      <c r="Z178" s="49" t="s">
        <v>1880</v>
      </c>
      <c r="AA178" s="49" t="s">
        <v>1881</v>
      </c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</row>
    <row r="179" spans="1:57" hidden="1">
      <c r="A179" s="47"/>
      <c r="B179" s="48" t="s">
        <v>5286</v>
      </c>
      <c r="C179" s="67">
        <v>4</v>
      </c>
      <c r="D179" s="49" t="s">
        <v>2414</v>
      </c>
      <c r="E179" s="49" t="s">
        <v>2415</v>
      </c>
      <c r="F179" s="49" t="s">
        <v>2416</v>
      </c>
      <c r="G179" s="49" t="s">
        <v>2417</v>
      </c>
      <c r="H179" s="49" t="s">
        <v>2418</v>
      </c>
      <c r="I179" s="49" t="s">
        <v>2419</v>
      </c>
      <c r="AB179" s="49" t="s">
        <v>2414</v>
      </c>
      <c r="AC179" s="49" t="s">
        <v>2415</v>
      </c>
      <c r="AD179" s="49" t="s">
        <v>2416</v>
      </c>
      <c r="AE179" s="49" t="s">
        <v>2417</v>
      </c>
      <c r="AF179" s="49" t="s">
        <v>2418</v>
      </c>
      <c r="AG179" s="49" t="s">
        <v>2419</v>
      </c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</row>
    <row r="180" spans="1:57" hidden="1">
      <c r="A180" s="47"/>
      <c r="B180" s="48" t="s">
        <v>5287</v>
      </c>
      <c r="C180" s="67">
        <v>5</v>
      </c>
      <c r="D180" s="49" t="s">
        <v>2952</v>
      </c>
      <c r="E180" s="49" t="s">
        <v>2953</v>
      </c>
      <c r="F180" s="49" t="s">
        <v>2954</v>
      </c>
      <c r="G180" s="49" t="s">
        <v>2955</v>
      </c>
      <c r="H180" s="49" t="s">
        <v>2956</v>
      </c>
      <c r="I180" s="49" t="s">
        <v>2957</v>
      </c>
      <c r="AH180" s="49" t="s">
        <v>2952</v>
      </c>
      <c r="AI180" s="49" t="s">
        <v>2953</v>
      </c>
      <c r="AJ180" s="49" t="s">
        <v>2954</v>
      </c>
      <c r="AK180" s="49" t="s">
        <v>2955</v>
      </c>
      <c r="AL180" s="49" t="s">
        <v>2956</v>
      </c>
      <c r="AM180" s="49" t="s">
        <v>2957</v>
      </c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</row>
    <row r="181" spans="1:57" hidden="1">
      <c r="A181" s="47"/>
      <c r="B181" s="48" t="s">
        <v>5288</v>
      </c>
      <c r="C181" s="67">
        <v>6</v>
      </c>
      <c r="D181" s="49" t="s">
        <v>3734</v>
      </c>
      <c r="E181" s="49" t="s">
        <v>3735</v>
      </c>
      <c r="F181" s="49" t="s">
        <v>3736</v>
      </c>
      <c r="G181" s="49" t="s">
        <v>3737</v>
      </c>
      <c r="H181" s="49" t="s">
        <v>3738</v>
      </c>
      <c r="I181" s="49" t="s">
        <v>3739</v>
      </c>
      <c r="AN181" s="49" t="s">
        <v>3734</v>
      </c>
      <c r="AO181" s="49" t="s">
        <v>3735</v>
      </c>
      <c r="AP181" s="49" t="s">
        <v>3736</v>
      </c>
      <c r="AQ181" s="49" t="s">
        <v>3737</v>
      </c>
      <c r="AR181" s="49" t="s">
        <v>3738</v>
      </c>
      <c r="AS181" s="49" t="s">
        <v>3739</v>
      </c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</row>
    <row r="182" spans="1:57" hidden="1">
      <c r="A182" s="47"/>
      <c r="B182" s="48" t="s">
        <v>5289</v>
      </c>
      <c r="C182" s="67">
        <v>7</v>
      </c>
      <c r="D182" s="49" t="s">
        <v>4278</v>
      </c>
      <c r="E182" s="49" t="s">
        <v>4279</v>
      </c>
      <c r="F182" s="49" t="s">
        <v>4280</v>
      </c>
      <c r="G182" s="49" t="s">
        <v>4281</v>
      </c>
      <c r="H182" s="49" t="s">
        <v>4282</v>
      </c>
      <c r="I182" s="49" t="s">
        <v>4283</v>
      </c>
      <c r="AT182" s="49" t="s">
        <v>4278</v>
      </c>
      <c r="AU182" s="49" t="s">
        <v>4279</v>
      </c>
      <c r="AV182" s="49" t="s">
        <v>4280</v>
      </c>
      <c r="AW182" s="49" t="s">
        <v>4281</v>
      </c>
      <c r="AX182" s="49" t="s">
        <v>4282</v>
      </c>
      <c r="AY182" s="49" t="s">
        <v>4283</v>
      </c>
      <c r="AZ182" s="72"/>
      <c r="BA182" s="72"/>
      <c r="BB182" s="72"/>
      <c r="BC182" s="72"/>
      <c r="BD182" s="72"/>
    </row>
    <row r="183" spans="1:57" hidden="1">
      <c r="A183" s="47"/>
      <c r="B183" s="48" t="s">
        <v>5290</v>
      </c>
      <c r="C183" s="67">
        <v>8</v>
      </c>
      <c r="D183" s="49" t="s">
        <v>4816</v>
      </c>
      <c r="E183" s="49" t="s">
        <v>4817</v>
      </c>
      <c r="F183" s="49" t="s">
        <v>4818</v>
      </c>
      <c r="G183" s="49" t="s">
        <v>4819</v>
      </c>
      <c r="H183" s="49" t="s">
        <v>4820</v>
      </c>
      <c r="I183" s="49" t="s">
        <v>4821</v>
      </c>
      <c r="AZ183" s="49" t="s">
        <v>4816</v>
      </c>
      <c r="BA183" s="49" t="s">
        <v>4817</v>
      </c>
      <c r="BB183" s="49" t="s">
        <v>4818</v>
      </c>
      <c r="BC183" s="49" t="s">
        <v>4819</v>
      </c>
      <c r="BD183" s="49" t="s">
        <v>4820</v>
      </c>
      <c r="BE183" s="49" t="s">
        <v>4821</v>
      </c>
    </row>
    <row r="184" spans="1:57" hidden="1">
      <c r="A184" s="43" t="s">
        <v>5291</v>
      </c>
      <c r="B184" s="50"/>
      <c r="C184" s="67">
        <v>9</v>
      </c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</row>
    <row r="185" spans="1:57" hidden="1">
      <c r="A185" s="43"/>
      <c r="B185" s="48" t="s">
        <v>5292</v>
      </c>
      <c r="C185" s="67">
        <v>10</v>
      </c>
      <c r="D185" s="49" t="s">
        <v>262</v>
      </c>
      <c r="E185" s="49" t="s">
        <v>263</v>
      </c>
      <c r="F185" s="49" t="s">
        <v>264</v>
      </c>
      <c r="G185" s="49" t="s">
        <v>265</v>
      </c>
      <c r="H185" s="49" t="s">
        <v>266</v>
      </c>
      <c r="I185" s="49" t="s">
        <v>267</v>
      </c>
      <c r="J185" s="49" t="s">
        <v>800</v>
      </c>
      <c r="K185" s="49" t="s">
        <v>801</v>
      </c>
      <c r="L185" s="49" t="s">
        <v>802</v>
      </c>
      <c r="M185" s="49" t="s">
        <v>803</v>
      </c>
      <c r="N185" s="49" t="s">
        <v>804</v>
      </c>
      <c r="O185" s="49" t="s">
        <v>805</v>
      </c>
      <c r="P185" s="49" t="s">
        <v>1344</v>
      </c>
      <c r="Q185" s="49" t="s">
        <v>1345</v>
      </c>
      <c r="R185" s="49" t="s">
        <v>1346</v>
      </c>
      <c r="S185" s="49" t="s">
        <v>1347</v>
      </c>
      <c r="T185" s="49" t="s">
        <v>1348</v>
      </c>
      <c r="U185" s="49" t="s">
        <v>1349</v>
      </c>
      <c r="V185" s="49" t="s">
        <v>1882</v>
      </c>
      <c r="W185" s="49" t="s">
        <v>1883</v>
      </c>
      <c r="X185" s="49" t="s">
        <v>1884</v>
      </c>
      <c r="Y185" s="49" t="s">
        <v>1885</v>
      </c>
      <c r="Z185" s="49" t="s">
        <v>1886</v>
      </c>
      <c r="AA185" s="49" t="s">
        <v>1887</v>
      </c>
      <c r="AB185" s="49" t="s">
        <v>2420</v>
      </c>
      <c r="AC185" s="49" t="s">
        <v>2421</v>
      </c>
      <c r="AD185" s="49" t="s">
        <v>2422</v>
      </c>
      <c r="AE185" s="49" t="s">
        <v>2423</v>
      </c>
      <c r="AF185" s="49" t="s">
        <v>2424</v>
      </c>
      <c r="AG185" s="49" t="s">
        <v>2425</v>
      </c>
      <c r="AH185" s="49" t="s">
        <v>2958</v>
      </c>
      <c r="AI185" s="49" t="s">
        <v>2959</v>
      </c>
      <c r="AJ185" s="49" t="s">
        <v>2960</v>
      </c>
      <c r="AK185" s="49" t="s">
        <v>2961</v>
      </c>
      <c r="AL185" s="49" t="s">
        <v>2962</v>
      </c>
      <c r="AM185" s="49" t="s">
        <v>2963</v>
      </c>
      <c r="AN185" s="49" t="s">
        <v>3740</v>
      </c>
      <c r="AO185" s="49" t="s">
        <v>3741</v>
      </c>
      <c r="AP185" s="49" t="s">
        <v>3742</v>
      </c>
      <c r="AQ185" s="49" t="s">
        <v>3743</v>
      </c>
      <c r="AR185" s="49" t="s">
        <v>3744</v>
      </c>
      <c r="AS185" s="49" t="s">
        <v>3745</v>
      </c>
      <c r="AT185" s="49" t="s">
        <v>4284</v>
      </c>
      <c r="AU185" s="49" t="s">
        <v>4285</v>
      </c>
      <c r="AV185" s="49" t="s">
        <v>4286</v>
      </c>
      <c r="AW185" s="49" t="s">
        <v>4287</v>
      </c>
      <c r="AX185" s="49" t="s">
        <v>4288</v>
      </c>
      <c r="AY185" s="49" t="s">
        <v>4289</v>
      </c>
      <c r="AZ185" s="49" t="s">
        <v>4822</v>
      </c>
      <c r="BA185" s="49" t="s">
        <v>4823</v>
      </c>
      <c r="BB185" s="49" t="s">
        <v>4824</v>
      </c>
      <c r="BC185" s="49" t="s">
        <v>4825</v>
      </c>
      <c r="BD185" s="49" t="s">
        <v>4826</v>
      </c>
      <c r="BE185" s="49" t="s">
        <v>4827</v>
      </c>
    </row>
    <row r="186" spans="1:57" hidden="1">
      <c r="A186" s="47"/>
      <c r="B186" s="51" t="s">
        <v>5293</v>
      </c>
      <c r="C186" s="67">
        <v>11</v>
      </c>
      <c r="D186" s="49" t="s">
        <v>268</v>
      </c>
      <c r="E186" s="49" t="s">
        <v>269</v>
      </c>
      <c r="F186" s="49" t="s">
        <v>270</v>
      </c>
      <c r="G186" s="49" t="s">
        <v>271</v>
      </c>
      <c r="H186" s="49" t="s">
        <v>272</v>
      </c>
      <c r="I186" s="49" t="s">
        <v>273</v>
      </c>
      <c r="J186" s="49" t="s">
        <v>806</v>
      </c>
      <c r="K186" s="49" t="s">
        <v>807</v>
      </c>
      <c r="L186" s="49" t="s">
        <v>808</v>
      </c>
      <c r="M186" s="49" t="s">
        <v>809</v>
      </c>
      <c r="N186" s="49" t="s">
        <v>810</v>
      </c>
      <c r="O186" s="49" t="s">
        <v>811</v>
      </c>
      <c r="P186" s="49" t="s">
        <v>1350</v>
      </c>
      <c r="Q186" s="49" t="s">
        <v>1351</v>
      </c>
      <c r="R186" s="49" t="s">
        <v>1352</v>
      </c>
      <c r="S186" s="49" t="s">
        <v>1353</v>
      </c>
      <c r="T186" s="49" t="s">
        <v>1354</v>
      </c>
      <c r="U186" s="49" t="s">
        <v>1355</v>
      </c>
      <c r="V186" s="49" t="s">
        <v>1888</v>
      </c>
      <c r="W186" s="49" t="s">
        <v>1889</v>
      </c>
      <c r="X186" s="49" t="s">
        <v>1890</v>
      </c>
      <c r="Y186" s="49" t="s">
        <v>1891</v>
      </c>
      <c r="Z186" s="49" t="s">
        <v>1892</v>
      </c>
      <c r="AA186" s="49" t="s">
        <v>1893</v>
      </c>
      <c r="AB186" s="49" t="s">
        <v>2426</v>
      </c>
      <c r="AC186" s="49" t="s">
        <v>2427</v>
      </c>
      <c r="AD186" s="49" t="s">
        <v>2428</v>
      </c>
      <c r="AE186" s="49" t="s">
        <v>2429</v>
      </c>
      <c r="AF186" s="49" t="s">
        <v>2430</v>
      </c>
      <c r="AG186" s="49" t="s">
        <v>2431</v>
      </c>
      <c r="AH186" s="49" t="s">
        <v>2964</v>
      </c>
      <c r="AI186" s="49" t="s">
        <v>2965</v>
      </c>
      <c r="AJ186" s="49" t="s">
        <v>2966</v>
      </c>
      <c r="AK186" s="49" t="s">
        <v>2967</v>
      </c>
      <c r="AL186" s="49" t="s">
        <v>2968</v>
      </c>
      <c r="AM186" s="49" t="s">
        <v>2969</v>
      </c>
      <c r="AN186" s="49" t="s">
        <v>3746</v>
      </c>
      <c r="AO186" s="49" t="s">
        <v>3747</v>
      </c>
      <c r="AP186" s="49" t="s">
        <v>3748</v>
      </c>
      <c r="AQ186" s="49" t="s">
        <v>3749</v>
      </c>
      <c r="AR186" s="49" t="s">
        <v>3750</v>
      </c>
      <c r="AS186" s="49" t="s">
        <v>3751</v>
      </c>
      <c r="AT186" s="49" t="s">
        <v>4290</v>
      </c>
      <c r="AU186" s="49" t="s">
        <v>4291</v>
      </c>
      <c r="AV186" s="49" t="s">
        <v>4292</v>
      </c>
      <c r="AW186" s="49" t="s">
        <v>4293</v>
      </c>
      <c r="AX186" s="49" t="s">
        <v>4294</v>
      </c>
      <c r="AY186" s="49" t="s">
        <v>4295</v>
      </c>
      <c r="AZ186" s="49" t="s">
        <v>4828</v>
      </c>
      <c r="BA186" s="49" t="s">
        <v>4829</v>
      </c>
      <c r="BB186" s="49" t="s">
        <v>4830</v>
      </c>
      <c r="BC186" s="49" t="s">
        <v>4831</v>
      </c>
      <c r="BD186" s="49" t="s">
        <v>4832</v>
      </c>
      <c r="BE186" s="49" t="s">
        <v>4833</v>
      </c>
    </row>
    <row r="187" spans="1:57" hidden="1">
      <c r="A187" s="47"/>
      <c r="B187" s="51" t="s">
        <v>5294</v>
      </c>
      <c r="C187" s="67">
        <v>12</v>
      </c>
      <c r="D187" s="49" t="s">
        <v>274</v>
      </c>
      <c r="E187" s="49" t="s">
        <v>275</v>
      </c>
      <c r="F187" s="49" t="s">
        <v>276</v>
      </c>
      <c r="G187" s="49" t="s">
        <v>277</v>
      </c>
      <c r="H187" s="49" t="s">
        <v>278</v>
      </c>
      <c r="I187" s="49" t="s">
        <v>279</v>
      </c>
      <c r="J187" s="49" t="s">
        <v>812</v>
      </c>
      <c r="K187" s="49" t="s">
        <v>813</v>
      </c>
      <c r="L187" s="49" t="s">
        <v>814</v>
      </c>
      <c r="M187" s="49" t="s">
        <v>815</v>
      </c>
      <c r="N187" s="49" t="s">
        <v>816</v>
      </c>
      <c r="O187" s="49" t="s">
        <v>817</v>
      </c>
      <c r="P187" s="49" t="s">
        <v>1356</v>
      </c>
      <c r="Q187" s="49" t="s">
        <v>1357</v>
      </c>
      <c r="R187" s="49" t="s">
        <v>1358</v>
      </c>
      <c r="S187" s="49" t="s">
        <v>1359</v>
      </c>
      <c r="T187" s="49" t="s">
        <v>1360</v>
      </c>
      <c r="U187" s="49" t="s">
        <v>1361</v>
      </c>
      <c r="V187" s="49" t="s">
        <v>1894</v>
      </c>
      <c r="W187" s="49" t="s">
        <v>1895</v>
      </c>
      <c r="X187" s="49" t="s">
        <v>1896</v>
      </c>
      <c r="Y187" s="49" t="s">
        <v>1897</v>
      </c>
      <c r="Z187" s="49" t="s">
        <v>1898</v>
      </c>
      <c r="AA187" s="49" t="s">
        <v>1899</v>
      </c>
      <c r="AB187" s="49" t="s">
        <v>2432</v>
      </c>
      <c r="AC187" s="49" t="s">
        <v>2433</v>
      </c>
      <c r="AD187" s="49" t="s">
        <v>2434</v>
      </c>
      <c r="AE187" s="49" t="s">
        <v>2435</v>
      </c>
      <c r="AF187" s="49" t="s">
        <v>2436</v>
      </c>
      <c r="AG187" s="49" t="s">
        <v>2437</v>
      </c>
      <c r="AH187" s="49" t="s">
        <v>2970</v>
      </c>
      <c r="AI187" s="49" t="s">
        <v>2971</v>
      </c>
      <c r="AJ187" s="49" t="s">
        <v>2972</v>
      </c>
      <c r="AK187" s="49" t="s">
        <v>2973</v>
      </c>
      <c r="AL187" s="49" t="s">
        <v>2974</v>
      </c>
      <c r="AM187" s="49" t="s">
        <v>2975</v>
      </c>
      <c r="AN187" s="49" t="s">
        <v>3752</v>
      </c>
      <c r="AO187" s="49" t="s">
        <v>3753</v>
      </c>
      <c r="AP187" s="49" t="s">
        <v>3754</v>
      </c>
      <c r="AQ187" s="49" t="s">
        <v>3755</v>
      </c>
      <c r="AR187" s="49" t="s">
        <v>3756</v>
      </c>
      <c r="AS187" s="49" t="s">
        <v>3757</v>
      </c>
      <c r="AT187" s="49" t="s">
        <v>4296</v>
      </c>
      <c r="AU187" s="49" t="s">
        <v>4297</v>
      </c>
      <c r="AV187" s="49" t="s">
        <v>4298</v>
      </c>
      <c r="AW187" s="49" t="s">
        <v>4299</v>
      </c>
      <c r="AX187" s="49" t="s">
        <v>4300</v>
      </c>
      <c r="AY187" s="49" t="s">
        <v>4301</v>
      </c>
      <c r="AZ187" s="49" t="s">
        <v>4834</v>
      </c>
      <c r="BA187" s="49" t="s">
        <v>4835</v>
      </c>
      <c r="BB187" s="49" t="s">
        <v>4836</v>
      </c>
      <c r="BC187" s="49" t="s">
        <v>4837</v>
      </c>
      <c r="BD187" s="49" t="s">
        <v>4838</v>
      </c>
      <c r="BE187" s="49" t="s">
        <v>4839</v>
      </c>
    </row>
    <row r="188" spans="1:57" hidden="1">
      <c r="A188" s="47"/>
      <c r="B188" s="52" t="s">
        <v>5295</v>
      </c>
      <c r="C188" s="67">
        <v>13</v>
      </c>
      <c r="D188" s="49" t="s">
        <v>280</v>
      </c>
      <c r="E188" s="49" t="s">
        <v>281</v>
      </c>
      <c r="F188" s="49" t="s">
        <v>282</v>
      </c>
      <c r="G188" s="49" t="s">
        <v>283</v>
      </c>
      <c r="H188" s="49" t="s">
        <v>284</v>
      </c>
      <c r="I188" s="49" t="s">
        <v>285</v>
      </c>
      <c r="J188" s="49" t="s">
        <v>818</v>
      </c>
      <c r="K188" s="49" t="s">
        <v>819</v>
      </c>
      <c r="L188" s="49" t="s">
        <v>820</v>
      </c>
      <c r="M188" s="49" t="s">
        <v>821</v>
      </c>
      <c r="N188" s="49" t="s">
        <v>822</v>
      </c>
      <c r="O188" s="49" t="s">
        <v>823</v>
      </c>
      <c r="P188" s="49" t="s">
        <v>1362</v>
      </c>
      <c r="Q188" s="49" t="s">
        <v>1363</v>
      </c>
      <c r="R188" s="49" t="s">
        <v>1364</v>
      </c>
      <c r="S188" s="49" t="s">
        <v>1365</v>
      </c>
      <c r="T188" s="49" t="s">
        <v>1366</v>
      </c>
      <c r="U188" s="49" t="s">
        <v>1367</v>
      </c>
      <c r="V188" s="49" t="s">
        <v>1900</v>
      </c>
      <c r="W188" s="49" t="s">
        <v>1901</v>
      </c>
      <c r="X188" s="49" t="s">
        <v>1902</v>
      </c>
      <c r="Y188" s="49" t="s">
        <v>1903</v>
      </c>
      <c r="Z188" s="49" t="s">
        <v>1904</v>
      </c>
      <c r="AA188" s="49" t="s">
        <v>1905</v>
      </c>
      <c r="AB188" s="49" t="s">
        <v>2438</v>
      </c>
      <c r="AC188" s="49" t="s">
        <v>2439</v>
      </c>
      <c r="AD188" s="49" t="s">
        <v>2440</v>
      </c>
      <c r="AE188" s="49" t="s">
        <v>2441</v>
      </c>
      <c r="AF188" s="49" t="s">
        <v>2442</v>
      </c>
      <c r="AG188" s="49" t="s">
        <v>2443</v>
      </c>
      <c r="AH188" s="49" t="s">
        <v>2976</v>
      </c>
      <c r="AI188" s="49" t="s">
        <v>2977</v>
      </c>
      <c r="AJ188" s="49" t="s">
        <v>2978</v>
      </c>
      <c r="AK188" s="49" t="s">
        <v>2979</v>
      </c>
      <c r="AL188" s="49" t="s">
        <v>2980</v>
      </c>
      <c r="AM188" s="49" t="s">
        <v>2981</v>
      </c>
      <c r="AN188" s="49" t="s">
        <v>3758</v>
      </c>
      <c r="AO188" s="49" t="s">
        <v>3759</v>
      </c>
      <c r="AP188" s="49" t="s">
        <v>3760</v>
      </c>
      <c r="AQ188" s="49" t="s">
        <v>3761</v>
      </c>
      <c r="AR188" s="49" t="s">
        <v>3762</v>
      </c>
      <c r="AS188" s="49" t="s">
        <v>3763</v>
      </c>
      <c r="AT188" s="49" t="s">
        <v>4302</v>
      </c>
      <c r="AU188" s="49" t="s">
        <v>4303</v>
      </c>
      <c r="AV188" s="49" t="s">
        <v>4304</v>
      </c>
      <c r="AW188" s="49" t="s">
        <v>4305</v>
      </c>
      <c r="AX188" s="49" t="s">
        <v>4306</v>
      </c>
      <c r="AY188" s="49" t="s">
        <v>4307</v>
      </c>
      <c r="AZ188" s="49" t="s">
        <v>4840</v>
      </c>
      <c r="BA188" s="49" t="s">
        <v>4841</v>
      </c>
      <c r="BB188" s="49" t="s">
        <v>4842</v>
      </c>
      <c r="BC188" s="49" t="s">
        <v>4843</v>
      </c>
      <c r="BD188" s="49" t="s">
        <v>4844</v>
      </c>
      <c r="BE188" s="49" t="s">
        <v>4845</v>
      </c>
    </row>
    <row r="189" spans="1:57" hidden="1">
      <c r="A189" s="47"/>
      <c r="B189" s="52" t="s">
        <v>5296</v>
      </c>
      <c r="C189" s="67">
        <v>14</v>
      </c>
      <c r="D189" s="49" t="s">
        <v>286</v>
      </c>
      <c r="E189" s="49" t="s">
        <v>287</v>
      </c>
      <c r="F189" s="49" t="s">
        <v>288</v>
      </c>
      <c r="G189" s="49" t="s">
        <v>289</v>
      </c>
      <c r="H189" s="49" t="s">
        <v>290</v>
      </c>
      <c r="I189" s="49" t="s">
        <v>291</v>
      </c>
      <c r="J189" s="49" t="s">
        <v>824</v>
      </c>
      <c r="K189" s="49" t="s">
        <v>825</v>
      </c>
      <c r="L189" s="49" t="s">
        <v>826</v>
      </c>
      <c r="M189" s="49" t="s">
        <v>827</v>
      </c>
      <c r="N189" s="49" t="s">
        <v>828</v>
      </c>
      <c r="O189" s="49" t="s">
        <v>829</v>
      </c>
      <c r="P189" s="49" t="s">
        <v>1368</v>
      </c>
      <c r="Q189" s="49" t="s">
        <v>1369</v>
      </c>
      <c r="R189" s="49" t="s">
        <v>1370</v>
      </c>
      <c r="S189" s="49" t="s">
        <v>1371</v>
      </c>
      <c r="T189" s="49" t="s">
        <v>1372</v>
      </c>
      <c r="U189" s="49" t="s">
        <v>1373</v>
      </c>
      <c r="V189" s="49" t="s">
        <v>1906</v>
      </c>
      <c r="W189" s="49" t="s">
        <v>1907</v>
      </c>
      <c r="X189" s="49" t="s">
        <v>1908</v>
      </c>
      <c r="Y189" s="49" t="s">
        <v>1909</v>
      </c>
      <c r="Z189" s="49" t="s">
        <v>1910</v>
      </c>
      <c r="AA189" s="49" t="s">
        <v>1911</v>
      </c>
      <c r="AB189" s="49" t="s">
        <v>2444</v>
      </c>
      <c r="AC189" s="49" t="s">
        <v>2445</v>
      </c>
      <c r="AD189" s="49" t="s">
        <v>2446</v>
      </c>
      <c r="AE189" s="49" t="s">
        <v>2447</v>
      </c>
      <c r="AF189" s="49" t="s">
        <v>2448</v>
      </c>
      <c r="AG189" s="49" t="s">
        <v>2449</v>
      </c>
      <c r="AH189" s="49" t="s">
        <v>3226</v>
      </c>
      <c r="AI189" s="49" t="s">
        <v>3227</v>
      </c>
      <c r="AJ189" s="49" t="s">
        <v>3228</v>
      </c>
      <c r="AK189" s="49" t="s">
        <v>3229</v>
      </c>
      <c r="AL189" s="49" t="s">
        <v>3230</v>
      </c>
      <c r="AM189" s="49" t="s">
        <v>3231</v>
      </c>
      <c r="AN189" s="49" t="s">
        <v>3764</v>
      </c>
      <c r="AO189" s="49" t="s">
        <v>3765</v>
      </c>
      <c r="AP189" s="49" t="s">
        <v>3766</v>
      </c>
      <c r="AQ189" s="49" t="s">
        <v>3767</v>
      </c>
      <c r="AR189" s="49" t="s">
        <v>3768</v>
      </c>
      <c r="AS189" s="49" t="s">
        <v>3769</v>
      </c>
      <c r="AT189" s="49" t="s">
        <v>4308</v>
      </c>
      <c r="AU189" s="49" t="s">
        <v>4309</v>
      </c>
      <c r="AV189" s="49" t="s">
        <v>4310</v>
      </c>
      <c r="AW189" s="49" t="s">
        <v>4311</v>
      </c>
      <c r="AX189" s="49" t="s">
        <v>4312</v>
      </c>
      <c r="AY189" s="49" t="s">
        <v>4313</v>
      </c>
      <c r="AZ189" s="49" t="s">
        <v>4846</v>
      </c>
      <c r="BA189" s="49" t="s">
        <v>4847</v>
      </c>
      <c r="BB189" s="49" t="s">
        <v>4848</v>
      </c>
      <c r="BC189" s="49" t="s">
        <v>4849</v>
      </c>
      <c r="BD189" s="49" t="s">
        <v>4850</v>
      </c>
      <c r="BE189" s="49" t="s">
        <v>4851</v>
      </c>
    </row>
    <row r="190" spans="1:57" hidden="1">
      <c r="A190" s="47"/>
      <c r="B190" s="51" t="s">
        <v>5297</v>
      </c>
      <c r="C190" s="67">
        <v>15</v>
      </c>
      <c r="D190" s="49" t="s">
        <v>292</v>
      </c>
      <c r="E190" s="49" t="s">
        <v>293</v>
      </c>
      <c r="F190" s="49" t="s">
        <v>294</v>
      </c>
      <c r="G190" s="49" t="s">
        <v>295</v>
      </c>
      <c r="H190" s="49" t="s">
        <v>296</v>
      </c>
      <c r="I190" s="49" t="s">
        <v>297</v>
      </c>
      <c r="J190" s="49" t="s">
        <v>830</v>
      </c>
      <c r="K190" s="49" t="s">
        <v>831</v>
      </c>
      <c r="L190" s="49" t="s">
        <v>832</v>
      </c>
      <c r="M190" s="49" t="s">
        <v>833</v>
      </c>
      <c r="N190" s="49" t="s">
        <v>834</v>
      </c>
      <c r="O190" s="49" t="s">
        <v>835</v>
      </c>
      <c r="P190" s="49" t="s">
        <v>1374</v>
      </c>
      <c r="Q190" s="49" t="s">
        <v>1375</v>
      </c>
      <c r="R190" s="49" t="s">
        <v>1376</v>
      </c>
      <c r="S190" s="49" t="s">
        <v>1377</v>
      </c>
      <c r="T190" s="49" t="s">
        <v>1378</v>
      </c>
      <c r="U190" s="49" t="s">
        <v>1379</v>
      </c>
      <c r="V190" s="49" t="s">
        <v>1912</v>
      </c>
      <c r="W190" s="49" t="s">
        <v>1913</v>
      </c>
      <c r="X190" s="49" t="s">
        <v>1914</v>
      </c>
      <c r="Y190" s="49" t="s">
        <v>1915</v>
      </c>
      <c r="Z190" s="49" t="s">
        <v>1916</v>
      </c>
      <c r="AA190" s="49" t="s">
        <v>1917</v>
      </c>
      <c r="AB190" s="49" t="s">
        <v>2450</v>
      </c>
      <c r="AC190" s="49" t="s">
        <v>2451</v>
      </c>
      <c r="AD190" s="49" t="s">
        <v>2452</v>
      </c>
      <c r="AE190" s="49" t="s">
        <v>2453</v>
      </c>
      <c r="AF190" s="49" t="s">
        <v>2454</v>
      </c>
      <c r="AG190" s="49" t="s">
        <v>2455</v>
      </c>
      <c r="AH190" s="49" t="s">
        <v>3232</v>
      </c>
      <c r="AI190" s="49" t="s">
        <v>3233</v>
      </c>
      <c r="AJ190" s="49" t="s">
        <v>3234</v>
      </c>
      <c r="AK190" s="49" t="s">
        <v>3235</v>
      </c>
      <c r="AL190" s="49" t="s">
        <v>3236</v>
      </c>
      <c r="AM190" s="49" t="s">
        <v>3237</v>
      </c>
      <c r="AN190" s="49" t="s">
        <v>3770</v>
      </c>
      <c r="AO190" s="49" t="s">
        <v>3771</v>
      </c>
      <c r="AP190" s="49" t="s">
        <v>3772</v>
      </c>
      <c r="AQ190" s="49" t="s">
        <v>3773</v>
      </c>
      <c r="AR190" s="49" t="s">
        <v>3774</v>
      </c>
      <c r="AS190" s="49" t="s">
        <v>3775</v>
      </c>
      <c r="AT190" s="49" t="s">
        <v>4314</v>
      </c>
      <c r="AU190" s="49" t="s">
        <v>4315</v>
      </c>
      <c r="AV190" s="49" t="s">
        <v>4316</v>
      </c>
      <c r="AW190" s="49" t="s">
        <v>4317</v>
      </c>
      <c r="AX190" s="49" t="s">
        <v>4318</v>
      </c>
      <c r="AY190" s="49" t="s">
        <v>4319</v>
      </c>
      <c r="AZ190" s="49" t="s">
        <v>4852</v>
      </c>
      <c r="BA190" s="49" t="s">
        <v>4853</v>
      </c>
      <c r="BB190" s="49" t="s">
        <v>4854</v>
      </c>
      <c r="BC190" s="49" t="s">
        <v>4855</v>
      </c>
      <c r="BD190" s="49" t="s">
        <v>4856</v>
      </c>
      <c r="BE190" s="49" t="s">
        <v>4857</v>
      </c>
    </row>
    <row r="191" spans="1:57" hidden="1">
      <c r="A191" s="47"/>
      <c r="B191" s="52" t="s">
        <v>5298</v>
      </c>
      <c r="C191" s="67">
        <v>16</v>
      </c>
      <c r="D191" s="49" t="s">
        <v>298</v>
      </c>
      <c r="E191" s="49" t="s">
        <v>299</v>
      </c>
      <c r="F191" s="49" t="s">
        <v>300</v>
      </c>
      <c r="G191" s="49" t="s">
        <v>301</v>
      </c>
      <c r="H191" s="49" t="s">
        <v>302</v>
      </c>
      <c r="I191" s="49" t="s">
        <v>303</v>
      </c>
      <c r="J191" s="49" t="s">
        <v>836</v>
      </c>
      <c r="K191" s="49" t="s">
        <v>837</v>
      </c>
      <c r="L191" s="49" t="s">
        <v>838</v>
      </c>
      <c r="M191" s="49" t="s">
        <v>839</v>
      </c>
      <c r="N191" s="49" t="s">
        <v>840</v>
      </c>
      <c r="O191" s="49" t="s">
        <v>841</v>
      </c>
      <c r="P191" s="49" t="s">
        <v>1380</v>
      </c>
      <c r="Q191" s="49" t="s">
        <v>1381</v>
      </c>
      <c r="R191" s="49" t="s">
        <v>1382</v>
      </c>
      <c r="S191" s="49" t="s">
        <v>1383</v>
      </c>
      <c r="T191" s="49" t="s">
        <v>1384</v>
      </c>
      <c r="U191" s="49" t="s">
        <v>1385</v>
      </c>
      <c r="V191" s="49" t="s">
        <v>1918</v>
      </c>
      <c r="W191" s="49" t="s">
        <v>1919</v>
      </c>
      <c r="X191" s="49" t="s">
        <v>1920</v>
      </c>
      <c r="Y191" s="49" t="s">
        <v>1921</v>
      </c>
      <c r="Z191" s="49" t="s">
        <v>1922</v>
      </c>
      <c r="AA191" s="49" t="s">
        <v>1923</v>
      </c>
      <c r="AB191" s="49" t="s">
        <v>2456</v>
      </c>
      <c r="AC191" s="49" t="s">
        <v>2457</v>
      </c>
      <c r="AD191" s="49" t="s">
        <v>2458</v>
      </c>
      <c r="AE191" s="49" t="s">
        <v>2459</v>
      </c>
      <c r="AF191" s="49" t="s">
        <v>2460</v>
      </c>
      <c r="AG191" s="49" t="s">
        <v>2461</v>
      </c>
      <c r="AH191" s="49" t="s">
        <v>3238</v>
      </c>
      <c r="AI191" s="49" t="s">
        <v>3239</v>
      </c>
      <c r="AJ191" s="49" t="s">
        <v>3240</v>
      </c>
      <c r="AK191" s="49" t="s">
        <v>3241</v>
      </c>
      <c r="AL191" s="49" t="s">
        <v>3242</v>
      </c>
      <c r="AM191" s="49" t="s">
        <v>3243</v>
      </c>
      <c r="AN191" s="49" t="s">
        <v>3776</v>
      </c>
      <c r="AO191" s="49" t="s">
        <v>3777</v>
      </c>
      <c r="AP191" s="49" t="s">
        <v>3778</v>
      </c>
      <c r="AQ191" s="49" t="s">
        <v>3779</v>
      </c>
      <c r="AR191" s="49" t="s">
        <v>3780</v>
      </c>
      <c r="AS191" s="49" t="s">
        <v>3781</v>
      </c>
      <c r="AT191" s="49" t="s">
        <v>4320</v>
      </c>
      <c r="AU191" s="49" t="s">
        <v>4321</v>
      </c>
      <c r="AV191" s="49" t="s">
        <v>4322</v>
      </c>
      <c r="AW191" s="49" t="s">
        <v>4323</v>
      </c>
      <c r="AX191" s="49" t="s">
        <v>4324</v>
      </c>
      <c r="AY191" s="49" t="s">
        <v>4325</v>
      </c>
      <c r="AZ191" s="49" t="s">
        <v>4858</v>
      </c>
      <c r="BA191" s="49" t="s">
        <v>4859</v>
      </c>
      <c r="BB191" s="49" t="s">
        <v>4860</v>
      </c>
      <c r="BC191" s="49" t="s">
        <v>4861</v>
      </c>
      <c r="BD191" s="49" t="s">
        <v>4862</v>
      </c>
      <c r="BE191" s="49" t="s">
        <v>4863</v>
      </c>
    </row>
    <row r="192" spans="1:57" hidden="1">
      <c r="A192" s="47"/>
      <c r="B192" s="52" t="s">
        <v>5299</v>
      </c>
      <c r="C192" s="67">
        <v>17</v>
      </c>
      <c r="D192" s="49" t="s">
        <v>304</v>
      </c>
      <c r="E192" s="49" t="s">
        <v>305</v>
      </c>
      <c r="F192" s="49" t="s">
        <v>306</v>
      </c>
      <c r="G192" s="49" t="s">
        <v>307</v>
      </c>
      <c r="H192" s="49" t="s">
        <v>308</v>
      </c>
      <c r="I192" s="49" t="s">
        <v>309</v>
      </c>
      <c r="J192" s="49" t="s">
        <v>842</v>
      </c>
      <c r="K192" s="49" t="s">
        <v>843</v>
      </c>
      <c r="L192" s="49" t="s">
        <v>844</v>
      </c>
      <c r="M192" s="49" t="s">
        <v>845</v>
      </c>
      <c r="N192" s="49" t="s">
        <v>846</v>
      </c>
      <c r="O192" s="49" t="s">
        <v>847</v>
      </c>
      <c r="P192" s="49" t="s">
        <v>1386</v>
      </c>
      <c r="Q192" s="49" t="s">
        <v>1387</v>
      </c>
      <c r="R192" s="49" t="s">
        <v>1388</v>
      </c>
      <c r="S192" s="49" t="s">
        <v>1389</v>
      </c>
      <c r="T192" s="49" t="s">
        <v>1390</v>
      </c>
      <c r="U192" s="49" t="s">
        <v>1391</v>
      </c>
      <c r="V192" s="49" t="s">
        <v>1924</v>
      </c>
      <c r="W192" s="49" t="s">
        <v>1925</v>
      </c>
      <c r="X192" s="49" t="s">
        <v>1926</v>
      </c>
      <c r="Y192" s="49" t="s">
        <v>1927</v>
      </c>
      <c r="Z192" s="49" t="s">
        <v>1928</v>
      </c>
      <c r="AA192" s="49" t="s">
        <v>1929</v>
      </c>
      <c r="AB192" s="49" t="s">
        <v>2462</v>
      </c>
      <c r="AC192" s="49" t="s">
        <v>2463</v>
      </c>
      <c r="AD192" s="49" t="s">
        <v>2464</v>
      </c>
      <c r="AE192" s="49" t="s">
        <v>2465</v>
      </c>
      <c r="AF192" s="49" t="s">
        <v>2466</v>
      </c>
      <c r="AG192" s="49" t="s">
        <v>2467</v>
      </c>
      <c r="AH192" s="49" t="s">
        <v>3244</v>
      </c>
      <c r="AI192" s="49" t="s">
        <v>3245</v>
      </c>
      <c r="AJ192" s="49" t="s">
        <v>3246</v>
      </c>
      <c r="AK192" s="49" t="s">
        <v>3247</v>
      </c>
      <c r="AL192" s="49" t="s">
        <v>3248</v>
      </c>
      <c r="AM192" s="49" t="s">
        <v>3249</v>
      </c>
      <c r="AN192" s="49" t="s">
        <v>3782</v>
      </c>
      <c r="AO192" s="49" t="s">
        <v>3783</v>
      </c>
      <c r="AP192" s="49" t="s">
        <v>3784</v>
      </c>
      <c r="AQ192" s="49" t="s">
        <v>3785</v>
      </c>
      <c r="AR192" s="49" t="s">
        <v>3786</v>
      </c>
      <c r="AS192" s="49" t="s">
        <v>3787</v>
      </c>
      <c r="AT192" s="49" t="s">
        <v>4326</v>
      </c>
      <c r="AU192" s="49" t="s">
        <v>4327</v>
      </c>
      <c r="AV192" s="49" t="s">
        <v>4328</v>
      </c>
      <c r="AW192" s="49" t="s">
        <v>4329</v>
      </c>
      <c r="AX192" s="49" t="s">
        <v>4330</v>
      </c>
      <c r="AY192" s="49" t="s">
        <v>4331</v>
      </c>
      <c r="AZ192" s="49" t="s">
        <v>4864</v>
      </c>
      <c r="BA192" s="49" t="s">
        <v>4865</v>
      </c>
      <c r="BB192" s="49" t="s">
        <v>4866</v>
      </c>
      <c r="BC192" s="49" t="s">
        <v>4867</v>
      </c>
      <c r="BD192" s="49" t="s">
        <v>4868</v>
      </c>
      <c r="BE192" s="49" t="s">
        <v>4869</v>
      </c>
    </row>
    <row r="193" spans="1:57" hidden="1">
      <c r="A193" s="47"/>
      <c r="B193" s="48" t="s">
        <v>5300</v>
      </c>
      <c r="C193" s="67">
        <v>18</v>
      </c>
      <c r="D193" s="49" t="s">
        <v>310</v>
      </c>
      <c r="E193" s="49" t="s">
        <v>311</v>
      </c>
      <c r="F193" s="49" t="s">
        <v>312</v>
      </c>
      <c r="G193" s="49" t="s">
        <v>313</v>
      </c>
      <c r="H193" s="49" t="s">
        <v>314</v>
      </c>
      <c r="I193" s="49" t="s">
        <v>315</v>
      </c>
      <c r="J193" s="49" t="s">
        <v>848</v>
      </c>
      <c r="K193" s="49" t="s">
        <v>849</v>
      </c>
      <c r="L193" s="49" t="s">
        <v>850</v>
      </c>
      <c r="M193" s="49" t="s">
        <v>851</v>
      </c>
      <c r="N193" s="49" t="s">
        <v>852</v>
      </c>
      <c r="O193" s="49" t="s">
        <v>853</v>
      </c>
      <c r="P193" s="49" t="s">
        <v>1392</v>
      </c>
      <c r="Q193" s="49" t="s">
        <v>1393</v>
      </c>
      <c r="R193" s="49" t="s">
        <v>1394</v>
      </c>
      <c r="S193" s="49" t="s">
        <v>1395</v>
      </c>
      <c r="T193" s="49" t="s">
        <v>1396</v>
      </c>
      <c r="U193" s="49" t="s">
        <v>1397</v>
      </c>
      <c r="V193" s="49" t="s">
        <v>1930</v>
      </c>
      <c r="W193" s="49" t="s">
        <v>1931</v>
      </c>
      <c r="X193" s="49" t="s">
        <v>1932</v>
      </c>
      <c r="Y193" s="49" t="s">
        <v>1933</v>
      </c>
      <c r="Z193" s="49" t="s">
        <v>1934</v>
      </c>
      <c r="AA193" s="49" t="s">
        <v>1935</v>
      </c>
      <c r="AB193" s="49" t="s">
        <v>2468</v>
      </c>
      <c r="AC193" s="49" t="s">
        <v>2469</v>
      </c>
      <c r="AD193" s="49" t="s">
        <v>2470</v>
      </c>
      <c r="AE193" s="49" t="s">
        <v>2471</v>
      </c>
      <c r="AF193" s="49" t="s">
        <v>2472</v>
      </c>
      <c r="AG193" s="49" t="s">
        <v>2473</v>
      </c>
      <c r="AH193" s="49" t="s">
        <v>3250</v>
      </c>
      <c r="AI193" s="49" t="s">
        <v>3251</v>
      </c>
      <c r="AJ193" s="49" t="s">
        <v>3252</v>
      </c>
      <c r="AK193" s="49" t="s">
        <v>3253</v>
      </c>
      <c r="AL193" s="49" t="s">
        <v>3254</v>
      </c>
      <c r="AM193" s="49" t="s">
        <v>3255</v>
      </c>
      <c r="AN193" s="49" t="s">
        <v>3788</v>
      </c>
      <c r="AO193" s="49" t="s">
        <v>3789</v>
      </c>
      <c r="AP193" s="49" t="s">
        <v>3790</v>
      </c>
      <c r="AQ193" s="49" t="s">
        <v>3791</v>
      </c>
      <c r="AR193" s="49" t="s">
        <v>3792</v>
      </c>
      <c r="AS193" s="49" t="s">
        <v>3793</v>
      </c>
      <c r="AT193" s="49" t="s">
        <v>4332</v>
      </c>
      <c r="AU193" s="49" t="s">
        <v>4333</v>
      </c>
      <c r="AV193" s="49" t="s">
        <v>4334</v>
      </c>
      <c r="AW193" s="49" t="s">
        <v>4335</v>
      </c>
      <c r="AX193" s="49" t="s">
        <v>4336</v>
      </c>
      <c r="AY193" s="49" t="s">
        <v>4337</v>
      </c>
      <c r="AZ193" s="49" t="s">
        <v>4870</v>
      </c>
      <c r="BA193" s="49" t="s">
        <v>4871</v>
      </c>
      <c r="BB193" s="49" t="s">
        <v>4872</v>
      </c>
      <c r="BC193" s="49" t="s">
        <v>4873</v>
      </c>
      <c r="BD193" s="49" t="s">
        <v>4874</v>
      </c>
      <c r="BE193" s="49" t="s">
        <v>4875</v>
      </c>
    </row>
    <row r="194" spans="1:57" hidden="1">
      <c r="A194" s="43" t="s">
        <v>5301</v>
      </c>
      <c r="B194" s="53"/>
      <c r="C194" s="67">
        <v>19</v>
      </c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  <c r="AM194" s="49"/>
      <c r="AN194" s="49"/>
      <c r="AO194" s="49"/>
      <c r="AP194" s="49"/>
      <c r="AQ194" s="49"/>
      <c r="AR194" s="49"/>
      <c r="AS194" s="49"/>
      <c r="AT194" s="49"/>
      <c r="AU194" s="49"/>
      <c r="AV194" s="49"/>
      <c r="AW194" s="49"/>
      <c r="AX194" s="49"/>
      <c r="AY194" s="49"/>
      <c r="AZ194" s="49"/>
      <c r="BA194" s="49"/>
      <c r="BB194" s="49"/>
      <c r="BC194" s="49"/>
      <c r="BD194" s="49"/>
      <c r="BE194" s="49"/>
    </row>
    <row r="195" spans="1:57" hidden="1">
      <c r="A195" s="54"/>
      <c r="B195" s="48" t="s">
        <v>5302</v>
      </c>
      <c r="C195" s="67">
        <v>20</v>
      </c>
      <c r="D195" s="49" t="s">
        <v>316</v>
      </c>
      <c r="E195" s="49" t="s">
        <v>317</v>
      </c>
      <c r="F195" s="49" t="s">
        <v>318</v>
      </c>
      <c r="G195" s="49" t="s">
        <v>319</v>
      </c>
      <c r="H195" s="49" t="s">
        <v>320</v>
      </c>
      <c r="I195" s="49" t="s">
        <v>321</v>
      </c>
      <c r="J195" s="49" t="s">
        <v>854</v>
      </c>
      <c r="K195" s="49" t="s">
        <v>855</v>
      </c>
      <c r="L195" s="49" t="s">
        <v>856</v>
      </c>
      <c r="M195" s="49" t="s">
        <v>857</v>
      </c>
      <c r="N195" s="49" t="s">
        <v>858</v>
      </c>
      <c r="O195" s="49" t="s">
        <v>859</v>
      </c>
      <c r="P195" s="49" t="s">
        <v>1398</v>
      </c>
      <c r="Q195" s="49" t="s">
        <v>1399</v>
      </c>
      <c r="R195" s="49" t="s">
        <v>1400</v>
      </c>
      <c r="S195" s="49" t="s">
        <v>1401</v>
      </c>
      <c r="T195" s="49" t="s">
        <v>1402</v>
      </c>
      <c r="U195" s="49" t="s">
        <v>1403</v>
      </c>
      <c r="V195" s="49" t="s">
        <v>1936</v>
      </c>
      <c r="W195" s="49" t="s">
        <v>1937</v>
      </c>
      <c r="X195" s="49" t="s">
        <v>1938</v>
      </c>
      <c r="Y195" s="49" t="s">
        <v>1939</v>
      </c>
      <c r="Z195" s="49" t="s">
        <v>1940</v>
      </c>
      <c r="AA195" s="49" t="s">
        <v>1941</v>
      </c>
      <c r="AB195" s="49" t="s">
        <v>2474</v>
      </c>
      <c r="AC195" s="49" t="s">
        <v>2475</v>
      </c>
      <c r="AD195" s="49" t="s">
        <v>2476</v>
      </c>
      <c r="AE195" s="49" t="s">
        <v>2477</v>
      </c>
      <c r="AF195" s="49" t="s">
        <v>2478</v>
      </c>
      <c r="AG195" s="49" t="s">
        <v>2479</v>
      </c>
      <c r="AH195" s="49" t="s">
        <v>3256</v>
      </c>
      <c r="AI195" s="49" t="s">
        <v>3257</v>
      </c>
      <c r="AJ195" s="49" t="s">
        <v>3258</v>
      </c>
      <c r="AK195" s="49" t="s">
        <v>3259</v>
      </c>
      <c r="AL195" s="49" t="s">
        <v>3260</v>
      </c>
      <c r="AM195" s="49" t="s">
        <v>3261</v>
      </c>
      <c r="AN195" s="49" t="s">
        <v>3794</v>
      </c>
      <c r="AO195" s="49" t="s">
        <v>3795</v>
      </c>
      <c r="AP195" s="49" t="s">
        <v>3796</v>
      </c>
      <c r="AQ195" s="49" t="s">
        <v>3797</v>
      </c>
      <c r="AR195" s="49" t="s">
        <v>3798</v>
      </c>
      <c r="AS195" s="49" t="s">
        <v>3799</v>
      </c>
      <c r="AT195" s="49" t="s">
        <v>4338</v>
      </c>
      <c r="AU195" s="49" t="s">
        <v>4339</v>
      </c>
      <c r="AV195" s="49" t="s">
        <v>4340</v>
      </c>
      <c r="AW195" s="49" t="s">
        <v>4341</v>
      </c>
      <c r="AX195" s="49" t="s">
        <v>4342</v>
      </c>
      <c r="AY195" s="49" t="s">
        <v>4343</v>
      </c>
      <c r="AZ195" s="49" t="s">
        <v>4876</v>
      </c>
      <c r="BA195" s="49" t="s">
        <v>4877</v>
      </c>
      <c r="BB195" s="49" t="s">
        <v>4878</v>
      </c>
      <c r="BC195" s="49" t="s">
        <v>4879</v>
      </c>
      <c r="BD195" s="49" t="s">
        <v>4880</v>
      </c>
      <c r="BE195" s="49" t="s">
        <v>4881</v>
      </c>
    </row>
    <row r="196" spans="1:57" hidden="1">
      <c r="A196" s="54"/>
      <c r="B196" s="51" t="s">
        <v>5303</v>
      </c>
      <c r="C196" s="67">
        <v>21</v>
      </c>
      <c r="D196" s="49" t="s">
        <v>322</v>
      </c>
      <c r="E196" s="49" t="s">
        <v>323</v>
      </c>
      <c r="F196" s="49" t="s">
        <v>324</v>
      </c>
      <c r="G196" s="49" t="s">
        <v>325</v>
      </c>
      <c r="H196" s="49" t="s">
        <v>326</v>
      </c>
      <c r="I196" s="49" t="s">
        <v>327</v>
      </c>
      <c r="J196" s="49" t="s">
        <v>860</v>
      </c>
      <c r="K196" s="49" t="s">
        <v>861</v>
      </c>
      <c r="L196" s="49" t="s">
        <v>862</v>
      </c>
      <c r="M196" s="49" t="s">
        <v>863</v>
      </c>
      <c r="N196" s="49" t="s">
        <v>864</v>
      </c>
      <c r="O196" s="49" t="s">
        <v>865</v>
      </c>
      <c r="P196" s="49" t="s">
        <v>1404</v>
      </c>
      <c r="Q196" s="49" t="s">
        <v>1405</v>
      </c>
      <c r="R196" s="49" t="s">
        <v>1406</v>
      </c>
      <c r="S196" s="49" t="s">
        <v>1407</v>
      </c>
      <c r="T196" s="49" t="s">
        <v>1408</v>
      </c>
      <c r="U196" s="49" t="s">
        <v>1409</v>
      </c>
      <c r="V196" s="49" t="s">
        <v>1942</v>
      </c>
      <c r="W196" s="49" t="s">
        <v>1943</v>
      </c>
      <c r="X196" s="49" t="s">
        <v>1944</v>
      </c>
      <c r="Y196" s="49" t="s">
        <v>1945</v>
      </c>
      <c r="Z196" s="49" t="s">
        <v>1946</v>
      </c>
      <c r="AA196" s="49" t="s">
        <v>1947</v>
      </c>
      <c r="AB196" s="49" t="s">
        <v>2480</v>
      </c>
      <c r="AC196" s="49" t="s">
        <v>2481</v>
      </c>
      <c r="AD196" s="49" t="s">
        <v>2482</v>
      </c>
      <c r="AE196" s="49" t="s">
        <v>2483</v>
      </c>
      <c r="AF196" s="49" t="s">
        <v>2484</v>
      </c>
      <c r="AG196" s="49" t="s">
        <v>2485</v>
      </c>
      <c r="AH196" s="49" t="s">
        <v>3262</v>
      </c>
      <c r="AI196" s="49" t="s">
        <v>3263</v>
      </c>
      <c r="AJ196" s="49" t="s">
        <v>3264</v>
      </c>
      <c r="AK196" s="49" t="s">
        <v>3265</v>
      </c>
      <c r="AL196" s="49" t="s">
        <v>3266</v>
      </c>
      <c r="AM196" s="49" t="s">
        <v>3267</v>
      </c>
      <c r="AN196" s="49" t="s">
        <v>3800</v>
      </c>
      <c r="AO196" s="49" t="s">
        <v>3801</v>
      </c>
      <c r="AP196" s="49" t="s">
        <v>3802</v>
      </c>
      <c r="AQ196" s="49" t="s">
        <v>3803</v>
      </c>
      <c r="AR196" s="49" t="s">
        <v>3804</v>
      </c>
      <c r="AS196" s="49" t="s">
        <v>3805</v>
      </c>
      <c r="AT196" s="49" t="s">
        <v>4344</v>
      </c>
      <c r="AU196" s="49" t="s">
        <v>4345</v>
      </c>
      <c r="AV196" s="49" t="s">
        <v>4346</v>
      </c>
      <c r="AW196" s="49" t="s">
        <v>4347</v>
      </c>
      <c r="AX196" s="49" t="s">
        <v>4348</v>
      </c>
      <c r="AY196" s="49" t="s">
        <v>4349</v>
      </c>
      <c r="AZ196" s="49" t="s">
        <v>4882</v>
      </c>
      <c r="BA196" s="49" t="s">
        <v>4883</v>
      </c>
      <c r="BB196" s="49" t="s">
        <v>4884</v>
      </c>
      <c r="BC196" s="49" t="s">
        <v>4885</v>
      </c>
      <c r="BD196" s="49" t="s">
        <v>4886</v>
      </c>
      <c r="BE196" s="49" t="s">
        <v>4887</v>
      </c>
    </row>
    <row r="197" spans="1:57" hidden="1">
      <c r="A197" s="54"/>
      <c r="B197" s="52" t="s">
        <v>5304</v>
      </c>
      <c r="C197" s="67">
        <v>22</v>
      </c>
      <c r="D197" s="49" t="s">
        <v>328</v>
      </c>
      <c r="E197" s="49" t="s">
        <v>329</v>
      </c>
      <c r="F197" s="49" t="s">
        <v>330</v>
      </c>
      <c r="G197" s="49" t="s">
        <v>331</v>
      </c>
      <c r="H197" s="49" t="s">
        <v>332</v>
      </c>
      <c r="I197" s="49" t="s">
        <v>333</v>
      </c>
      <c r="J197" s="49" t="s">
        <v>866</v>
      </c>
      <c r="K197" s="49" t="s">
        <v>867</v>
      </c>
      <c r="L197" s="49" t="s">
        <v>868</v>
      </c>
      <c r="M197" s="49" t="s">
        <v>869</v>
      </c>
      <c r="N197" s="49" t="s">
        <v>870</v>
      </c>
      <c r="O197" s="49" t="s">
        <v>871</v>
      </c>
      <c r="P197" s="49" t="s">
        <v>1410</v>
      </c>
      <c r="Q197" s="49" t="s">
        <v>1411</v>
      </c>
      <c r="R197" s="49" t="s">
        <v>1412</v>
      </c>
      <c r="S197" s="49" t="s">
        <v>1413</v>
      </c>
      <c r="T197" s="49" t="s">
        <v>1414</v>
      </c>
      <c r="U197" s="49" t="s">
        <v>1415</v>
      </c>
      <c r="V197" s="49" t="s">
        <v>1948</v>
      </c>
      <c r="W197" s="49" t="s">
        <v>1949</v>
      </c>
      <c r="X197" s="49" t="s">
        <v>1950</v>
      </c>
      <c r="Y197" s="49" t="s">
        <v>1951</v>
      </c>
      <c r="Z197" s="49" t="s">
        <v>1952</v>
      </c>
      <c r="AA197" s="49" t="s">
        <v>1953</v>
      </c>
      <c r="AB197" s="49" t="s">
        <v>2486</v>
      </c>
      <c r="AC197" s="49" t="s">
        <v>2487</v>
      </c>
      <c r="AD197" s="49" t="s">
        <v>2732</v>
      </c>
      <c r="AE197" s="49" t="s">
        <v>2733</v>
      </c>
      <c r="AF197" s="49" t="s">
        <v>2734</v>
      </c>
      <c r="AG197" s="49" t="s">
        <v>2735</v>
      </c>
      <c r="AH197" s="49" t="s">
        <v>3268</v>
      </c>
      <c r="AI197" s="49" t="s">
        <v>3269</v>
      </c>
      <c r="AJ197" s="49" t="s">
        <v>3270</v>
      </c>
      <c r="AK197" s="49" t="s">
        <v>3271</v>
      </c>
      <c r="AL197" s="49" t="s">
        <v>3272</v>
      </c>
      <c r="AM197" s="49" t="s">
        <v>3273</v>
      </c>
      <c r="AN197" s="49" t="s">
        <v>3806</v>
      </c>
      <c r="AO197" s="49" t="s">
        <v>3807</v>
      </c>
      <c r="AP197" s="49" t="s">
        <v>3808</v>
      </c>
      <c r="AQ197" s="49" t="s">
        <v>3809</v>
      </c>
      <c r="AR197" s="49" t="s">
        <v>3810</v>
      </c>
      <c r="AS197" s="49" t="s">
        <v>3811</v>
      </c>
      <c r="AT197" s="49" t="s">
        <v>4350</v>
      </c>
      <c r="AU197" s="49" t="s">
        <v>4351</v>
      </c>
      <c r="AV197" s="49" t="s">
        <v>4352</v>
      </c>
      <c r="AW197" s="49" t="s">
        <v>4353</v>
      </c>
      <c r="AX197" s="49" t="s">
        <v>4354</v>
      </c>
      <c r="AY197" s="49" t="s">
        <v>4355</v>
      </c>
      <c r="AZ197" s="49" t="s">
        <v>4888</v>
      </c>
      <c r="BA197" s="49" t="s">
        <v>4889</v>
      </c>
      <c r="BB197" s="49" t="s">
        <v>4890</v>
      </c>
      <c r="BC197" s="49" t="s">
        <v>4891</v>
      </c>
      <c r="BD197" s="49" t="s">
        <v>4892</v>
      </c>
      <c r="BE197" s="49" t="s">
        <v>4893</v>
      </c>
    </row>
    <row r="198" spans="1:57" hidden="1">
      <c r="A198" s="54"/>
      <c r="B198" s="52" t="s">
        <v>5305</v>
      </c>
      <c r="C198" s="67">
        <v>23</v>
      </c>
      <c r="D198" s="49" t="s">
        <v>334</v>
      </c>
      <c r="E198" s="49" t="s">
        <v>335</v>
      </c>
      <c r="F198" s="49" t="s">
        <v>336</v>
      </c>
      <c r="G198" s="49" t="s">
        <v>337</v>
      </c>
      <c r="H198" s="49" t="s">
        <v>338</v>
      </c>
      <c r="I198" s="49" t="s">
        <v>339</v>
      </c>
      <c r="J198" s="49" t="s">
        <v>872</v>
      </c>
      <c r="K198" s="49" t="s">
        <v>873</v>
      </c>
      <c r="L198" s="49" t="s">
        <v>874</v>
      </c>
      <c r="M198" s="49" t="s">
        <v>875</v>
      </c>
      <c r="N198" s="49" t="s">
        <v>876</v>
      </c>
      <c r="O198" s="49" t="s">
        <v>877</v>
      </c>
      <c r="P198" s="49" t="s">
        <v>1416</v>
      </c>
      <c r="Q198" s="49" t="s">
        <v>1417</v>
      </c>
      <c r="R198" s="49" t="s">
        <v>1418</v>
      </c>
      <c r="S198" s="49" t="s">
        <v>1419</v>
      </c>
      <c r="T198" s="49" t="s">
        <v>1420</v>
      </c>
      <c r="U198" s="49" t="s">
        <v>1421</v>
      </c>
      <c r="V198" s="49" t="s">
        <v>1954</v>
      </c>
      <c r="W198" s="49" t="s">
        <v>1955</v>
      </c>
      <c r="X198" s="49" t="s">
        <v>1956</v>
      </c>
      <c r="Y198" s="49" t="s">
        <v>1957</v>
      </c>
      <c r="Z198" s="49" t="s">
        <v>1958</v>
      </c>
      <c r="AA198" s="49" t="s">
        <v>1959</v>
      </c>
      <c r="AB198" s="49" t="s">
        <v>2736</v>
      </c>
      <c r="AC198" s="49" t="s">
        <v>2737</v>
      </c>
      <c r="AD198" s="49" t="s">
        <v>2738</v>
      </c>
      <c r="AE198" s="49" t="s">
        <v>2739</v>
      </c>
      <c r="AF198" s="49" t="s">
        <v>2740</v>
      </c>
      <c r="AG198" s="49" t="s">
        <v>2741</v>
      </c>
      <c r="AH198" s="49" t="s">
        <v>3274</v>
      </c>
      <c r="AI198" s="49" t="s">
        <v>3275</v>
      </c>
      <c r="AJ198" s="49" t="s">
        <v>3276</v>
      </c>
      <c r="AK198" s="49" t="s">
        <v>3277</v>
      </c>
      <c r="AL198" s="49" t="s">
        <v>3278</v>
      </c>
      <c r="AM198" s="49" t="s">
        <v>3279</v>
      </c>
      <c r="AN198" s="49" t="s">
        <v>3812</v>
      </c>
      <c r="AO198" s="49" t="s">
        <v>3813</v>
      </c>
      <c r="AP198" s="49" t="s">
        <v>3814</v>
      </c>
      <c r="AQ198" s="49" t="s">
        <v>3815</v>
      </c>
      <c r="AR198" s="49" t="s">
        <v>3816</v>
      </c>
      <c r="AS198" s="49" t="s">
        <v>3817</v>
      </c>
      <c r="AT198" s="49" t="s">
        <v>4356</v>
      </c>
      <c r="AU198" s="49" t="s">
        <v>4357</v>
      </c>
      <c r="AV198" s="49" t="s">
        <v>4358</v>
      </c>
      <c r="AW198" s="49" t="s">
        <v>4359</v>
      </c>
      <c r="AX198" s="49" t="s">
        <v>4360</v>
      </c>
      <c r="AY198" s="49" t="s">
        <v>4361</v>
      </c>
      <c r="AZ198" s="49" t="s">
        <v>4894</v>
      </c>
      <c r="BA198" s="49" t="s">
        <v>4895</v>
      </c>
      <c r="BB198" s="49" t="s">
        <v>4896</v>
      </c>
      <c r="BC198" s="49" t="s">
        <v>4897</v>
      </c>
      <c r="BD198" s="49" t="s">
        <v>4898</v>
      </c>
      <c r="BE198" s="49" t="s">
        <v>4899</v>
      </c>
    </row>
    <row r="199" spans="1:57" hidden="1">
      <c r="A199" s="54"/>
      <c r="B199" s="51" t="s">
        <v>5306</v>
      </c>
      <c r="C199" s="67">
        <v>24</v>
      </c>
      <c r="D199" s="49" t="s">
        <v>340</v>
      </c>
      <c r="E199" s="49" t="s">
        <v>341</v>
      </c>
      <c r="F199" s="49" t="s">
        <v>342</v>
      </c>
      <c r="G199" s="49" t="s">
        <v>343</v>
      </c>
      <c r="H199" s="49" t="s">
        <v>344</v>
      </c>
      <c r="I199" s="49" t="s">
        <v>345</v>
      </c>
      <c r="J199" s="49" t="s">
        <v>878</v>
      </c>
      <c r="K199" s="49" t="s">
        <v>879</v>
      </c>
      <c r="L199" s="49" t="s">
        <v>880</v>
      </c>
      <c r="M199" s="49" t="s">
        <v>881</v>
      </c>
      <c r="N199" s="49" t="s">
        <v>882</v>
      </c>
      <c r="O199" s="49" t="s">
        <v>883</v>
      </c>
      <c r="P199" s="49" t="s">
        <v>1422</v>
      </c>
      <c r="Q199" s="49" t="s">
        <v>1423</v>
      </c>
      <c r="R199" s="49" t="s">
        <v>1424</v>
      </c>
      <c r="S199" s="49" t="s">
        <v>1425</v>
      </c>
      <c r="T199" s="49" t="s">
        <v>1426</v>
      </c>
      <c r="U199" s="49" t="s">
        <v>1427</v>
      </c>
      <c r="V199" s="49" t="s">
        <v>1960</v>
      </c>
      <c r="W199" s="49" t="s">
        <v>1961</v>
      </c>
      <c r="X199" s="49" t="s">
        <v>1962</v>
      </c>
      <c r="Y199" s="49" t="s">
        <v>1963</v>
      </c>
      <c r="Z199" s="49" t="s">
        <v>1964</v>
      </c>
      <c r="AA199" s="49" t="s">
        <v>1965</v>
      </c>
      <c r="AB199" s="49" t="s">
        <v>2742</v>
      </c>
      <c r="AC199" s="49" t="s">
        <v>2743</v>
      </c>
      <c r="AD199" s="49" t="s">
        <v>2744</v>
      </c>
      <c r="AE199" s="49" t="s">
        <v>2745</v>
      </c>
      <c r="AF199" s="49" t="s">
        <v>2746</v>
      </c>
      <c r="AG199" s="49" t="s">
        <v>2747</v>
      </c>
      <c r="AH199" s="49" t="s">
        <v>3280</v>
      </c>
      <c r="AI199" s="49" t="s">
        <v>3281</v>
      </c>
      <c r="AJ199" s="49" t="s">
        <v>3282</v>
      </c>
      <c r="AK199" s="49" t="s">
        <v>3283</v>
      </c>
      <c r="AL199" s="49" t="s">
        <v>3284</v>
      </c>
      <c r="AM199" s="49" t="s">
        <v>3285</v>
      </c>
      <c r="AN199" s="49" t="s">
        <v>3818</v>
      </c>
      <c r="AO199" s="49" t="s">
        <v>3819</v>
      </c>
      <c r="AP199" s="49" t="s">
        <v>3820</v>
      </c>
      <c r="AQ199" s="49" t="s">
        <v>3821</v>
      </c>
      <c r="AR199" s="49" t="s">
        <v>3822</v>
      </c>
      <c r="AS199" s="49" t="s">
        <v>3823</v>
      </c>
      <c r="AT199" s="49" t="s">
        <v>4362</v>
      </c>
      <c r="AU199" s="49" t="s">
        <v>4363</v>
      </c>
      <c r="AV199" s="49" t="s">
        <v>4364</v>
      </c>
      <c r="AW199" s="49" t="s">
        <v>4365</v>
      </c>
      <c r="AX199" s="49" t="s">
        <v>4366</v>
      </c>
      <c r="AY199" s="49" t="s">
        <v>4367</v>
      </c>
      <c r="AZ199" s="49" t="s">
        <v>4900</v>
      </c>
      <c r="BA199" s="49" t="s">
        <v>4901</v>
      </c>
      <c r="BB199" s="49" t="s">
        <v>4902</v>
      </c>
      <c r="BC199" s="49" t="s">
        <v>4903</v>
      </c>
      <c r="BD199" s="49" t="s">
        <v>4904</v>
      </c>
      <c r="BE199" s="49" t="s">
        <v>4905</v>
      </c>
    </row>
    <row r="200" spans="1:57" hidden="1">
      <c r="A200" s="54"/>
      <c r="B200" s="51" t="s">
        <v>5307</v>
      </c>
      <c r="C200" s="67">
        <v>25</v>
      </c>
      <c r="D200" s="49" t="s">
        <v>346</v>
      </c>
      <c r="E200" s="49" t="s">
        <v>347</v>
      </c>
      <c r="F200" s="49" t="s">
        <v>348</v>
      </c>
      <c r="G200" s="49" t="s">
        <v>349</v>
      </c>
      <c r="H200" s="49" t="s">
        <v>350</v>
      </c>
      <c r="I200" s="49" t="s">
        <v>351</v>
      </c>
      <c r="J200" s="49" t="s">
        <v>884</v>
      </c>
      <c r="K200" s="49" t="s">
        <v>885</v>
      </c>
      <c r="L200" s="49" t="s">
        <v>886</v>
      </c>
      <c r="M200" s="49" t="s">
        <v>887</v>
      </c>
      <c r="N200" s="49" t="s">
        <v>888</v>
      </c>
      <c r="O200" s="49" t="s">
        <v>889</v>
      </c>
      <c r="P200" s="49" t="s">
        <v>1428</v>
      </c>
      <c r="Q200" s="49" t="s">
        <v>1429</v>
      </c>
      <c r="R200" s="49" t="s">
        <v>1430</v>
      </c>
      <c r="S200" s="49" t="s">
        <v>1431</v>
      </c>
      <c r="T200" s="49" t="s">
        <v>1432</v>
      </c>
      <c r="U200" s="49" t="s">
        <v>1433</v>
      </c>
      <c r="V200" s="49" t="s">
        <v>1966</v>
      </c>
      <c r="W200" s="49" t="s">
        <v>1967</v>
      </c>
      <c r="X200" s="49" t="s">
        <v>1968</v>
      </c>
      <c r="Y200" s="49" t="s">
        <v>1969</v>
      </c>
      <c r="Z200" s="49" t="s">
        <v>1970</v>
      </c>
      <c r="AA200" s="49" t="s">
        <v>1971</v>
      </c>
      <c r="AB200" s="49" t="s">
        <v>2748</v>
      </c>
      <c r="AC200" s="49" t="s">
        <v>2749</v>
      </c>
      <c r="AD200" s="49" t="s">
        <v>2750</v>
      </c>
      <c r="AE200" s="49" t="s">
        <v>2751</v>
      </c>
      <c r="AF200" s="49" t="s">
        <v>2752</v>
      </c>
      <c r="AG200" s="49" t="s">
        <v>2753</v>
      </c>
      <c r="AH200" s="49" t="s">
        <v>3286</v>
      </c>
      <c r="AI200" s="49" t="s">
        <v>3287</v>
      </c>
      <c r="AJ200" s="49" t="s">
        <v>3288</v>
      </c>
      <c r="AK200" s="49" t="s">
        <v>3289</v>
      </c>
      <c r="AL200" s="49" t="s">
        <v>3290</v>
      </c>
      <c r="AM200" s="49" t="s">
        <v>3291</v>
      </c>
      <c r="AN200" s="49" t="s">
        <v>3824</v>
      </c>
      <c r="AO200" s="49" t="s">
        <v>3825</v>
      </c>
      <c r="AP200" s="49" t="s">
        <v>3826</v>
      </c>
      <c r="AQ200" s="49" t="s">
        <v>3827</v>
      </c>
      <c r="AR200" s="49" t="s">
        <v>3828</v>
      </c>
      <c r="AS200" s="49" t="s">
        <v>3829</v>
      </c>
      <c r="AT200" s="49" t="s">
        <v>4368</v>
      </c>
      <c r="AU200" s="49" t="s">
        <v>4369</v>
      </c>
      <c r="AV200" s="49" t="s">
        <v>4370</v>
      </c>
      <c r="AW200" s="49" t="s">
        <v>4371</v>
      </c>
      <c r="AX200" s="49" t="s">
        <v>4372</v>
      </c>
      <c r="AY200" s="49" t="s">
        <v>4373</v>
      </c>
      <c r="AZ200" s="49" t="s">
        <v>4906</v>
      </c>
      <c r="BA200" s="49" t="s">
        <v>4907</v>
      </c>
      <c r="BB200" s="49" t="s">
        <v>4908</v>
      </c>
      <c r="BC200" s="49" t="s">
        <v>4909</v>
      </c>
      <c r="BD200" s="49" t="s">
        <v>4910</v>
      </c>
      <c r="BE200" s="49" t="s">
        <v>4911</v>
      </c>
    </row>
    <row r="201" spans="1:57" hidden="1">
      <c r="A201" s="55"/>
      <c r="B201" s="51" t="s">
        <v>5308</v>
      </c>
      <c r="C201" s="67">
        <v>26</v>
      </c>
      <c r="D201" s="49" t="s">
        <v>352</v>
      </c>
      <c r="E201" s="49" t="s">
        <v>353</v>
      </c>
      <c r="F201" s="49" t="s">
        <v>354</v>
      </c>
      <c r="G201" s="49" t="s">
        <v>355</v>
      </c>
      <c r="H201" s="49" t="s">
        <v>356</v>
      </c>
      <c r="I201" s="49" t="s">
        <v>357</v>
      </c>
      <c r="J201" s="49" t="s">
        <v>890</v>
      </c>
      <c r="K201" s="49" t="s">
        <v>891</v>
      </c>
      <c r="L201" s="49" t="s">
        <v>892</v>
      </c>
      <c r="M201" s="49" t="s">
        <v>893</v>
      </c>
      <c r="N201" s="49" t="s">
        <v>894</v>
      </c>
      <c r="O201" s="49" t="s">
        <v>895</v>
      </c>
      <c r="P201" s="49" t="s">
        <v>1434</v>
      </c>
      <c r="Q201" s="49" t="s">
        <v>1435</v>
      </c>
      <c r="R201" s="49" t="s">
        <v>1436</v>
      </c>
      <c r="S201" s="49" t="s">
        <v>1437</v>
      </c>
      <c r="T201" s="49" t="s">
        <v>1438</v>
      </c>
      <c r="U201" s="49" t="s">
        <v>1439</v>
      </c>
      <c r="V201" s="49" t="s">
        <v>1972</v>
      </c>
      <c r="W201" s="49" t="s">
        <v>1973</v>
      </c>
      <c r="X201" s="49" t="s">
        <v>1974</v>
      </c>
      <c r="Y201" s="49" t="s">
        <v>1975</v>
      </c>
      <c r="Z201" s="49" t="s">
        <v>1976</v>
      </c>
      <c r="AA201" s="49" t="s">
        <v>1977</v>
      </c>
      <c r="AB201" s="49" t="s">
        <v>2754</v>
      </c>
      <c r="AC201" s="49" t="s">
        <v>2755</v>
      </c>
      <c r="AD201" s="49" t="s">
        <v>2756</v>
      </c>
      <c r="AE201" s="49" t="s">
        <v>2757</v>
      </c>
      <c r="AF201" s="49" t="s">
        <v>2758</v>
      </c>
      <c r="AG201" s="49" t="s">
        <v>2759</v>
      </c>
      <c r="AH201" s="49" t="s">
        <v>3292</v>
      </c>
      <c r="AI201" s="49" t="s">
        <v>3293</v>
      </c>
      <c r="AJ201" s="49" t="s">
        <v>3294</v>
      </c>
      <c r="AK201" s="49" t="s">
        <v>3295</v>
      </c>
      <c r="AL201" s="49" t="s">
        <v>3296</v>
      </c>
      <c r="AM201" s="49" t="s">
        <v>3297</v>
      </c>
      <c r="AN201" s="49" t="s">
        <v>3830</v>
      </c>
      <c r="AO201" s="49" t="s">
        <v>3831</v>
      </c>
      <c r="AP201" s="49" t="s">
        <v>3832</v>
      </c>
      <c r="AQ201" s="49" t="s">
        <v>3833</v>
      </c>
      <c r="AR201" s="49" t="s">
        <v>3834</v>
      </c>
      <c r="AS201" s="49" t="s">
        <v>3835</v>
      </c>
      <c r="AT201" s="49" t="s">
        <v>4374</v>
      </c>
      <c r="AU201" s="49" t="s">
        <v>4375</v>
      </c>
      <c r="AV201" s="49" t="s">
        <v>4376</v>
      </c>
      <c r="AW201" s="49" t="s">
        <v>4377</v>
      </c>
      <c r="AX201" s="49" t="s">
        <v>4378</v>
      </c>
      <c r="AY201" s="49" t="s">
        <v>4379</v>
      </c>
      <c r="AZ201" s="49" t="s">
        <v>4912</v>
      </c>
      <c r="BA201" s="49" t="s">
        <v>4913</v>
      </c>
      <c r="BB201" s="49" t="s">
        <v>4914</v>
      </c>
      <c r="BC201" s="49" t="s">
        <v>4915</v>
      </c>
      <c r="BD201" s="49" t="s">
        <v>4916</v>
      </c>
      <c r="BE201" s="49" t="s">
        <v>4917</v>
      </c>
    </row>
    <row r="202" spans="1:57" hidden="1">
      <c r="A202" s="54"/>
      <c r="B202" s="51" t="s">
        <v>5309</v>
      </c>
      <c r="C202" s="67">
        <v>27</v>
      </c>
      <c r="D202" s="49" t="s">
        <v>358</v>
      </c>
      <c r="E202" s="49" t="s">
        <v>359</v>
      </c>
      <c r="F202" s="49" t="s">
        <v>360</v>
      </c>
      <c r="G202" s="49" t="s">
        <v>361</v>
      </c>
      <c r="H202" s="49" t="s">
        <v>362</v>
      </c>
      <c r="I202" s="49" t="s">
        <v>363</v>
      </c>
      <c r="J202" s="49" t="s">
        <v>896</v>
      </c>
      <c r="K202" s="49" t="s">
        <v>897</v>
      </c>
      <c r="L202" s="49" t="s">
        <v>898</v>
      </c>
      <c r="M202" s="49" t="s">
        <v>899</v>
      </c>
      <c r="N202" s="49" t="s">
        <v>900</v>
      </c>
      <c r="O202" s="49" t="s">
        <v>901</v>
      </c>
      <c r="P202" s="49" t="s">
        <v>1440</v>
      </c>
      <c r="Q202" s="49" t="s">
        <v>1441</v>
      </c>
      <c r="R202" s="49" t="s">
        <v>1442</v>
      </c>
      <c r="S202" s="49" t="s">
        <v>1443</v>
      </c>
      <c r="T202" s="49" t="s">
        <v>1444</v>
      </c>
      <c r="U202" s="49" t="s">
        <v>1445</v>
      </c>
      <c r="V202" s="49" t="s">
        <v>1978</v>
      </c>
      <c r="W202" s="49" t="s">
        <v>1979</v>
      </c>
      <c r="X202" s="49" t="s">
        <v>1980</v>
      </c>
      <c r="Y202" s="49" t="s">
        <v>1981</v>
      </c>
      <c r="Z202" s="49" t="s">
        <v>1982</v>
      </c>
      <c r="AA202" s="49" t="s">
        <v>1983</v>
      </c>
      <c r="AB202" s="49" t="s">
        <v>2760</v>
      </c>
      <c r="AC202" s="49" t="s">
        <v>2761</v>
      </c>
      <c r="AD202" s="49" t="s">
        <v>2762</v>
      </c>
      <c r="AE202" s="49" t="s">
        <v>2763</v>
      </c>
      <c r="AF202" s="49" t="s">
        <v>2764</v>
      </c>
      <c r="AG202" s="49" t="s">
        <v>2765</v>
      </c>
      <c r="AH202" s="49" t="s">
        <v>3298</v>
      </c>
      <c r="AI202" s="49" t="s">
        <v>3299</v>
      </c>
      <c r="AJ202" s="49" t="s">
        <v>3300</v>
      </c>
      <c r="AK202" s="49" t="s">
        <v>3301</v>
      </c>
      <c r="AL202" s="49" t="s">
        <v>3302</v>
      </c>
      <c r="AM202" s="49" t="s">
        <v>3303</v>
      </c>
      <c r="AN202" s="49" t="s">
        <v>3836</v>
      </c>
      <c r="AO202" s="49" t="s">
        <v>3837</v>
      </c>
      <c r="AP202" s="49" t="s">
        <v>3838</v>
      </c>
      <c r="AQ202" s="49" t="s">
        <v>3839</v>
      </c>
      <c r="AR202" s="49" t="s">
        <v>3840</v>
      </c>
      <c r="AS202" s="49" t="s">
        <v>3841</v>
      </c>
      <c r="AT202" s="49" t="s">
        <v>4380</v>
      </c>
      <c r="AU202" s="49" t="s">
        <v>4381</v>
      </c>
      <c r="AV202" s="49" t="s">
        <v>4382</v>
      </c>
      <c r="AW202" s="49" t="s">
        <v>4383</v>
      </c>
      <c r="AX202" s="49" t="s">
        <v>4384</v>
      </c>
      <c r="AY202" s="49" t="s">
        <v>4385</v>
      </c>
      <c r="AZ202" s="49" t="s">
        <v>4918</v>
      </c>
      <c r="BA202" s="49" t="s">
        <v>4919</v>
      </c>
      <c r="BB202" s="49" t="s">
        <v>4920</v>
      </c>
      <c r="BC202" s="49" t="s">
        <v>4921</v>
      </c>
      <c r="BD202" s="49" t="s">
        <v>4922</v>
      </c>
      <c r="BE202" s="49" t="s">
        <v>4923</v>
      </c>
    </row>
    <row r="203" spans="1:57" hidden="1">
      <c r="A203" s="54"/>
      <c r="B203" s="48" t="s">
        <v>5310</v>
      </c>
      <c r="C203" s="67">
        <v>28</v>
      </c>
      <c r="D203" s="49" t="s">
        <v>364</v>
      </c>
      <c r="E203" s="49" t="s">
        <v>365</v>
      </c>
      <c r="F203" s="49" t="s">
        <v>366</v>
      </c>
      <c r="G203" s="49" t="s">
        <v>367</v>
      </c>
      <c r="H203" s="49" t="s">
        <v>368</v>
      </c>
      <c r="I203" s="49" t="s">
        <v>369</v>
      </c>
      <c r="J203" s="49" t="s">
        <v>902</v>
      </c>
      <c r="K203" s="49" t="s">
        <v>903</v>
      </c>
      <c r="L203" s="49" t="s">
        <v>904</v>
      </c>
      <c r="M203" s="49" t="s">
        <v>905</v>
      </c>
      <c r="N203" s="49" t="s">
        <v>906</v>
      </c>
      <c r="O203" s="49" t="s">
        <v>907</v>
      </c>
      <c r="P203" s="49" t="s">
        <v>1446</v>
      </c>
      <c r="Q203" s="49" t="s">
        <v>1447</v>
      </c>
      <c r="R203" s="49" t="s">
        <v>1448</v>
      </c>
      <c r="S203" s="49" t="s">
        <v>1449</v>
      </c>
      <c r="T203" s="49" t="s">
        <v>1450</v>
      </c>
      <c r="U203" s="49" t="s">
        <v>1451</v>
      </c>
      <c r="V203" s="49" t="s">
        <v>1984</v>
      </c>
      <c r="W203" s="49" t="s">
        <v>1985</v>
      </c>
      <c r="X203" s="49" t="s">
        <v>1986</v>
      </c>
      <c r="Y203" s="49" t="s">
        <v>1987</v>
      </c>
      <c r="Z203" s="49" t="s">
        <v>1988</v>
      </c>
      <c r="AA203" s="49" t="s">
        <v>1989</v>
      </c>
      <c r="AB203" s="49" t="s">
        <v>2766</v>
      </c>
      <c r="AC203" s="49" t="s">
        <v>2767</v>
      </c>
      <c r="AD203" s="49" t="s">
        <v>2768</v>
      </c>
      <c r="AE203" s="49" t="s">
        <v>2769</v>
      </c>
      <c r="AF203" s="49" t="s">
        <v>2770</v>
      </c>
      <c r="AG203" s="49" t="s">
        <v>2771</v>
      </c>
      <c r="AH203" s="49" t="s">
        <v>3304</v>
      </c>
      <c r="AI203" s="49" t="s">
        <v>3305</v>
      </c>
      <c r="AJ203" s="49" t="s">
        <v>3306</v>
      </c>
      <c r="AK203" s="49" t="s">
        <v>3307</v>
      </c>
      <c r="AL203" s="49" t="s">
        <v>3308</v>
      </c>
      <c r="AM203" s="49" t="s">
        <v>3309</v>
      </c>
      <c r="AN203" s="49" t="s">
        <v>3842</v>
      </c>
      <c r="AO203" s="49" t="s">
        <v>3843</v>
      </c>
      <c r="AP203" s="49" t="s">
        <v>3844</v>
      </c>
      <c r="AQ203" s="49" t="s">
        <v>3845</v>
      </c>
      <c r="AR203" s="49" t="s">
        <v>3846</v>
      </c>
      <c r="AS203" s="49" t="s">
        <v>3847</v>
      </c>
      <c r="AT203" s="49" t="s">
        <v>4386</v>
      </c>
      <c r="AU203" s="49" t="s">
        <v>4387</v>
      </c>
      <c r="AV203" s="49" t="s">
        <v>4388</v>
      </c>
      <c r="AW203" s="49" t="s">
        <v>4389</v>
      </c>
      <c r="AX203" s="49" t="s">
        <v>4390</v>
      </c>
      <c r="AY203" s="49" t="s">
        <v>4391</v>
      </c>
      <c r="AZ203" s="49" t="s">
        <v>4924</v>
      </c>
      <c r="BA203" s="49" t="s">
        <v>4925</v>
      </c>
      <c r="BB203" s="49" t="s">
        <v>4926</v>
      </c>
      <c r="BC203" s="49" t="s">
        <v>4927</v>
      </c>
      <c r="BD203" s="49" t="s">
        <v>4928</v>
      </c>
      <c r="BE203" s="49" t="s">
        <v>4929</v>
      </c>
    </row>
    <row r="204" spans="1:57" hidden="1">
      <c r="A204" s="54"/>
      <c r="B204" s="51" t="s">
        <v>5311</v>
      </c>
      <c r="C204" s="67">
        <v>29</v>
      </c>
      <c r="D204" s="49" t="s">
        <v>370</v>
      </c>
      <c r="E204" s="49" t="s">
        <v>371</v>
      </c>
      <c r="F204" s="49" t="s">
        <v>372</v>
      </c>
      <c r="G204" s="49" t="s">
        <v>373</v>
      </c>
      <c r="H204" s="49" t="s">
        <v>374</v>
      </c>
      <c r="I204" s="49" t="s">
        <v>375</v>
      </c>
      <c r="J204" s="49" t="s">
        <v>908</v>
      </c>
      <c r="K204" s="49" t="s">
        <v>909</v>
      </c>
      <c r="L204" s="49" t="s">
        <v>910</v>
      </c>
      <c r="M204" s="49" t="s">
        <v>911</v>
      </c>
      <c r="N204" s="49" t="s">
        <v>912</v>
      </c>
      <c r="O204" s="49" t="s">
        <v>913</v>
      </c>
      <c r="P204" s="49" t="s">
        <v>1452</v>
      </c>
      <c r="Q204" s="49" t="s">
        <v>1453</v>
      </c>
      <c r="R204" s="49" t="s">
        <v>1454</v>
      </c>
      <c r="S204" s="49" t="s">
        <v>1455</v>
      </c>
      <c r="T204" s="49" t="s">
        <v>1456</v>
      </c>
      <c r="U204" s="49" t="s">
        <v>1457</v>
      </c>
      <c r="V204" s="49" t="s">
        <v>1990</v>
      </c>
      <c r="W204" s="49" t="s">
        <v>1991</v>
      </c>
      <c r="X204" s="49" t="s">
        <v>1992</v>
      </c>
      <c r="Y204" s="49" t="s">
        <v>1993</v>
      </c>
      <c r="Z204" s="49" t="s">
        <v>2238</v>
      </c>
      <c r="AA204" s="49" t="s">
        <v>2239</v>
      </c>
      <c r="AB204" s="49" t="s">
        <v>2772</v>
      </c>
      <c r="AC204" s="49" t="s">
        <v>2773</v>
      </c>
      <c r="AD204" s="49" t="s">
        <v>2774</v>
      </c>
      <c r="AE204" s="49" t="s">
        <v>2775</v>
      </c>
      <c r="AF204" s="49" t="s">
        <v>2776</v>
      </c>
      <c r="AG204" s="49" t="s">
        <v>2777</v>
      </c>
      <c r="AH204" s="49" t="s">
        <v>3310</v>
      </c>
      <c r="AI204" s="49" t="s">
        <v>3311</v>
      </c>
      <c r="AJ204" s="49" t="s">
        <v>3312</v>
      </c>
      <c r="AK204" s="49" t="s">
        <v>3313</v>
      </c>
      <c r="AL204" s="49" t="s">
        <v>3314</v>
      </c>
      <c r="AM204" s="49" t="s">
        <v>3315</v>
      </c>
      <c r="AN204" s="49" t="s">
        <v>3848</v>
      </c>
      <c r="AO204" s="49" t="s">
        <v>3849</v>
      </c>
      <c r="AP204" s="49" t="s">
        <v>3850</v>
      </c>
      <c r="AQ204" s="49" t="s">
        <v>3851</v>
      </c>
      <c r="AR204" s="49" t="s">
        <v>3852</v>
      </c>
      <c r="AS204" s="49" t="s">
        <v>3853</v>
      </c>
      <c r="AT204" s="49" t="s">
        <v>4392</v>
      </c>
      <c r="AU204" s="49" t="s">
        <v>4393</v>
      </c>
      <c r="AV204" s="49" t="s">
        <v>4394</v>
      </c>
      <c r="AW204" s="49" t="s">
        <v>4395</v>
      </c>
      <c r="AX204" s="49" t="s">
        <v>4396</v>
      </c>
      <c r="AY204" s="49" t="s">
        <v>4397</v>
      </c>
      <c r="AZ204" s="49" t="s">
        <v>4930</v>
      </c>
      <c r="BA204" s="49" t="s">
        <v>4931</v>
      </c>
      <c r="BB204" s="49" t="s">
        <v>4932</v>
      </c>
      <c r="BC204" s="49" t="s">
        <v>4933</v>
      </c>
      <c r="BD204" s="49" t="s">
        <v>4934</v>
      </c>
      <c r="BE204" s="49" t="s">
        <v>4935</v>
      </c>
    </row>
    <row r="205" spans="1:57" hidden="1">
      <c r="A205" s="54"/>
      <c r="B205" s="51" t="s">
        <v>5312</v>
      </c>
      <c r="C205" s="67">
        <v>30</v>
      </c>
      <c r="D205" s="49" t="s">
        <v>376</v>
      </c>
      <c r="E205" s="49" t="s">
        <v>377</v>
      </c>
      <c r="F205" s="49" t="s">
        <v>378</v>
      </c>
      <c r="G205" s="49" t="s">
        <v>379</v>
      </c>
      <c r="H205" s="49" t="s">
        <v>380</v>
      </c>
      <c r="I205" s="49" t="s">
        <v>381</v>
      </c>
      <c r="J205" s="49" t="s">
        <v>914</v>
      </c>
      <c r="K205" s="49" t="s">
        <v>915</v>
      </c>
      <c r="L205" s="49" t="s">
        <v>916</v>
      </c>
      <c r="M205" s="49" t="s">
        <v>917</v>
      </c>
      <c r="N205" s="49" t="s">
        <v>918</v>
      </c>
      <c r="O205" s="49" t="s">
        <v>919</v>
      </c>
      <c r="P205" s="49" t="s">
        <v>1458</v>
      </c>
      <c r="Q205" s="49" t="s">
        <v>1459</v>
      </c>
      <c r="R205" s="49" t="s">
        <v>1460</v>
      </c>
      <c r="S205" s="49" t="s">
        <v>1461</v>
      </c>
      <c r="T205" s="49" t="s">
        <v>1462</v>
      </c>
      <c r="U205" s="49" t="s">
        <v>1463</v>
      </c>
      <c r="V205" s="49" t="s">
        <v>2240</v>
      </c>
      <c r="W205" s="49" t="s">
        <v>2241</v>
      </c>
      <c r="X205" s="49" t="s">
        <v>2242</v>
      </c>
      <c r="Y205" s="49" t="s">
        <v>2243</v>
      </c>
      <c r="Z205" s="49" t="s">
        <v>2244</v>
      </c>
      <c r="AA205" s="49" t="s">
        <v>2245</v>
      </c>
      <c r="AB205" s="49" t="s">
        <v>2778</v>
      </c>
      <c r="AC205" s="49" t="s">
        <v>2779</v>
      </c>
      <c r="AD205" s="49" t="s">
        <v>2780</v>
      </c>
      <c r="AE205" s="49" t="s">
        <v>2781</v>
      </c>
      <c r="AF205" s="49" t="s">
        <v>2782</v>
      </c>
      <c r="AG205" s="49" t="s">
        <v>2783</v>
      </c>
      <c r="AH205" s="49" t="s">
        <v>3316</v>
      </c>
      <c r="AI205" s="49" t="s">
        <v>3317</v>
      </c>
      <c r="AJ205" s="49" t="s">
        <v>3318</v>
      </c>
      <c r="AK205" s="49" t="s">
        <v>3319</v>
      </c>
      <c r="AL205" s="49" t="s">
        <v>3320</v>
      </c>
      <c r="AM205" s="49" t="s">
        <v>3321</v>
      </c>
      <c r="AN205" s="49" t="s">
        <v>3854</v>
      </c>
      <c r="AO205" s="49" t="s">
        <v>3855</v>
      </c>
      <c r="AP205" s="49" t="s">
        <v>3856</v>
      </c>
      <c r="AQ205" s="49" t="s">
        <v>3857</v>
      </c>
      <c r="AR205" s="49" t="s">
        <v>3858</v>
      </c>
      <c r="AS205" s="49" t="s">
        <v>3859</v>
      </c>
      <c r="AT205" s="49" t="s">
        <v>4398</v>
      </c>
      <c r="AU205" s="49" t="s">
        <v>4399</v>
      </c>
      <c r="AV205" s="49" t="s">
        <v>4400</v>
      </c>
      <c r="AW205" s="49" t="s">
        <v>4401</v>
      </c>
      <c r="AX205" s="49" t="s">
        <v>4402</v>
      </c>
      <c r="AY205" s="49" t="s">
        <v>4403</v>
      </c>
      <c r="AZ205" s="49" t="s">
        <v>4936</v>
      </c>
      <c r="BA205" s="49" t="s">
        <v>4937</v>
      </c>
      <c r="BB205" s="49" t="s">
        <v>4938</v>
      </c>
      <c r="BC205" s="49" t="s">
        <v>4939</v>
      </c>
      <c r="BD205" s="49" t="s">
        <v>4940</v>
      </c>
      <c r="BE205" s="49" t="s">
        <v>4941</v>
      </c>
    </row>
    <row r="206" spans="1:57" hidden="1">
      <c r="A206" s="54"/>
      <c r="B206" s="48" t="s">
        <v>5313</v>
      </c>
      <c r="C206" s="67">
        <v>31</v>
      </c>
      <c r="D206" s="49" t="s">
        <v>382</v>
      </c>
      <c r="E206" s="49" t="s">
        <v>383</v>
      </c>
      <c r="F206" s="49" t="s">
        <v>384</v>
      </c>
      <c r="G206" s="49" t="s">
        <v>385</v>
      </c>
      <c r="H206" s="49" t="s">
        <v>386</v>
      </c>
      <c r="I206" s="49" t="s">
        <v>387</v>
      </c>
      <c r="J206" s="49" t="s">
        <v>920</v>
      </c>
      <c r="K206" s="49" t="s">
        <v>921</v>
      </c>
      <c r="L206" s="49" t="s">
        <v>922</v>
      </c>
      <c r="M206" s="49" t="s">
        <v>923</v>
      </c>
      <c r="N206" s="49" t="s">
        <v>924</v>
      </c>
      <c r="O206" s="49" t="s">
        <v>925</v>
      </c>
      <c r="P206" s="49" t="s">
        <v>1464</v>
      </c>
      <c r="Q206" s="49" t="s">
        <v>1465</v>
      </c>
      <c r="R206" s="49" t="s">
        <v>1466</v>
      </c>
      <c r="S206" s="49" t="s">
        <v>1467</v>
      </c>
      <c r="T206" s="49" t="s">
        <v>1468</v>
      </c>
      <c r="U206" s="49" t="s">
        <v>1469</v>
      </c>
      <c r="V206" s="49" t="s">
        <v>2246</v>
      </c>
      <c r="W206" s="49" t="s">
        <v>2247</v>
      </c>
      <c r="X206" s="49" t="s">
        <v>2248</v>
      </c>
      <c r="Y206" s="49" t="s">
        <v>2249</v>
      </c>
      <c r="Z206" s="49" t="s">
        <v>2250</v>
      </c>
      <c r="AA206" s="49" t="s">
        <v>2251</v>
      </c>
      <c r="AB206" s="49" t="s">
        <v>2784</v>
      </c>
      <c r="AC206" s="49" t="s">
        <v>2785</v>
      </c>
      <c r="AD206" s="49" t="s">
        <v>2786</v>
      </c>
      <c r="AE206" s="49" t="s">
        <v>2787</v>
      </c>
      <c r="AF206" s="49" t="s">
        <v>2788</v>
      </c>
      <c r="AG206" s="49" t="s">
        <v>2789</v>
      </c>
      <c r="AH206" s="49" t="s">
        <v>3322</v>
      </c>
      <c r="AI206" s="49" t="s">
        <v>3323</v>
      </c>
      <c r="AJ206" s="49" t="s">
        <v>3324</v>
      </c>
      <c r="AK206" s="49" t="s">
        <v>3325</v>
      </c>
      <c r="AL206" s="49" t="s">
        <v>3326</v>
      </c>
      <c r="AM206" s="49" t="s">
        <v>3327</v>
      </c>
      <c r="AN206" s="49" t="s">
        <v>3860</v>
      </c>
      <c r="AO206" s="49" t="s">
        <v>3861</v>
      </c>
      <c r="AP206" s="49" t="s">
        <v>3862</v>
      </c>
      <c r="AQ206" s="49" t="s">
        <v>3863</v>
      </c>
      <c r="AR206" s="49" t="s">
        <v>3864</v>
      </c>
      <c r="AS206" s="49" t="s">
        <v>3865</v>
      </c>
      <c r="AT206" s="49" t="s">
        <v>4404</v>
      </c>
      <c r="AU206" s="49" t="s">
        <v>4405</v>
      </c>
      <c r="AV206" s="49" t="s">
        <v>4406</v>
      </c>
      <c r="AW206" s="49" t="s">
        <v>4407</v>
      </c>
      <c r="AX206" s="49" t="s">
        <v>4408</v>
      </c>
      <c r="AY206" s="49" t="s">
        <v>4409</v>
      </c>
      <c r="AZ206" s="49" t="s">
        <v>4942</v>
      </c>
      <c r="BA206" s="49" t="s">
        <v>4943</v>
      </c>
      <c r="BB206" s="49" t="s">
        <v>4944</v>
      </c>
      <c r="BC206" s="49" t="s">
        <v>4945</v>
      </c>
      <c r="BD206" s="49" t="s">
        <v>4946</v>
      </c>
      <c r="BE206" s="49" t="s">
        <v>4947</v>
      </c>
    </row>
    <row r="207" spans="1:57" hidden="1">
      <c r="A207" s="56" t="s">
        <v>5314</v>
      </c>
      <c r="B207" s="53"/>
      <c r="C207" s="67">
        <v>32</v>
      </c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49"/>
      <c r="AN207" s="49"/>
      <c r="AO207" s="49"/>
      <c r="AP207" s="49"/>
      <c r="AQ207" s="49"/>
      <c r="AR207" s="49"/>
      <c r="AS207" s="49"/>
      <c r="AT207" s="49"/>
      <c r="AU207" s="49"/>
      <c r="AV207" s="49"/>
      <c r="AW207" s="49"/>
      <c r="AX207" s="49"/>
      <c r="AY207" s="49"/>
      <c r="AZ207" s="49"/>
      <c r="BA207" s="49"/>
      <c r="BB207" s="49"/>
      <c r="BC207" s="49"/>
      <c r="BD207" s="49"/>
      <c r="BE207" s="49"/>
    </row>
    <row r="208" spans="1:57" hidden="1">
      <c r="A208" s="53"/>
      <c r="B208" s="57" t="s">
        <v>5315</v>
      </c>
      <c r="C208" s="67">
        <v>33</v>
      </c>
      <c r="D208" s="49" t="s">
        <v>388</v>
      </c>
      <c r="E208" s="49" t="s">
        <v>389</v>
      </c>
      <c r="F208" s="49" t="s">
        <v>390</v>
      </c>
      <c r="G208" s="49"/>
      <c r="H208" s="49"/>
      <c r="I208" s="49"/>
      <c r="J208" s="49" t="s">
        <v>926</v>
      </c>
      <c r="K208" s="49" t="s">
        <v>927</v>
      </c>
      <c r="L208" s="49" t="s">
        <v>928</v>
      </c>
      <c r="M208" s="49"/>
      <c r="N208" s="49"/>
      <c r="O208" s="49"/>
      <c r="P208" s="49" t="s">
        <v>1470</v>
      </c>
      <c r="Q208" s="49" t="s">
        <v>1471</v>
      </c>
      <c r="R208" s="49" t="s">
        <v>1472</v>
      </c>
      <c r="S208" s="49"/>
      <c r="T208" s="49"/>
      <c r="U208" s="49"/>
      <c r="V208" s="49" t="s">
        <v>2252</v>
      </c>
      <c r="W208" s="49" t="s">
        <v>2253</v>
      </c>
      <c r="X208" s="49" t="s">
        <v>2254</v>
      </c>
      <c r="Y208" s="49"/>
      <c r="Z208" s="49"/>
      <c r="AA208" s="49"/>
      <c r="AB208" s="49" t="s">
        <v>2790</v>
      </c>
      <c r="AC208" s="49" t="s">
        <v>2791</v>
      </c>
      <c r="AD208" s="49" t="s">
        <v>2792</v>
      </c>
      <c r="AE208" s="49"/>
      <c r="AF208" s="49"/>
      <c r="AG208" s="49"/>
      <c r="AH208" s="49" t="s">
        <v>3328</v>
      </c>
      <c r="AI208" s="49" t="s">
        <v>3329</v>
      </c>
      <c r="AJ208" s="49" t="s">
        <v>3330</v>
      </c>
      <c r="AK208" s="49"/>
      <c r="AL208" s="49"/>
      <c r="AM208" s="49"/>
      <c r="AN208" s="49" t="s">
        <v>3866</v>
      </c>
      <c r="AO208" s="49" t="s">
        <v>3867</v>
      </c>
      <c r="AP208" s="49" t="s">
        <v>3868</v>
      </c>
      <c r="AQ208" s="49"/>
      <c r="AR208" s="49"/>
      <c r="AS208" s="49"/>
      <c r="AT208" s="49" t="s">
        <v>4410</v>
      </c>
      <c r="AU208" s="49" t="s">
        <v>4411</v>
      </c>
      <c r="AV208" s="49" t="s">
        <v>4412</v>
      </c>
      <c r="AW208" s="49"/>
      <c r="AX208" s="49"/>
      <c r="AY208" s="49"/>
      <c r="AZ208" s="49" t="s">
        <v>4948</v>
      </c>
      <c r="BA208" s="49" t="s">
        <v>4949</v>
      </c>
      <c r="BB208" s="49" t="s">
        <v>4950</v>
      </c>
      <c r="BC208" s="49"/>
      <c r="BD208" s="49"/>
      <c r="BE208" s="49"/>
    </row>
    <row r="209" spans="1:57" hidden="1">
      <c r="A209" s="53"/>
      <c r="B209" s="57" t="s">
        <v>5317</v>
      </c>
      <c r="C209" s="67">
        <v>34</v>
      </c>
      <c r="D209" s="49" t="s">
        <v>391</v>
      </c>
      <c r="E209" s="49" t="s">
        <v>392</v>
      </c>
      <c r="F209" s="49" t="s">
        <v>393</v>
      </c>
      <c r="G209" s="49" t="s">
        <v>394</v>
      </c>
      <c r="H209" s="49" t="s">
        <v>395</v>
      </c>
      <c r="I209" s="49" t="s">
        <v>396</v>
      </c>
      <c r="J209" s="49" t="s">
        <v>929</v>
      </c>
      <c r="K209" s="49" t="s">
        <v>930</v>
      </c>
      <c r="L209" s="49" t="s">
        <v>931</v>
      </c>
      <c r="M209" s="49" t="s">
        <v>932</v>
      </c>
      <c r="N209" s="49" t="s">
        <v>933</v>
      </c>
      <c r="O209" s="49" t="s">
        <v>934</v>
      </c>
      <c r="P209" s="49" t="s">
        <v>1473</v>
      </c>
      <c r="Q209" s="49" t="s">
        <v>1474</v>
      </c>
      <c r="R209" s="49" t="s">
        <v>1475</v>
      </c>
      <c r="S209" s="49" t="s">
        <v>1476</v>
      </c>
      <c r="T209" s="49" t="s">
        <v>1477</v>
      </c>
      <c r="U209" s="49" t="s">
        <v>1478</v>
      </c>
      <c r="V209" s="49" t="s">
        <v>2255</v>
      </c>
      <c r="W209" s="49" t="s">
        <v>2256</v>
      </c>
      <c r="X209" s="49" t="s">
        <v>2257</v>
      </c>
      <c r="Y209" s="49" t="s">
        <v>2258</v>
      </c>
      <c r="Z209" s="49" t="s">
        <v>2259</v>
      </c>
      <c r="AA209" s="49" t="s">
        <v>2260</v>
      </c>
      <c r="AB209" s="49" t="s">
        <v>2793</v>
      </c>
      <c r="AC209" s="49" t="s">
        <v>2794</v>
      </c>
      <c r="AD209" s="49" t="s">
        <v>2795</v>
      </c>
      <c r="AE209" s="49" t="s">
        <v>2796</v>
      </c>
      <c r="AF209" s="49" t="s">
        <v>2797</v>
      </c>
      <c r="AG209" s="49" t="s">
        <v>2798</v>
      </c>
      <c r="AH209" s="49" t="s">
        <v>3331</v>
      </c>
      <c r="AI209" s="49" t="s">
        <v>3332</v>
      </c>
      <c r="AJ209" s="49" t="s">
        <v>3333</v>
      </c>
      <c r="AK209" s="49" t="s">
        <v>3334</v>
      </c>
      <c r="AL209" s="49" t="s">
        <v>3335</v>
      </c>
      <c r="AM209" s="49" t="s">
        <v>3336</v>
      </c>
      <c r="AN209" s="49" t="s">
        <v>3869</v>
      </c>
      <c r="AO209" s="49" t="s">
        <v>3870</v>
      </c>
      <c r="AP209" s="49" t="s">
        <v>3871</v>
      </c>
      <c r="AQ209" s="49" t="s">
        <v>3872</v>
      </c>
      <c r="AR209" s="49" t="s">
        <v>3873</v>
      </c>
      <c r="AS209" s="49" t="s">
        <v>3874</v>
      </c>
      <c r="AT209" s="49" t="s">
        <v>4413</v>
      </c>
      <c r="AU209" s="49" t="s">
        <v>4414</v>
      </c>
      <c r="AV209" s="49" t="s">
        <v>4415</v>
      </c>
      <c r="AW209" s="49" t="s">
        <v>4416</v>
      </c>
      <c r="AX209" s="49" t="s">
        <v>4417</v>
      </c>
      <c r="AY209" s="49" t="s">
        <v>4418</v>
      </c>
      <c r="AZ209" s="49" t="s">
        <v>4951</v>
      </c>
      <c r="BA209" s="49" t="s">
        <v>4952</v>
      </c>
      <c r="BB209" s="49" t="s">
        <v>4953</v>
      </c>
      <c r="BC209" s="49" t="s">
        <v>4954</v>
      </c>
      <c r="BD209" s="49" t="s">
        <v>4955</v>
      </c>
      <c r="BE209" s="49" t="s">
        <v>4956</v>
      </c>
    </row>
    <row r="210" spans="1:57" hidden="1">
      <c r="A210" s="53"/>
      <c r="B210" s="57" t="s">
        <v>5318</v>
      </c>
      <c r="C210" s="67">
        <v>35</v>
      </c>
      <c r="D210" s="49" t="s">
        <v>397</v>
      </c>
      <c r="E210" s="49" t="s">
        <v>398</v>
      </c>
      <c r="F210" s="49" t="s">
        <v>399</v>
      </c>
      <c r="G210" s="49" t="s">
        <v>400</v>
      </c>
      <c r="H210" s="49" t="s">
        <v>401</v>
      </c>
      <c r="I210" s="49" t="s">
        <v>402</v>
      </c>
      <c r="J210" s="49" t="s">
        <v>935</v>
      </c>
      <c r="K210" s="49" t="s">
        <v>936</v>
      </c>
      <c r="L210" s="49" t="s">
        <v>937</v>
      </c>
      <c r="M210" s="49" t="s">
        <v>938</v>
      </c>
      <c r="N210" s="49" t="s">
        <v>939</v>
      </c>
      <c r="O210" s="49" t="s">
        <v>940</v>
      </c>
      <c r="P210" s="49" t="s">
        <v>1479</v>
      </c>
      <c r="Q210" s="49" t="s">
        <v>1480</v>
      </c>
      <c r="R210" s="49" t="s">
        <v>1481</v>
      </c>
      <c r="S210" s="49" t="s">
        <v>1482</v>
      </c>
      <c r="T210" s="49" t="s">
        <v>1483</v>
      </c>
      <c r="U210" s="49" t="s">
        <v>1484</v>
      </c>
      <c r="V210" s="49" t="s">
        <v>2261</v>
      </c>
      <c r="W210" s="49" t="s">
        <v>2262</v>
      </c>
      <c r="X210" s="49" t="s">
        <v>2263</v>
      </c>
      <c r="Y210" s="49" t="s">
        <v>2264</v>
      </c>
      <c r="Z210" s="49" t="s">
        <v>2265</v>
      </c>
      <c r="AA210" s="49" t="s">
        <v>2266</v>
      </c>
      <c r="AB210" s="49" t="s">
        <v>2799</v>
      </c>
      <c r="AC210" s="49" t="s">
        <v>2800</v>
      </c>
      <c r="AD210" s="49" t="s">
        <v>2801</v>
      </c>
      <c r="AE210" s="49" t="s">
        <v>2802</v>
      </c>
      <c r="AF210" s="49" t="s">
        <v>2803</v>
      </c>
      <c r="AG210" s="49" t="s">
        <v>2804</v>
      </c>
      <c r="AH210" s="49" t="s">
        <v>3337</v>
      </c>
      <c r="AI210" s="49" t="s">
        <v>3338</v>
      </c>
      <c r="AJ210" s="49" t="s">
        <v>3339</v>
      </c>
      <c r="AK210" s="49" t="s">
        <v>3340</v>
      </c>
      <c r="AL210" s="49" t="s">
        <v>3341</v>
      </c>
      <c r="AM210" s="49" t="s">
        <v>3342</v>
      </c>
      <c r="AN210" s="49" t="s">
        <v>3875</v>
      </c>
      <c r="AO210" s="49" t="s">
        <v>3876</v>
      </c>
      <c r="AP210" s="49" t="s">
        <v>3877</v>
      </c>
      <c r="AQ210" s="49" t="s">
        <v>3878</v>
      </c>
      <c r="AR210" s="49" t="s">
        <v>3879</v>
      </c>
      <c r="AS210" s="49" t="s">
        <v>3880</v>
      </c>
      <c r="AT210" s="49" t="s">
        <v>4419</v>
      </c>
      <c r="AU210" s="49" t="s">
        <v>4420</v>
      </c>
      <c r="AV210" s="49" t="s">
        <v>4421</v>
      </c>
      <c r="AW210" s="49" t="s">
        <v>4422</v>
      </c>
      <c r="AX210" s="49" t="s">
        <v>4423</v>
      </c>
      <c r="AY210" s="49" t="s">
        <v>4424</v>
      </c>
      <c r="AZ210" s="49" t="s">
        <v>4957</v>
      </c>
      <c r="BA210" s="49" t="s">
        <v>4958</v>
      </c>
      <c r="BB210" s="49" t="s">
        <v>4959</v>
      </c>
      <c r="BC210" s="49" t="s">
        <v>4960</v>
      </c>
      <c r="BD210" s="49" t="s">
        <v>4961</v>
      </c>
      <c r="BE210" s="49" t="s">
        <v>4962</v>
      </c>
    </row>
    <row r="211" spans="1:57" hidden="1">
      <c r="A211" s="53"/>
      <c r="B211" s="57" t="s">
        <v>5319</v>
      </c>
      <c r="C211" s="67">
        <v>36</v>
      </c>
      <c r="D211" s="49" t="s">
        <v>403</v>
      </c>
      <c r="E211" s="49" t="s">
        <v>404</v>
      </c>
      <c r="F211" s="49" t="s">
        <v>405</v>
      </c>
      <c r="G211" s="49" t="s">
        <v>406</v>
      </c>
      <c r="H211" s="49" t="s">
        <v>407</v>
      </c>
      <c r="I211" s="49" t="s">
        <v>408</v>
      </c>
      <c r="J211" s="49" t="s">
        <v>941</v>
      </c>
      <c r="K211" s="49" t="s">
        <v>942</v>
      </c>
      <c r="L211" s="49" t="s">
        <v>943</v>
      </c>
      <c r="M211" s="49" t="s">
        <v>944</v>
      </c>
      <c r="N211" s="49" t="s">
        <v>945</v>
      </c>
      <c r="O211" s="49" t="s">
        <v>946</v>
      </c>
      <c r="P211" s="49" t="s">
        <v>1485</v>
      </c>
      <c r="Q211" s="49" t="s">
        <v>1486</v>
      </c>
      <c r="R211" s="49" t="s">
        <v>1487</v>
      </c>
      <c r="S211" s="49" t="s">
        <v>1488</v>
      </c>
      <c r="T211" s="49" t="s">
        <v>1489</v>
      </c>
      <c r="U211" s="49" t="s">
        <v>1490</v>
      </c>
      <c r="V211" s="49" t="s">
        <v>2267</v>
      </c>
      <c r="W211" s="49" t="s">
        <v>2268</v>
      </c>
      <c r="X211" s="49" t="s">
        <v>2269</v>
      </c>
      <c r="Y211" s="49" t="s">
        <v>2270</v>
      </c>
      <c r="Z211" s="49" t="s">
        <v>2271</v>
      </c>
      <c r="AA211" s="49" t="s">
        <v>2272</v>
      </c>
      <c r="AB211" s="49" t="s">
        <v>2805</v>
      </c>
      <c r="AC211" s="49" t="s">
        <v>2806</v>
      </c>
      <c r="AD211" s="49" t="s">
        <v>2807</v>
      </c>
      <c r="AE211" s="49" t="s">
        <v>2808</v>
      </c>
      <c r="AF211" s="49" t="s">
        <v>2809</v>
      </c>
      <c r="AG211" s="49" t="s">
        <v>2810</v>
      </c>
      <c r="AH211" s="49" t="s">
        <v>3343</v>
      </c>
      <c r="AI211" s="49" t="s">
        <v>3344</v>
      </c>
      <c r="AJ211" s="49" t="s">
        <v>3345</v>
      </c>
      <c r="AK211" s="49" t="s">
        <v>3346</v>
      </c>
      <c r="AL211" s="49" t="s">
        <v>3347</v>
      </c>
      <c r="AM211" s="49" t="s">
        <v>3348</v>
      </c>
      <c r="AN211" s="49" t="s">
        <v>3881</v>
      </c>
      <c r="AO211" s="49" t="s">
        <v>3882</v>
      </c>
      <c r="AP211" s="49" t="s">
        <v>3883</v>
      </c>
      <c r="AQ211" s="49" t="s">
        <v>3884</v>
      </c>
      <c r="AR211" s="49" t="s">
        <v>3885</v>
      </c>
      <c r="AS211" s="49" t="s">
        <v>3886</v>
      </c>
      <c r="AT211" s="49" t="s">
        <v>4425</v>
      </c>
      <c r="AU211" s="49" t="s">
        <v>4426</v>
      </c>
      <c r="AV211" s="49" t="s">
        <v>4427</v>
      </c>
      <c r="AW211" s="49" t="s">
        <v>4428</v>
      </c>
      <c r="AX211" s="49" t="s">
        <v>4429</v>
      </c>
      <c r="AY211" s="49" t="s">
        <v>4430</v>
      </c>
      <c r="AZ211" s="49" t="s">
        <v>4963</v>
      </c>
      <c r="BA211" s="49" t="s">
        <v>5104</v>
      </c>
      <c r="BB211" s="49" t="s">
        <v>5105</v>
      </c>
      <c r="BC211" s="49" t="s">
        <v>5106</v>
      </c>
      <c r="BD211" s="49" t="s">
        <v>5107</v>
      </c>
      <c r="BE211" s="49" t="s">
        <v>5108</v>
      </c>
    </row>
    <row r="212" spans="1:57" hidden="1">
      <c r="A212" s="53"/>
      <c r="B212" s="57" t="s">
        <v>5320</v>
      </c>
      <c r="C212" s="67">
        <v>37</v>
      </c>
      <c r="D212" s="49" t="s">
        <v>409</v>
      </c>
      <c r="E212" s="49" t="s">
        <v>410</v>
      </c>
      <c r="F212" s="49" t="s">
        <v>411</v>
      </c>
      <c r="G212" s="49" t="s">
        <v>412</v>
      </c>
      <c r="H212" s="49" t="s">
        <v>413</v>
      </c>
      <c r="I212" s="49" t="s">
        <v>414</v>
      </c>
      <c r="J212" s="49" t="s">
        <v>947</v>
      </c>
      <c r="K212" s="49" t="s">
        <v>948</v>
      </c>
      <c r="L212" s="49" t="s">
        <v>949</v>
      </c>
      <c r="M212" s="49" t="s">
        <v>950</v>
      </c>
      <c r="N212" s="49" t="s">
        <v>951</v>
      </c>
      <c r="O212" s="49" t="s">
        <v>952</v>
      </c>
      <c r="P212" s="49" t="s">
        <v>1491</v>
      </c>
      <c r="Q212" s="49" t="s">
        <v>1492</v>
      </c>
      <c r="R212" s="49" t="s">
        <v>1493</v>
      </c>
      <c r="S212" s="49" t="s">
        <v>1494</v>
      </c>
      <c r="T212" s="49" t="s">
        <v>1495</v>
      </c>
      <c r="U212" s="49" t="s">
        <v>1496</v>
      </c>
      <c r="V212" s="49" t="s">
        <v>2273</v>
      </c>
      <c r="W212" s="49" t="s">
        <v>2274</v>
      </c>
      <c r="X212" s="49" t="s">
        <v>2275</v>
      </c>
      <c r="Y212" s="49" t="s">
        <v>2276</v>
      </c>
      <c r="Z212" s="49" t="s">
        <v>2277</v>
      </c>
      <c r="AA212" s="49" t="s">
        <v>2278</v>
      </c>
      <c r="AB212" s="49" t="s">
        <v>2811</v>
      </c>
      <c r="AC212" s="49" t="s">
        <v>2812</v>
      </c>
      <c r="AD212" s="49" t="s">
        <v>2813</v>
      </c>
      <c r="AE212" s="49" t="s">
        <v>2814</v>
      </c>
      <c r="AF212" s="49" t="s">
        <v>2815</v>
      </c>
      <c r="AG212" s="49" t="s">
        <v>2816</v>
      </c>
      <c r="AH212" s="49" t="s">
        <v>3349</v>
      </c>
      <c r="AI212" s="49" t="s">
        <v>3350</v>
      </c>
      <c r="AJ212" s="49" t="s">
        <v>3351</v>
      </c>
      <c r="AK212" s="49" t="s">
        <v>3352</v>
      </c>
      <c r="AL212" s="49" t="s">
        <v>3353</v>
      </c>
      <c r="AM212" s="49" t="s">
        <v>3354</v>
      </c>
      <c r="AN212" s="49" t="s">
        <v>3887</v>
      </c>
      <c r="AO212" s="49" t="s">
        <v>3888</v>
      </c>
      <c r="AP212" s="49" t="s">
        <v>3889</v>
      </c>
      <c r="AQ212" s="49" t="s">
        <v>3890</v>
      </c>
      <c r="AR212" s="49" t="s">
        <v>3891</v>
      </c>
      <c r="AS212" s="49" t="s">
        <v>3892</v>
      </c>
      <c r="AT212" s="49" t="s">
        <v>4431</v>
      </c>
      <c r="AU212" s="49" t="s">
        <v>4432</v>
      </c>
      <c r="AV212" s="49" t="s">
        <v>4433</v>
      </c>
      <c r="AW212" s="49" t="s">
        <v>4434</v>
      </c>
      <c r="AX212" s="49" t="s">
        <v>4435</v>
      </c>
      <c r="AY212" s="49" t="s">
        <v>4436</v>
      </c>
      <c r="AZ212" s="49" t="s">
        <v>5109</v>
      </c>
      <c r="BA212" s="49" t="s">
        <v>5110</v>
      </c>
      <c r="BB212" s="49" t="s">
        <v>5111</v>
      </c>
      <c r="BC212" s="49" t="s">
        <v>5112</v>
      </c>
      <c r="BD212" s="49" t="s">
        <v>5113</v>
      </c>
      <c r="BE212" s="49" t="s">
        <v>5114</v>
      </c>
    </row>
    <row r="213" spans="1:57" hidden="1">
      <c r="A213" s="43" t="s">
        <v>5321</v>
      </c>
      <c r="B213" s="58"/>
      <c r="C213" s="67">
        <v>38</v>
      </c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49"/>
      <c r="BC213" s="49"/>
      <c r="BD213" s="49"/>
      <c r="BE213" s="49"/>
    </row>
    <row r="214" spans="1:57" hidden="1">
      <c r="A214" s="59"/>
      <c r="B214" s="48" t="s">
        <v>5322</v>
      </c>
      <c r="C214" s="67">
        <v>39</v>
      </c>
      <c r="D214" s="49"/>
      <c r="E214" s="49"/>
      <c r="F214" s="49"/>
      <c r="G214" s="49" t="s">
        <v>415</v>
      </c>
      <c r="H214" s="49" t="s">
        <v>416</v>
      </c>
      <c r="I214" s="49" t="s">
        <v>417</v>
      </c>
      <c r="J214" s="49"/>
      <c r="K214" s="49"/>
      <c r="L214" s="49"/>
      <c r="M214" s="49" t="s">
        <v>953</v>
      </c>
      <c r="N214" s="49" t="s">
        <v>954</v>
      </c>
      <c r="O214" s="49" t="s">
        <v>955</v>
      </c>
      <c r="P214" s="49"/>
      <c r="Q214" s="49"/>
      <c r="R214" s="49"/>
      <c r="S214" s="49" t="s">
        <v>1497</v>
      </c>
      <c r="T214" s="49" t="s">
        <v>1498</v>
      </c>
      <c r="U214" s="49" t="s">
        <v>1499</v>
      </c>
      <c r="V214" s="49"/>
      <c r="W214" s="49"/>
      <c r="X214" s="49"/>
      <c r="Y214" s="49" t="s">
        <v>2279</v>
      </c>
      <c r="Z214" s="49" t="s">
        <v>2280</v>
      </c>
      <c r="AA214" s="49" t="s">
        <v>2281</v>
      </c>
      <c r="AB214" s="49"/>
      <c r="AC214" s="49"/>
      <c r="AD214" s="49"/>
      <c r="AE214" s="49" t="s">
        <v>2817</v>
      </c>
      <c r="AF214" s="49" t="s">
        <v>2818</v>
      </c>
      <c r="AG214" s="49" t="s">
        <v>2819</v>
      </c>
      <c r="AH214" s="49"/>
      <c r="AI214" s="49"/>
      <c r="AJ214" s="49"/>
      <c r="AK214" s="49" t="s">
        <v>3355</v>
      </c>
      <c r="AL214" s="49" t="s">
        <v>3356</v>
      </c>
      <c r="AM214" s="49" t="s">
        <v>3357</v>
      </c>
      <c r="AN214" s="49"/>
      <c r="AO214" s="49"/>
      <c r="AP214" s="49"/>
      <c r="AQ214" s="49" t="s">
        <v>3893</v>
      </c>
      <c r="AR214" s="49" t="s">
        <v>3894</v>
      </c>
      <c r="AS214" s="49" t="s">
        <v>3895</v>
      </c>
      <c r="AT214" s="49"/>
      <c r="AU214" s="49"/>
      <c r="AV214" s="49"/>
      <c r="AW214" s="49" t="s">
        <v>4437</v>
      </c>
      <c r="AX214" s="49" t="s">
        <v>4438</v>
      </c>
      <c r="AY214" s="49" t="s">
        <v>4439</v>
      </c>
      <c r="AZ214" s="49"/>
      <c r="BA214" s="49"/>
      <c r="BB214" s="49"/>
      <c r="BC214" s="49" t="s">
        <v>5115</v>
      </c>
      <c r="BD214" s="49" t="s">
        <v>5116</v>
      </c>
      <c r="BE214" s="49" t="s">
        <v>5117</v>
      </c>
    </row>
    <row r="215" spans="1:57" hidden="1">
      <c r="A215" s="59"/>
      <c r="B215" s="48" t="s">
        <v>5323</v>
      </c>
      <c r="C215" s="67">
        <v>40</v>
      </c>
      <c r="D215" s="49" t="s">
        <v>418</v>
      </c>
      <c r="E215" s="49" t="s">
        <v>419</v>
      </c>
      <c r="F215" s="49" t="s">
        <v>420</v>
      </c>
      <c r="G215" s="49" t="s">
        <v>421</v>
      </c>
      <c r="H215" s="49" t="s">
        <v>422</v>
      </c>
      <c r="I215" s="49" t="s">
        <v>423</v>
      </c>
      <c r="J215" s="49" t="s">
        <v>956</v>
      </c>
      <c r="K215" s="49" t="s">
        <v>957</v>
      </c>
      <c r="L215" s="49" t="s">
        <v>958</v>
      </c>
      <c r="M215" s="49" t="s">
        <v>959</v>
      </c>
      <c r="N215" s="49" t="s">
        <v>960</v>
      </c>
      <c r="O215" s="49" t="s">
        <v>961</v>
      </c>
      <c r="P215" s="49" t="s">
        <v>1744</v>
      </c>
      <c r="Q215" s="49" t="s">
        <v>1745</v>
      </c>
      <c r="R215" s="49" t="s">
        <v>1746</v>
      </c>
      <c r="S215" s="49" t="s">
        <v>1747</v>
      </c>
      <c r="T215" s="49" t="s">
        <v>1748</v>
      </c>
      <c r="U215" s="49" t="s">
        <v>1749</v>
      </c>
      <c r="V215" s="49" t="s">
        <v>2282</v>
      </c>
      <c r="W215" s="49" t="s">
        <v>2283</v>
      </c>
      <c r="X215" s="49" t="s">
        <v>2284</v>
      </c>
      <c r="Y215" s="49" t="s">
        <v>2285</v>
      </c>
      <c r="Z215" s="49" t="s">
        <v>2286</v>
      </c>
      <c r="AA215" s="49" t="s">
        <v>2287</v>
      </c>
      <c r="AB215" s="49" t="s">
        <v>2820</v>
      </c>
      <c r="AC215" s="49" t="s">
        <v>2821</v>
      </c>
      <c r="AD215" s="49" t="s">
        <v>2822</v>
      </c>
      <c r="AE215" s="49" t="s">
        <v>2823</v>
      </c>
      <c r="AF215" s="49" t="s">
        <v>2824</v>
      </c>
      <c r="AG215" s="49" t="s">
        <v>2825</v>
      </c>
      <c r="AH215" s="49" t="s">
        <v>3358</v>
      </c>
      <c r="AI215" s="49" t="s">
        <v>3359</v>
      </c>
      <c r="AJ215" s="49" t="s">
        <v>3360</v>
      </c>
      <c r="AK215" s="49" t="s">
        <v>3361</v>
      </c>
      <c r="AL215" s="49" t="s">
        <v>3362</v>
      </c>
      <c r="AM215" s="49" t="s">
        <v>3363</v>
      </c>
      <c r="AN215" s="49" t="s">
        <v>3896</v>
      </c>
      <c r="AO215" s="49" t="s">
        <v>3897</v>
      </c>
      <c r="AP215" s="49" t="s">
        <v>3898</v>
      </c>
      <c r="AQ215" s="49" t="s">
        <v>3899</v>
      </c>
      <c r="AR215" s="49" t="s">
        <v>3900</v>
      </c>
      <c r="AS215" s="49" t="s">
        <v>3901</v>
      </c>
      <c r="AT215" s="49" t="s">
        <v>4440</v>
      </c>
      <c r="AU215" s="49" t="s">
        <v>4441</v>
      </c>
      <c r="AV215" s="49" t="s">
        <v>4442</v>
      </c>
      <c r="AW215" s="49" t="s">
        <v>4443</v>
      </c>
      <c r="AX215" s="49" t="s">
        <v>4444</v>
      </c>
      <c r="AY215" s="49" t="s">
        <v>4445</v>
      </c>
      <c r="AZ215" s="49" t="s">
        <v>5118</v>
      </c>
      <c r="BA215" s="49" t="s">
        <v>5119</v>
      </c>
      <c r="BB215" s="49" t="s">
        <v>5120</v>
      </c>
      <c r="BC215" s="49" t="s">
        <v>5121</v>
      </c>
      <c r="BD215" s="49" t="s">
        <v>5122</v>
      </c>
      <c r="BE215" s="49" t="s">
        <v>5123</v>
      </c>
    </row>
    <row r="216" spans="1:57" hidden="1">
      <c r="A216" s="59"/>
      <c r="B216" s="48" t="s">
        <v>5324</v>
      </c>
      <c r="C216" s="67">
        <v>41</v>
      </c>
      <c r="D216" s="49" t="s">
        <v>424</v>
      </c>
      <c r="E216" s="49" t="s">
        <v>425</v>
      </c>
      <c r="F216" s="49" t="s">
        <v>426</v>
      </c>
      <c r="G216" s="49" t="s">
        <v>427</v>
      </c>
      <c r="H216" s="49" t="s">
        <v>428</v>
      </c>
      <c r="I216" s="49" t="s">
        <v>429</v>
      </c>
      <c r="J216" s="49" t="s">
        <v>962</v>
      </c>
      <c r="K216" s="49" t="s">
        <v>963</v>
      </c>
      <c r="L216" s="49" t="s">
        <v>964</v>
      </c>
      <c r="M216" s="49" t="s">
        <v>965</v>
      </c>
      <c r="N216" s="49" t="s">
        <v>966</v>
      </c>
      <c r="O216" s="49" t="s">
        <v>967</v>
      </c>
      <c r="P216" s="49" t="s">
        <v>1750</v>
      </c>
      <c r="Q216" s="49" t="s">
        <v>1751</v>
      </c>
      <c r="R216" s="49" t="s">
        <v>1752</v>
      </c>
      <c r="S216" s="49" t="s">
        <v>1753</v>
      </c>
      <c r="T216" s="49" t="s">
        <v>1754</v>
      </c>
      <c r="U216" s="49" t="s">
        <v>1755</v>
      </c>
      <c r="V216" s="49" t="s">
        <v>2288</v>
      </c>
      <c r="W216" s="49" t="s">
        <v>2289</v>
      </c>
      <c r="X216" s="49" t="s">
        <v>2290</v>
      </c>
      <c r="Y216" s="49" t="s">
        <v>2291</v>
      </c>
      <c r="Z216" s="49" t="s">
        <v>2292</v>
      </c>
      <c r="AA216" s="49" t="s">
        <v>2293</v>
      </c>
      <c r="AB216" s="49" t="s">
        <v>2826</v>
      </c>
      <c r="AC216" s="49" t="s">
        <v>2827</v>
      </c>
      <c r="AD216" s="49" t="s">
        <v>2828</v>
      </c>
      <c r="AE216" s="49" t="s">
        <v>2829</v>
      </c>
      <c r="AF216" s="49" t="s">
        <v>2830</v>
      </c>
      <c r="AG216" s="49" t="s">
        <v>2831</v>
      </c>
      <c r="AH216" s="49" t="s">
        <v>3364</v>
      </c>
      <c r="AI216" s="49" t="s">
        <v>3365</v>
      </c>
      <c r="AJ216" s="49" t="s">
        <v>3366</v>
      </c>
      <c r="AK216" s="49" t="s">
        <v>3367</v>
      </c>
      <c r="AL216" s="49" t="s">
        <v>3368</v>
      </c>
      <c r="AM216" s="49" t="s">
        <v>3369</v>
      </c>
      <c r="AN216" s="49" t="s">
        <v>3902</v>
      </c>
      <c r="AO216" s="49" t="s">
        <v>3903</v>
      </c>
      <c r="AP216" s="49" t="s">
        <v>3904</v>
      </c>
      <c r="AQ216" s="49" t="s">
        <v>3905</v>
      </c>
      <c r="AR216" s="49" t="s">
        <v>3906</v>
      </c>
      <c r="AS216" s="49" t="s">
        <v>3907</v>
      </c>
      <c r="AT216" s="49" t="s">
        <v>4446</v>
      </c>
      <c r="AU216" s="49" t="s">
        <v>4447</v>
      </c>
      <c r="AV216" s="49" t="s">
        <v>4448</v>
      </c>
      <c r="AW216" s="49" t="s">
        <v>4449</v>
      </c>
      <c r="AX216" s="49" t="s">
        <v>4450</v>
      </c>
      <c r="AY216" s="49" t="s">
        <v>4451</v>
      </c>
      <c r="AZ216" s="49" t="s">
        <v>5124</v>
      </c>
      <c r="BA216" s="49" t="s">
        <v>5125</v>
      </c>
      <c r="BB216" s="49" t="s">
        <v>5126</v>
      </c>
      <c r="BC216" s="49" t="s">
        <v>5127</v>
      </c>
      <c r="BD216" s="49" t="s">
        <v>5128</v>
      </c>
      <c r="BE216" s="49" t="s">
        <v>5129</v>
      </c>
    </row>
    <row r="217" spans="1:57" hidden="1">
      <c r="A217" s="59"/>
      <c r="B217" s="48" t="s">
        <v>5325</v>
      </c>
      <c r="C217" s="67">
        <v>42</v>
      </c>
      <c r="D217" s="49" t="s">
        <v>430</v>
      </c>
      <c r="E217" s="49" t="s">
        <v>431</v>
      </c>
      <c r="F217" s="49" t="s">
        <v>432</v>
      </c>
      <c r="G217" s="49" t="s">
        <v>433</v>
      </c>
      <c r="H217" s="49" t="s">
        <v>434</v>
      </c>
      <c r="I217" s="49" t="s">
        <v>435</v>
      </c>
      <c r="J217" s="49" t="s">
        <v>968</v>
      </c>
      <c r="K217" s="49" t="s">
        <v>969</v>
      </c>
      <c r="L217" s="49" t="s">
        <v>970</v>
      </c>
      <c r="M217" s="49" t="s">
        <v>971</v>
      </c>
      <c r="N217" s="49" t="s">
        <v>972</v>
      </c>
      <c r="O217" s="49" t="s">
        <v>973</v>
      </c>
      <c r="P217" s="49" t="s">
        <v>1756</v>
      </c>
      <c r="Q217" s="49" t="s">
        <v>1757</v>
      </c>
      <c r="R217" s="49" t="s">
        <v>1758</v>
      </c>
      <c r="S217" s="49" t="s">
        <v>1759</v>
      </c>
      <c r="T217" s="49" t="s">
        <v>1760</v>
      </c>
      <c r="U217" s="49" t="s">
        <v>1761</v>
      </c>
      <c r="V217" s="49" t="s">
        <v>2294</v>
      </c>
      <c r="W217" s="49" t="s">
        <v>2295</v>
      </c>
      <c r="X217" s="49" t="s">
        <v>2296</v>
      </c>
      <c r="Y217" s="49" t="s">
        <v>2297</v>
      </c>
      <c r="Z217" s="49" t="s">
        <v>2298</v>
      </c>
      <c r="AA217" s="49" t="s">
        <v>2299</v>
      </c>
      <c r="AB217" s="49" t="s">
        <v>2832</v>
      </c>
      <c r="AC217" s="49" t="s">
        <v>2833</v>
      </c>
      <c r="AD217" s="49" t="s">
        <v>2834</v>
      </c>
      <c r="AE217" s="49" t="s">
        <v>2835</v>
      </c>
      <c r="AF217" s="49" t="s">
        <v>2836</v>
      </c>
      <c r="AG217" s="49" t="s">
        <v>2837</v>
      </c>
      <c r="AH217" s="49" t="s">
        <v>3370</v>
      </c>
      <c r="AI217" s="49" t="s">
        <v>3371</v>
      </c>
      <c r="AJ217" s="49" t="s">
        <v>3372</v>
      </c>
      <c r="AK217" s="49" t="s">
        <v>3373</v>
      </c>
      <c r="AL217" s="49" t="s">
        <v>3374</v>
      </c>
      <c r="AM217" s="49" t="s">
        <v>3375</v>
      </c>
      <c r="AN217" s="49" t="s">
        <v>3908</v>
      </c>
      <c r="AO217" s="49" t="s">
        <v>3909</v>
      </c>
      <c r="AP217" s="49" t="s">
        <v>3910</v>
      </c>
      <c r="AQ217" s="49" t="s">
        <v>3911</v>
      </c>
      <c r="AR217" s="49" t="s">
        <v>3912</v>
      </c>
      <c r="AS217" s="49" t="s">
        <v>3913</v>
      </c>
      <c r="AT217" s="49" t="s">
        <v>4452</v>
      </c>
      <c r="AU217" s="49" t="s">
        <v>4453</v>
      </c>
      <c r="AV217" s="49" t="s">
        <v>4454</v>
      </c>
      <c r="AW217" s="49" t="s">
        <v>4455</v>
      </c>
      <c r="AX217" s="49" t="s">
        <v>4456</v>
      </c>
      <c r="AY217" s="49" t="s">
        <v>4457</v>
      </c>
      <c r="AZ217" s="49" t="s">
        <v>5130</v>
      </c>
      <c r="BA217" s="49" t="s">
        <v>5131</v>
      </c>
      <c r="BB217" s="49" t="s">
        <v>5132</v>
      </c>
      <c r="BC217" s="49" t="s">
        <v>5133</v>
      </c>
      <c r="BD217" s="49" t="s">
        <v>5134</v>
      </c>
      <c r="BE217" s="49" t="s">
        <v>5135</v>
      </c>
    </row>
    <row r="218" spans="1:57" hidden="1">
      <c r="A218" s="59"/>
      <c r="B218" s="48" t="s">
        <v>5326</v>
      </c>
      <c r="C218" s="67">
        <v>43</v>
      </c>
      <c r="D218" s="49" t="s">
        <v>436</v>
      </c>
      <c r="E218" s="49" t="s">
        <v>437</v>
      </c>
      <c r="F218" s="49" t="s">
        <v>438</v>
      </c>
      <c r="G218" s="49" t="s">
        <v>439</v>
      </c>
      <c r="H218" s="49" t="s">
        <v>440</v>
      </c>
      <c r="I218" s="49" t="s">
        <v>441</v>
      </c>
      <c r="J218" s="49" t="s">
        <v>974</v>
      </c>
      <c r="K218" s="49" t="s">
        <v>975</v>
      </c>
      <c r="L218" s="49" t="s">
        <v>976</v>
      </c>
      <c r="M218" s="49" t="s">
        <v>977</v>
      </c>
      <c r="N218" s="49" t="s">
        <v>978</v>
      </c>
      <c r="O218" s="49" t="s">
        <v>979</v>
      </c>
      <c r="P218" s="49" t="s">
        <v>1762</v>
      </c>
      <c r="Q218" s="49" t="s">
        <v>1763</v>
      </c>
      <c r="R218" s="49" t="s">
        <v>1764</v>
      </c>
      <c r="S218" s="49" t="s">
        <v>1765</v>
      </c>
      <c r="T218" s="49" t="s">
        <v>1766</v>
      </c>
      <c r="U218" s="49" t="s">
        <v>1767</v>
      </c>
      <c r="V218" s="49" t="s">
        <v>2300</v>
      </c>
      <c r="W218" s="49" t="s">
        <v>2301</v>
      </c>
      <c r="X218" s="49" t="s">
        <v>2302</v>
      </c>
      <c r="Y218" s="49" t="s">
        <v>2303</v>
      </c>
      <c r="Z218" s="49" t="s">
        <v>2304</v>
      </c>
      <c r="AA218" s="49" t="s">
        <v>2305</v>
      </c>
      <c r="AB218" s="49" t="s">
        <v>2838</v>
      </c>
      <c r="AC218" s="49" t="s">
        <v>2839</v>
      </c>
      <c r="AD218" s="49" t="s">
        <v>2840</v>
      </c>
      <c r="AE218" s="49" t="s">
        <v>2841</v>
      </c>
      <c r="AF218" s="49" t="s">
        <v>2842</v>
      </c>
      <c r="AG218" s="49" t="s">
        <v>2843</v>
      </c>
      <c r="AH218" s="49" t="s">
        <v>3376</v>
      </c>
      <c r="AI218" s="49" t="s">
        <v>3377</v>
      </c>
      <c r="AJ218" s="49" t="s">
        <v>3378</v>
      </c>
      <c r="AK218" s="49" t="s">
        <v>3379</v>
      </c>
      <c r="AL218" s="49" t="s">
        <v>3380</v>
      </c>
      <c r="AM218" s="49" t="s">
        <v>3381</v>
      </c>
      <c r="AN218" s="49" t="s">
        <v>3914</v>
      </c>
      <c r="AO218" s="49" t="s">
        <v>3915</v>
      </c>
      <c r="AP218" s="49" t="s">
        <v>3916</v>
      </c>
      <c r="AQ218" s="49" t="s">
        <v>3917</v>
      </c>
      <c r="AR218" s="49" t="s">
        <v>3918</v>
      </c>
      <c r="AS218" s="49" t="s">
        <v>3919</v>
      </c>
      <c r="AT218" s="49" t="s">
        <v>4458</v>
      </c>
      <c r="AU218" s="49" t="s">
        <v>4459</v>
      </c>
      <c r="AV218" s="49" t="s">
        <v>4460</v>
      </c>
      <c r="AW218" s="49" t="s">
        <v>4461</v>
      </c>
      <c r="AX218" s="49" t="s">
        <v>4462</v>
      </c>
      <c r="AY218" s="49" t="s">
        <v>4463</v>
      </c>
      <c r="AZ218" s="49" t="s">
        <v>5136</v>
      </c>
      <c r="BA218" s="49" t="s">
        <v>5137</v>
      </c>
      <c r="BB218" s="49" t="s">
        <v>5138</v>
      </c>
      <c r="BC218" s="49" t="s">
        <v>5139</v>
      </c>
      <c r="BD218" s="49" t="s">
        <v>5140</v>
      </c>
      <c r="BE218" s="49" t="s">
        <v>5141</v>
      </c>
    </row>
    <row r="219" spans="1:57" hidden="1">
      <c r="A219" s="59"/>
      <c r="B219" s="48" t="s">
        <v>5327</v>
      </c>
      <c r="C219" s="67">
        <v>44</v>
      </c>
      <c r="D219" s="49" t="s">
        <v>442</v>
      </c>
      <c r="E219" s="49" t="s">
        <v>443</v>
      </c>
      <c r="F219" s="49" t="s">
        <v>444</v>
      </c>
      <c r="G219" s="49" t="s">
        <v>445</v>
      </c>
      <c r="H219" s="49" t="s">
        <v>446</v>
      </c>
      <c r="I219" s="49" t="s">
        <v>447</v>
      </c>
      <c r="J219" s="49" t="s">
        <v>980</v>
      </c>
      <c r="K219" s="49" t="s">
        <v>981</v>
      </c>
      <c r="L219" s="49" t="s">
        <v>982</v>
      </c>
      <c r="M219" s="49" t="s">
        <v>983</v>
      </c>
      <c r="N219" s="49" t="s">
        <v>984</v>
      </c>
      <c r="O219" s="49" t="s">
        <v>985</v>
      </c>
      <c r="P219" s="49" t="s">
        <v>1768</v>
      </c>
      <c r="Q219" s="49" t="s">
        <v>1769</v>
      </c>
      <c r="R219" s="49" t="s">
        <v>1770</v>
      </c>
      <c r="S219" s="49" t="s">
        <v>1771</v>
      </c>
      <c r="T219" s="49" t="s">
        <v>1772</v>
      </c>
      <c r="U219" s="49" t="s">
        <v>1773</v>
      </c>
      <c r="V219" s="49" t="s">
        <v>2306</v>
      </c>
      <c r="W219" s="49" t="s">
        <v>2307</v>
      </c>
      <c r="X219" s="49" t="s">
        <v>2308</v>
      </c>
      <c r="Y219" s="49" t="s">
        <v>2309</v>
      </c>
      <c r="Z219" s="49" t="s">
        <v>2310</v>
      </c>
      <c r="AA219" s="49" t="s">
        <v>2311</v>
      </c>
      <c r="AB219" s="49" t="s">
        <v>2844</v>
      </c>
      <c r="AC219" s="49" t="s">
        <v>2845</v>
      </c>
      <c r="AD219" s="49" t="s">
        <v>2846</v>
      </c>
      <c r="AE219" s="49" t="s">
        <v>2847</v>
      </c>
      <c r="AF219" s="49" t="s">
        <v>2848</v>
      </c>
      <c r="AG219" s="49" t="s">
        <v>2849</v>
      </c>
      <c r="AH219" s="49" t="s">
        <v>3382</v>
      </c>
      <c r="AI219" s="49" t="s">
        <v>3383</v>
      </c>
      <c r="AJ219" s="49" t="s">
        <v>3384</v>
      </c>
      <c r="AK219" s="49" t="s">
        <v>3385</v>
      </c>
      <c r="AL219" s="49" t="s">
        <v>3386</v>
      </c>
      <c r="AM219" s="49" t="s">
        <v>3387</v>
      </c>
      <c r="AN219" s="49" t="s">
        <v>3920</v>
      </c>
      <c r="AO219" s="49" t="s">
        <v>3921</v>
      </c>
      <c r="AP219" s="49" t="s">
        <v>3922</v>
      </c>
      <c r="AQ219" s="49" t="s">
        <v>3923</v>
      </c>
      <c r="AR219" s="49" t="s">
        <v>3924</v>
      </c>
      <c r="AS219" s="49" t="s">
        <v>3925</v>
      </c>
      <c r="AT219" s="49" t="s">
        <v>4464</v>
      </c>
      <c r="AU219" s="49" t="s">
        <v>4465</v>
      </c>
      <c r="AV219" s="49" t="s">
        <v>4466</v>
      </c>
      <c r="AW219" s="49" t="s">
        <v>4467</v>
      </c>
      <c r="AX219" s="49" t="s">
        <v>4468</v>
      </c>
      <c r="AY219" s="49" t="s">
        <v>4469</v>
      </c>
      <c r="AZ219" s="49" t="s">
        <v>5142</v>
      </c>
      <c r="BA219" s="49" t="s">
        <v>5143</v>
      </c>
      <c r="BB219" s="49" t="s">
        <v>5144</v>
      </c>
      <c r="BC219" s="49" t="s">
        <v>5145</v>
      </c>
      <c r="BD219" s="49" t="s">
        <v>5146</v>
      </c>
      <c r="BE219" s="49" t="s">
        <v>5147</v>
      </c>
    </row>
    <row r="220" spans="1:57" hidden="1">
      <c r="A220" s="59"/>
      <c r="B220" s="48" t="s">
        <v>5328</v>
      </c>
      <c r="C220" s="67">
        <v>45</v>
      </c>
      <c r="D220" s="49" t="s">
        <v>448</v>
      </c>
      <c r="E220" s="49" t="s">
        <v>449</v>
      </c>
      <c r="F220" s="49" t="s">
        <v>450</v>
      </c>
      <c r="G220" s="49" t="s">
        <v>451</v>
      </c>
      <c r="H220" s="49" t="s">
        <v>452</v>
      </c>
      <c r="I220" s="49" t="s">
        <v>453</v>
      </c>
      <c r="J220" s="49" t="s">
        <v>986</v>
      </c>
      <c r="K220" s="49" t="s">
        <v>987</v>
      </c>
      <c r="L220" s="49" t="s">
        <v>988</v>
      </c>
      <c r="M220" s="49" t="s">
        <v>989</v>
      </c>
      <c r="N220" s="49" t="s">
        <v>990</v>
      </c>
      <c r="O220" s="49" t="s">
        <v>991</v>
      </c>
      <c r="P220" s="49" t="s">
        <v>1774</v>
      </c>
      <c r="Q220" s="49" t="s">
        <v>1775</v>
      </c>
      <c r="R220" s="49" t="s">
        <v>1776</v>
      </c>
      <c r="S220" s="49" t="s">
        <v>1777</v>
      </c>
      <c r="T220" s="49" t="s">
        <v>1778</v>
      </c>
      <c r="U220" s="49" t="s">
        <v>1779</v>
      </c>
      <c r="V220" s="49" t="s">
        <v>2312</v>
      </c>
      <c r="W220" s="49" t="s">
        <v>2313</v>
      </c>
      <c r="X220" s="49" t="s">
        <v>2314</v>
      </c>
      <c r="Y220" s="49" t="s">
        <v>2315</v>
      </c>
      <c r="Z220" s="49" t="s">
        <v>2316</v>
      </c>
      <c r="AA220" s="49" t="s">
        <v>2317</v>
      </c>
      <c r="AB220" s="49" t="s">
        <v>2850</v>
      </c>
      <c r="AC220" s="49" t="s">
        <v>2851</v>
      </c>
      <c r="AD220" s="49" t="s">
        <v>2852</v>
      </c>
      <c r="AE220" s="49" t="s">
        <v>2853</v>
      </c>
      <c r="AF220" s="49" t="s">
        <v>2854</v>
      </c>
      <c r="AG220" s="49" t="s">
        <v>2855</v>
      </c>
      <c r="AH220" s="49" t="s">
        <v>3388</v>
      </c>
      <c r="AI220" s="49" t="s">
        <v>3389</v>
      </c>
      <c r="AJ220" s="49" t="s">
        <v>3390</v>
      </c>
      <c r="AK220" s="49" t="s">
        <v>3391</v>
      </c>
      <c r="AL220" s="49" t="s">
        <v>3392</v>
      </c>
      <c r="AM220" s="49" t="s">
        <v>3393</v>
      </c>
      <c r="AN220" s="49" t="s">
        <v>3926</v>
      </c>
      <c r="AO220" s="49" t="s">
        <v>3927</v>
      </c>
      <c r="AP220" s="49" t="s">
        <v>3928</v>
      </c>
      <c r="AQ220" s="49" t="s">
        <v>3929</v>
      </c>
      <c r="AR220" s="49" t="s">
        <v>3930</v>
      </c>
      <c r="AS220" s="49" t="s">
        <v>3931</v>
      </c>
      <c r="AT220" s="49" t="s">
        <v>4714</v>
      </c>
      <c r="AU220" s="49" t="s">
        <v>4715</v>
      </c>
      <c r="AV220" s="49" t="s">
        <v>4716</v>
      </c>
      <c r="AW220" s="49" t="s">
        <v>4717</v>
      </c>
      <c r="AX220" s="49" t="s">
        <v>4718</v>
      </c>
      <c r="AY220" s="49" t="s">
        <v>4719</v>
      </c>
      <c r="AZ220" s="49" t="s">
        <v>5148</v>
      </c>
      <c r="BA220" s="49" t="s">
        <v>5149</v>
      </c>
      <c r="BB220" s="49" t="s">
        <v>5150</v>
      </c>
      <c r="BC220" s="49" t="s">
        <v>5151</v>
      </c>
      <c r="BD220" s="49" t="s">
        <v>5152</v>
      </c>
      <c r="BE220" s="49" t="s">
        <v>5153</v>
      </c>
    </row>
    <row r="221" spans="1:57" hidden="1">
      <c r="A221" s="59"/>
      <c r="B221" s="48" t="s">
        <v>5354</v>
      </c>
      <c r="C221" s="67">
        <v>46</v>
      </c>
      <c r="D221" s="49" t="s">
        <v>454</v>
      </c>
      <c r="E221" s="49" t="s">
        <v>455</v>
      </c>
      <c r="F221" s="49" t="s">
        <v>456</v>
      </c>
      <c r="G221" s="49" t="s">
        <v>457</v>
      </c>
      <c r="H221" s="49" t="s">
        <v>458</v>
      </c>
      <c r="I221" s="49" t="s">
        <v>459</v>
      </c>
      <c r="J221" s="49" t="s">
        <v>992</v>
      </c>
      <c r="K221" s="49" t="s">
        <v>993</v>
      </c>
      <c r="L221" s="49" t="s">
        <v>994</v>
      </c>
      <c r="M221" s="49" t="s">
        <v>995</v>
      </c>
      <c r="N221" s="49" t="s">
        <v>996</v>
      </c>
      <c r="O221" s="49" t="s">
        <v>997</v>
      </c>
      <c r="P221" s="49" t="s">
        <v>1780</v>
      </c>
      <c r="Q221" s="49" t="s">
        <v>1781</v>
      </c>
      <c r="R221" s="49" t="s">
        <v>1782</v>
      </c>
      <c r="S221" s="49" t="s">
        <v>1783</v>
      </c>
      <c r="T221" s="49" t="s">
        <v>1784</v>
      </c>
      <c r="U221" s="49" t="s">
        <v>1785</v>
      </c>
      <c r="V221" s="49" t="s">
        <v>2318</v>
      </c>
      <c r="W221" s="49" t="s">
        <v>2319</v>
      </c>
      <c r="X221" s="49" t="s">
        <v>2320</v>
      </c>
      <c r="Y221" s="49" t="s">
        <v>2321</v>
      </c>
      <c r="Z221" s="49" t="s">
        <v>2322</v>
      </c>
      <c r="AA221" s="49" t="s">
        <v>2323</v>
      </c>
      <c r="AB221" s="49" t="s">
        <v>2856</v>
      </c>
      <c r="AC221" s="49" t="s">
        <v>2857</v>
      </c>
      <c r="AD221" s="49" t="s">
        <v>2858</v>
      </c>
      <c r="AE221" s="49" t="s">
        <v>2859</v>
      </c>
      <c r="AF221" s="49" t="s">
        <v>2860</v>
      </c>
      <c r="AG221" s="49" t="s">
        <v>2861</v>
      </c>
      <c r="AH221" s="49" t="s">
        <v>3394</v>
      </c>
      <c r="AI221" s="49" t="s">
        <v>3395</v>
      </c>
      <c r="AJ221" s="49" t="s">
        <v>3396</v>
      </c>
      <c r="AK221" s="49" t="s">
        <v>3397</v>
      </c>
      <c r="AL221" s="49" t="s">
        <v>3398</v>
      </c>
      <c r="AM221" s="49" t="s">
        <v>3399</v>
      </c>
      <c r="AN221" s="49" t="s">
        <v>3932</v>
      </c>
      <c r="AO221" s="49" t="s">
        <v>3933</v>
      </c>
      <c r="AP221" s="49" t="s">
        <v>3934</v>
      </c>
      <c r="AQ221" s="49" t="s">
        <v>3935</v>
      </c>
      <c r="AR221" s="49" t="s">
        <v>3936</v>
      </c>
      <c r="AS221" s="49" t="s">
        <v>3937</v>
      </c>
      <c r="AT221" s="49" t="s">
        <v>4720</v>
      </c>
      <c r="AU221" s="49" t="s">
        <v>4721</v>
      </c>
      <c r="AV221" s="49" t="s">
        <v>4722</v>
      </c>
      <c r="AW221" s="49" t="s">
        <v>4723</v>
      </c>
      <c r="AX221" s="49" t="s">
        <v>4724</v>
      </c>
      <c r="AY221" s="49" t="s">
        <v>4725</v>
      </c>
      <c r="AZ221" s="49" t="s">
        <v>5154</v>
      </c>
      <c r="BA221" s="49" t="s">
        <v>5155</v>
      </c>
      <c r="BB221" s="49" t="s">
        <v>5156</v>
      </c>
      <c r="BC221" s="49" t="s">
        <v>5157</v>
      </c>
      <c r="BD221" s="49" t="s">
        <v>5158</v>
      </c>
      <c r="BE221" s="49" t="s">
        <v>5159</v>
      </c>
    </row>
    <row r="222" spans="1:57" hidden="1">
      <c r="A222" s="55"/>
      <c r="B222" s="48" t="s">
        <v>5329</v>
      </c>
      <c r="C222" s="67">
        <v>47</v>
      </c>
      <c r="D222" s="49" t="s">
        <v>460</v>
      </c>
      <c r="E222" s="49" t="s">
        <v>461</v>
      </c>
      <c r="F222" s="49" t="s">
        <v>462</v>
      </c>
      <c r="G222" s="49" t="s">
        <v>463</v>
      </c>
      <c r="H222" s="49" t="s">
        <v>464</v>
      </c>
      <c r="I222" s="49" t="s">
        <v>465</v>
      </c>
      <c r="J222" s="49" t="s">
        <v>998</v>
      </c>
      <c r="K222" s="49" t="s">
        <v>999</v>
      </c>
      <c r="L222" s="49" t="s">
        <v>1250</v>
      </c>
      <c r="M222" s="49" t="s">
        <v>1251</v>
      </c>
      <c r="N222" s="49" t="s">
        <v>1252</v>
      </c>
      <c r="O222" s="49" t="s">
        <v>1253</v>
      </c>
      <c r="P222" s="49" t="s">
        <v>1786</v>
      </c>
      <c r="Q222" s="49" t="s">
        <v>1787</v>
      </c>
      <c r="R222" s="49" t="s">
        <v>1788</v>
      </c>
      <c r="S222" s="49" t="s">
        <v>1789</v>
      </c>
      <c r="T222" s="49" t="s">
        <v>1790</v>
      </c>
      <c r="U222" s="49" t="s">
        <v>1791</v>
      </c>
      <c r="V222" s="49" t="s">
        <v>2324</v>
      </c>
      <c r="W222" s="49" t="s">
        <v>2325</v>
      </c>
      <c r="X222" s="49" t="s">
        <v>2326</v>
      </c>
      <c r="Y222" s="49" t="s">
        <v>2327</v>
      </c>
      <c r="Z222" s="49" t="s">
        <v>2328</v>
      </c>
      <c r="AA222" s="49" t="s">
        <v>2329</v>
      </c>
      <c r="AB222" s="49" t="s">
        <v>2862</v>
      </c>
      <c r="AC222" s="49" t="s">
        <v>2863</v>
      </c>
      <c r="AD222" s="49" t="s">
        <v>2864</v>
      </c>
      <c r="AE222" s="49" t="s">
        <v>2865</v>
      </c>
      <c r="AF222" s="49" t="s">
        <v>2866</v>
      </c>
      <c r="AG222" s="49" t="s">
        <v>2867</v>
      </c>
      <c r="AH222" s="49" t="s">
        <v>3400</v>
      </c>
      <c r="AI222" s="49" t="s">
        <v>3401</v>
      </c>
      <c r="AJ222" s="49" t="s">
        <v>3402</v>
      </c>
      <c r="AK222" s="49" t="s">
        <v>3403</v>
      </c>
      <c r="AL222" s="49" t="s">
        <v>3404</v>
      </c>
      <c r="AM222" s="49" t="s">
        <v>3405</v>
      </c>
      <c r="AN222" s="49" t="s">
        <v>3938</v>
      </c>
      <c r="AO222" s="49" t="s">
        <v>3939</v>
      </c>
      <c r="AP222" s="49" t="s">
        <v>3940</v>
      </c>
      <c r="AQ222" s="49" t="s">
        <v>3941</v>
      </c>
      <c r="AR222" s="49" t="s">
        <v>3942</v>
      </c>
      <c r="AS222" s="49" t="s">
        <v>3943</v>
      </c>
      <c r="AT222" s="49" t="s">
        <v>4726</v>
      </c>
      <c r="AU222" s="49" t="s">
        <v>4727</v>
      </c>
      <c r="AV222" s="49" t="s">
        <v>4728</v>
      </c>
      <c r="AW222" s="49" t="s">
        <v>4729</v>
      </c>
      <c r="AX222" s="49" t="s">
        <v>4730</v>
      </c>
      <c r="AY222" s="49" t="s">
        <v>4731</v>
      </c>
      <c r="AZ222" s="49" t="s">
        <v>5160</v>
      </c>
      <c r="BA222" s="49" t="s">
        <v>5161</v>
      </c>
      <c r="BB222" s="49" t="s">
        <v>5162</v>
      </c>
      <c r="BC222" s="49" t="s">
        <v>5163</v>
      </c>
      <c r="BD222" s="49" t="s">
        <v>5164</v>
      </c>
      <c r="BE222" s="49" t="s">
        <v>5165</v>
      </c>
    </row>
    <row r="223" spans="1:57" hidden="1">
      <c r="A223" s="59"/>
      <c r="B223" s="48" t="s">
        <v>5330</v>
      </c>
      <c r="C223" s="67">
        <v>48</v>
      </c>
      <c r="D223" s="49" t="s">
        <v>466</v>
      </c>
      <c r="E223" s="49" t="s">
        <v>467</v>
      </c>
      <c r="F223" s="49" t="s">
        <v>468</v>
      </c>
      <c r="G223" s="49" t="s">
        <v>469</v>
      </c>
      <c r="H223" s="49" t="s">
        <v>470</v>
      </c>
      <c r="I223" s="49" t="s">
        <v>471</v>
      </c>
      <c r="J223" s="49" t="s">
        <v>1254</v>
      </c>
      <c r="K223" s="49" t="s">
        <v>1255</v>
      </c>
      <c r="L223" s="49" t="s">
        <v>1256</v>
      </c>
      <c r="M223" s="49" t="s">
        <v>1257</v>
      </c>
      <c r="N223" s="49" t="s">
        <v>1258</v>
      </c>
      <c r="O223" s="49" t="s">
        <v>1259</v>
      </c>
      <c r="P223" s="49" t="s">
        <v>1792</v>
      </c>
      <c r="Q223" s="49" t="s">
        <v>1793</v>
      </c>
      <c r="R223" s="49" t="s">
        <v>1794</v>
      </c>
      <c r="S223" s="49" t="s">
        <v>1795</v>
      </c>
      <c r="T223" s="49" t="s">
        <v>1796</v>
      </c>
      <c r="U223" s="49" t="s">
        <v>1797</v>
      </c>
      <c r="V223" s="49" t="s">
        <v>2330</v>
      </c>
      <c r="W223" s="49" t="s">
        <v>2331</v>
      </c>
      <c r="X223" s="49" t="s">
        <v>2332</v>
      </c>
      <c r="Y223" s="49" t="s">
        <v>2333</v>
      </c>
      <c r="Z223" s="49" t="s">
        <v>2334</v>
      </c>
      <c r="AA223" s="49" t="s">
        <v>2335</v>
      </c>
      <c r="AB223" s="49" t="s">
        <v>2868</v>
      </c>
      <c r="AC223" s="49" t="s">
        <v>2869</v>
      </c>
      <c r="AD223" s="49" t="s">
        <v>2870</v>
      </c>
      <c r="AE223" s="49" t="s">
        <v>2871</v>
      </c>
      <c r="AF223" s="49" t="s">
        <v>2872</v>
      </c>
      <c r="AG223" s="49" t="s">
        <v>2873</v>
      </c>
      <c r="AH223" s="49" t="s">
        <v>3406</v>
      </c>
      <c r="AI223" s="49" t="s">
        <v>3407</v>
      </c>
      <c r="AJ223" s="49" t="s">
        <v>3408</v>
      </c>
      <c r="AK223" s="49" t="s">
        <v>3409</v>
      </c>
      <c r="AL223" s="49" t="s">
        <v>3410</v>
      </c>
      <c r="AM223" s="49" t="s">
        <v>3411</v>
      </c>
      <c r="AN223" s="49" t="s">
        <v>3944</v>
      </c>
      <c r="AO223" s="49" t="s">
        <v>3945</v>
      </c>
      <c r="AP223" s="49" t="s">
        <v>3946</v>
      </c>
      <c r="AQ223" s="49" t="s">
        <v>3947</v>
      </c>
      <c r="AR223" s="49" t="s">
        <v>3948</v>
      </c>
      <c r="AS223" s="49" t="s">
        <v>3949</v>
      </c>
      <c r="AT223" s="49" t="s">
        <v>4732</v>
      </c>
      <c r="AU223" s="49" t="s">
        <v>4733</v>
      </c>
      <c r="AV223" s="49" t="s">
        <v>4734</v>
      </c>
      <c r="AW223" s="49" t="s">
        <v>4735</v>
      </c>
      <c r="AX223" s="49" t="s">
        <v>4736</v>
      </c>
      <c r="AY223" s="49" t="s">
        <v>4737</v>
      </c>
      <c r="AZ223" s="49" t="s">
        <v>5166</v>
      </c>
      <c r="BA223" s="49" t="s">
        <v>5167</v>
      </c>
      <c r="BB223" s="49" t="s">
        <v>5168</v>
      </c>
      <c r="BC223" s="49" t="s">
        <v>5169</v>
      </c>
      <c r="BD223" s="49" t="s">
        <v>5170</v>
      </c>
      <c r="BE223" s="49" t="s">
        <v>5171</v>
      </c>
    </row>
    <row r="224" spans="1:57" hidden="1">
      <c r="A224" s="59"/>
      <c r="B224" s="48" t="s">
        <v>5331</v>
      </c>
      <c r="C224" s="67">
        <v>49</v>
      </c>
      <c r="D224" s="49" t="s">
        <v>472</v>
      </c>
      <c r="E224" s="49" t="s">
        <v>473</v>
      </c>
      <c r="F224" s="49" t="s">
        <v>474</v>
      </c>
      <c r="G224" s="49" t="s">
        <v>475</v>
      </c>
      <c r="H224" s="49" t="s">
        <v>476</v>
      </c>
      <c r="I224" s="49" t="s">
        <v>477</v>
      </c>
      <c r="J224" s="49" t="s">
        <v>1260</v>
      </c>
      <c r="K224" s="49" t="s">
        <v>1261</v>
      </c>
      <c r="L224" s="49" t="s">
        <v>1262</v>
      </c>
      <c r="M224" s="49" t="s">
        <v>1263</v>
      </c>
      <c r="N224" s="49" t="s">
        <v>1264</v>
      </c>
      <c r="O224" s="49" t="s">
        <v>1265</v>
      </c>
      <c r="P224" s="49" t="s">
        <v>1798</v>
      </c>
      <c r="Q224" s="49" t="s">
        <v>1799</v>
      </c>
      <c r="R224" s="49" t="s">
        <v>1800</v>
      </c>
      <c r="S224" s="49" t="s">
        <v>1801</v>
      </c>
      <c r="T224" s="49" t="s">
        <v>1802</v>
      </c>
      <c r="U224" s="49" t="s">
        <v>1803</v>
      </c>
      <c r="V224" s="49" t="s">
        <v>2336</v>
      </c>
      <c r="W224" s="49" t="s">
        <v>2337</v>
      </c>
      <c r="X224" s="49" t="s">
        <v>2338</v>
      </c>
      <c r="Y224" s="49" t="s">
        <v>2339</v>
      </c>
      <c r="Z224" s="49" t="s">
        <v>2340</v>
      </c>
      <c r="AA224" s="49" t="s">
        <v>2341</v>
      </c>
      <c r="AB224" s="49" t="s">
        <v>2874</v>
      </c>
      <c r="AC224" s="49" t="s">
        <v>2875</v>
      </c>
      <c r="AD224" s="49" t="s">
        <v>2876</v>
      </c>
      <c r="AE224" s="49" t="s">
        <v>2877</v>
      </c>
      <c r="AF224" s="49" t="s">
        <v>2878</v>
      </c>
      <c r="AG224" s="49" t="s">
        <v>2879</v>
      </c>
      <c r="AH224" s="49" t="s">
        <v>3412</v>
      </c>
      <c r="AI224" s="49" t="s">
        <v>3413</v>
      </c>
      <c r="AJ224" s="49" t="s">
        <v>3414</v>
      </c>
      <c r="AK224" s="49" t="s">
        <v>3415</v>
      </c>
      <c r="AL224" s="49" t="s">
        <v>3416</v>
      </c>
      <c r="AM224" s="49" t="s">
        <v>3417</v>
      </c>
      <c r="AN224" s="49" t="s">
        <v>3950</v>
      </c>
      <c r="AO224" s="49" t="s">
        <v>3951</v>
      </c>
      <c r="AP224" s="49" t="s">
        <v>3952</v>
      </c>
      <c r="AQ224" s="49" t="s">
        <v>3953</v>
      </c>
      <c r="AR224" s="49" t="s">
        <v>3954</v>
      </c>
      <c r="AS224" s="49" t="s">
        <v>3955</v>
      </c>
      <c r="AT224" s="49" t="s">
        <v>4738</v>
      </c>
      <c r="AU224" s="49" t="s">
        <v>4739</v>
      </c>
      <c r="AV224" s="49" t="s">
        <v>4740</v>
      </c>
      <c r="AW224" s="49" t="s">
        <v>4741</v>
      </c>
      <c r="AX224" s="49" t="s">
        <v>4742</v>
      </c>
      <c r="AY224" s="49" t="s">
        <v>4743</v>
      </c>
      <c r="AZ224" s="49" t="s">
        <v>5172</v>
      </c>
      <c r="BA224" s="49" t="s">
        <v>5173</v>
      </c>
      <c r="BB224" s="49" t="s">
        <v>5174</v>
      </c>
      <c r="BC224" s="49" t="s">
        <v>5175</v>
      </c>
      <c r="BD224" s="49" t="s">
        <v>5176</v>
      </c>
      <c r="BE224" s="49" t="s">
        <v>5177</v>
      </c>
    </row>
    <row r="225" spans="1:57" hidden="1">
      <c r="A225" s="59"/>
      <c r="B225" s="48" t="s">
        <v>5332</v>
      </c>
      <c r="C225" s="67">
        <v>50</v>
      </c>
      <c r="D225" s="49" t="s">
        <v>478</v>
      </c>
      <c r="E225" s="49" t="s">
        <v>479</v>
      </c>
      <c r="F225" s="49" t="s">
        <v>480</v>
      </c>
      <c r="G225" s="49" t="s">
        <v>481</v>
      </c>
      <c r="H225" s="49" t="s">
        <v>482</v>
      </c>
      <c r="I225" s="49" t="s">
        <v>483</v>
      </c>
      <c r="J225" s="49" t="s">
        <v>1266</v>
      </c>
      <c r="K225" s="49" t="s">
        <v>1267</v>
      </c>
      <c r="L225" s="49" t="s">
        <v>1268</v>
      </c>
      <c r="M225" s="49" t="s">
        <v>1269</v>
      </c>
      <c r="N225" s="49" t="s">
        <v>1270</v>
      </c>
      <c r="O225" s="49" t="s">
        <v>1271</v>
      </c>
      <c r="P225" s="49" t="s">
        <v>1804</v>
      </c>
      <c r="Q225" s="49" t="s">
        <v>1805</v>
      </c>
      <c r="R225" s="49" t="s">
        <v>1806</v>
      </c>
      <c r="S225" s="49" t="s">
        <v>1807</v>
      </c>
      <c r="T225" s="49" t="s">
        <v>1808</v>
      </c>
      <c r="U225" s="49" t="s">
        <v>1809</v>
      </c>
      <c r="V225" s="49" t="s">
        <v>2342</v>
      </c>
      <c r="W225" s="49" t="s">
        <v>2343</v>
      </c>
      <c r="X225" s="49" t="s">
        <v>2344</v>
      </c>
      <c r="Y225" s="49" t="s">
        <v>2345</v>
      </c>
      <c r="Z225" s="49" t="s">
        <v>2346</v>
      </c>
      <c r="AA225" s="49" t="s">
        <v>2347</v>
      </c>
      <c r="AB225" s="49" t="s">
        <v>2880</v>
      </c>
      <c r="AC225" s="49" t="s">
        <v>2881</v>
      </c>
      <c r="AD225" s="49" t="s">
        <v>2882</v>
      </c>
      <c r="AE225" s="49" t="s">
        <v>2883</v>
      </c>
      <c r="AF225" s="49" t="s">
        <v>2884</v>
      </c>
      <c r="AG225" s="49" t="s">
        <v>2885</v>
      </c>
      <c r="AH225" s="49" t="s">
        <v>3418</v>
      </c>
      <c r="AI225" s="49" t="s">
        <v>3419</v>
      </c>
      <c r="AJ225" s="49" t="s">
        <v>3420</v>
      </c>
      <c r="AK225" s="49" t="s">
        <v>3421</v>
      </c>
      <c r="AL225" s="49" t="s">
        <v>3422</v>
      </c>
      <c r="AM225" s="49" t="s">
        <v>3423</v>
      </c>
      <c r="AN225" s="49" t="s">
        <v>3956</v>
      </c>
      <c r="AO225" s="49" t="s">
        <v>3957</v>
      </c>
      <c r="AP225" s="49" t="s">
        <v>3958</v>
      </c>
      <c r="AQ225" s="49" t="s">
        <v>3959</v>
      </c>
      <c r="AR225" s="49" t="s">
        <v>3960</v>
      </c>
      <c r="AS225" s="49" t="s">
        <v>3961</v>
      </c>
      <c r="AT225" s="49" t="s">
        <v>4744</v>
      </c>
      <c r="AU225" s="49" t="s">
        <v>4745</v>
      </c>
      <c r="AV225" s="49" t="s">
        <v>4746</v>
      </c>
      <c r="AW225" s="49" t="s">
        <v>4747</v>
      </c>
      <c r="AX225" s="49" t="s">
        <v>4748</v>
      </c>
      <c r="AY225" s="49" t="s">
        <v>4749</v>
      </c>
      <c r="AZ225" s="49" t="s">
        <v>5178</v>
      </c>
      <c r="BA225" s="49" t="s">
        <v>5179</v>
      </c>
      <c r="BB225" s="49" t="s">
        <v>5180</v>
      </c>
      <c r="BC225" s="49" t="s">
        <v>5181</v>
      </c>
      <c r="BD225" s="49" t="s">
        <v>5182</v>
      </c>
      <c r="BE225" s="49" t="s">
        <v>5183</v>
      </c>
    </row>
    <row r="226" spans="1:57" hidden="1">
      <c r="A226" s="59"/>
      <c r="B226" s="48" t="s">
        <v>5333</v>
      </c>
      <c r="C226" s="67">
        <v>51</v>
      </c>
      <c r="D226" s="49" t="s">
        <v>484</v>
      </c>
      <c r="E226" s="49" t="s">
        <v>485</v>
      </c>
      <c r="F226" s="49" t="s">
        <v>486</v>
      </c>
      <c r="G226" s="49" t="s">
        <v>487</v>
      </c>
      <c r="H226" s="49" t="s">
        <v>488</v>
      </c>
      <c r="I226" s="49" t="s">
        <v>489</v>
      </c>
      <c r="J226" s="49" t="s">
        <v>1272</v>
      </c>
      <c r="K226" s="49" t="s">
        <v>1273</v>
      </c>
      <c r="L226" s="49" t="s">
        <v>1274</v>
      </c>
      <c r="M226" s="49" t="s">
        <v>1275</v>
      </c>
      <c r="N226" s="49" t="s">
        <v>1276</v>
      </c>
      <c r="O226" s="49" t="s">
        <v>1277</v>
      </c>
      <c r="P226" s="49" t="s">
        <v>1810</v>
      </c>
      <c r="Q226" s="49" t="s">
        <v>1811</v>
      </c>
      <c r="R226" s="49" t="s">
        <v>1812</v>
      </c>
      <c r="S226" s="49" t="s">
        <v>1813</v>
      </c>
      <c r="T226" s="49" t="s">
        <v>1814</v>
      </c>
      <c r="U226" s="49" t="s">
        <v>1815</v>
      </c>
      <c r="V226" s="49" t="s">
        <v>2348</v>
      </c>
      <c r="W226" s="49" t="s">
        <v>2349</v>
      </c>
      <c r="X226" s="49" t="s">
        <v>2350</v>
      </c>
      <c r="Y226" s="49" t="s">
        <v>2351</v>
      </c>
      <c r="Z226" s="49" t="s">
        <v>2352</v>
      </c>
      <c r="AA226" s="49" t="s">
        <v>2353</v>
      </c>
      <c r="AB226" s="49" t="s">
        <v>2886</v>
      </c>
      <c r="AC226" s="49" t="s">
        <v>2887</v>
      </c>
      <c r="AD226" s="49" t="s">
        <v>2888</v>
      </c>
      <c r="AE226" s="49" t="s">
        <v>2889</v>
      </c>
      <c r="AF226" s="49" t="s">
        <v>2890</v>
      </c>
      <c r="AG226" s="49" t="s">
        <v>2891</v>
      </c>
      <c r="AH226" s="49" t="s">
        <v>3424</v>
      </c>
      <c r="AI226" s="49" t="s">
        <v>3425</v>
      </c>
      <c r="AJ226" s="49" t="s">
        <v>3426</v>
      </c>
      <c r="AK226" s="49" t="s">
        <v>3427</v>
      </c>
      <c r="AL226" s="49" t="s">
        <v>3428</v>
      </c>
      <c r="AM226" s="49" t="s">
        <v>3429</v>
      </c>
      <c r="AN226" s="49" t="s">
        <v>3962</v>
      </c>
      <c r="AO226" s="49" t="s">
        <v>3963</v>
      </c>
      <c r="AP226" s="49" t="s">
        <v>3964</v>
      </c>
      <c r="AQ226" s="49" t="s">
        <v>3965</v>
      </c>
      <c r="AR226" s="49" t="s">
        <v>3966</v>
      </c>
      <c r="AS226" s="49" t="s">
        <v>3967</v>
      </c>
      <c r="AT226" s="49" t="s">
        <v>4750</v>
      </c>
      <c r="AU226" s="49" t="s">
        <v>4751</v>
      </c>
      <c r="AV226" s="49" t="s">
        <v>4752</v>
      </c>
      <c r="AW226" s="49" t="s">
        <v>4753</v>
      </c>
      <c r="AX226" s="49" t="s">
        <v>4754</v>
      </c>
      <c r="AY226" s="49" t="s">
        <v>4755</v>
      </c>
      <c r="AZ226" s="49" t="s">
        <v>5184</v>
      </c>
      <c r="BA226" s="49" t="s">
        <v>5185</v>
      </c>
      <c r="BB226" s="49" t="s">
        <v>5186</v>
      </c>
      <c r="BC226" s="49" t="s">
        <v>5187</v>
      </c>
      <c r="BD226" s="49" t="s">
        <v>5188</v>
      </c>
      <c r="BE226" s="49" t="s">
        <v>5189</v>
      </c>
    </row>
    <row r="227" spans="1:57" hidden="1">
      <c r="A227" s="56" t="s">
        <v>5334</v>
      </c>
      <c r="B227" s="11"/>
      <c r="C227" s="67">
        <v>52</v>
      </c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  <c r="AJ227" s="49"/>
      <c r="AK227" s="49"/>
      <c r="AL227" s="49"/>
      <c r="AM227" s="49"/>
      <c r="AN227" s="49"/>
      <c r="AO227" s="49"/>
      <c r="AP227" s="49"/>
      <c r="AQ227" s="49"/>
      <c r="AR227" s="49"/>
      <c r="AS227" s="49"/>
      <c r="AT227" s="49"/>
      <c r="AU227" s="49"/>
      <c r="AV227" s="49"/>
      <c r="AW227" s="49"/>
      <c r="AX227" s="49"/>
      <c r="AY227" s="49"/>
      <c r="AZ227" s="49"/>
      <c r="BA227" s="49"/>
      <c r="BB227" s="49"/>
      <c r="BC227" s="49"/>
      <c r="BD227" s="49"/>
      <c r="BE227" s="49"/>
    </row>
    <row r="228" spans="1:57" hidden="1">
      <c r="A228" s="60"/>
      <c r="B228" s="57" t="s">
        <v>5335</v>
      </c>
      <c r="C228" s="67">
        <v>53</v>
      </c>
      <c r="D228" s="49" t="s">
        <v>490</v>
      </c>
      <c r="E228" s="49" t="s">
        <v>491</v>
      </c>
      <c r="F228" s="49" t="s">
        <v>492</v>
      </c>
      <c r="G228" s="49" t="s">
        <v>493</v>
      </c>
      <c r="H228" s="49" t="s">
        <v>494</v>
      </c>
      <c r="I228" s="49" t="s">
        <v>495</v>
      </c>
      <c r="J228" s="49" t="s">
        <v>1278</v>
      </c>
      <c r="K228" s="49" t="s">
        <v>1279</v>
      </c>
      <c r="L228" s="49" t="s">
        <v>1280</v>
      </c>
      <c r="M228" s="49" t="s">
        <v>1281</v>
      </c>
      <c r="N228" s="49" t="s">
        <v>1282</v>
      </c>
      <c r="O228" s="49" t="s">
        <v>1283</v>
      </c>
      <c r="P228" s="49" t="s">
        <v>1816</v>
      </c>
      <c r="Q228" s="49" t="s">
        <v>1817</v>
      </c>
      <c r="R228" s="49" t="s">
        <v>1818</v>
      </c>
      <c r="S228" s="49" t="s">
        <v>1819</v>
      </c>
      <c r="T228" s="49" t="s">
        <v>1820</v>
      </c>
      <c r="U228" s="49" t="s">
        <v>1821</v>
      </c>
      <c r="V228" s="49" t="s">
        <v>2354</v>
      </c>
      <c r="W228" s="49" t="s">
        <v>2355</v>
      </c>
      <c r="X228" s="49" t="s">
        <v>2356</v>
      </c>
      <c r="Y228" s="49" t="s">
        <v>2357</v>
      </c>
      <c r="Z228" s="49" t="s">
        <v>2358</v>
      </c>
      <c r="AA228" s="49" t="s">
        <v>2359</v>
      </c>
      <c r="AB228" s="49" t="s">
        <v>2892</v>
      </c>
      <c r="AC228" s="49" t="s">
        <v>2893</v>
      </c>
      <c r="AD228" s="49" t="s">
        <v>2894</v>
      </c>
      <c r="AE228" s="49" t="s">
        <v>2895</v>
      </c>
      <c r="AF228" s="49" t="s">
        <v>2896</v>
      </c>
      <c r="AG228" s="49" t="s">
        <v>2897</v>
      </c>
      <c r="AH228" s="49" t="s">
        <v>3430</v>
      </c>
      <c r="AI228" s="49" t="s">
        <v>3431</v>
      </c>
      <c r="AJ228" s="49" t="s">
        <v>3432</v>
      </c>
      <c r="AK228" s="49" t="s">
        <v>3433</v>
      </c>
      <c r="AL228" s="49" t="s">
        <v>3434</v>
      </c>
      <c r="AM228" s="49" t="s">
        <v>3435</v>
      </c>
      <c r="AN228" s="49" t="s">
        <v>3968</v>
      </c>
      <c r="AO228" s="49" t="s">
        <v>3969</v>
      </c>
      <c r="AP228" s="49" t="s">
        <v>4220</v>
      </c>
      <c r="AQ228" s="49" t="s">
        <v>4221</v>
      </c>
      <c r="AR228" s="49" t="s">
        <v>4222</v>
      </c>
      <c r="AS228" s="49" t="s">
        <v>4223</v>
      </c>
      <c r="AT228" s="49" t="s">
        <v>4756</v>
      </c>
      <c r="AU228" s="49" t="s">
        <v>4757</v>
      </c>
      <c r="AV228" s="49" t="s">
        <v>4758</v>
      </c>
      <c r="AW228" s="49" t="s">
        <v>4759</v>
      </c>
      <c r="AX228" s="49" t="s">
        <v>4760</v>
      </c>
      <c r="AY228" s="49" t="s">
        <v>4761</v>
      </c>
      <c r="AZ228" s="49" t="s">
        <v>5190</v>
      </c>
      <c r="BA228" s="49" t="s">
        <v>5191</v>
      </c>
      <c r="BB228" s="49" t="s">
        <v>5192</v>
      </c>
      <c r="BC228" s="49" t="s">
        <v>5193</v>
      </c>
      <c r="BD228" s="49" t="s">
        <v>5194</v>
      </c>
      <c r="BE228" s="49" t="s">
        <v>5195</v>
      </c>
    </row>
    <row r="229" spans="1:57" hidden="1">
      <c r="A229" s="60"/>
      <c r="B229" s="61" t="s">
        <v>5336</v>
      </c>
      <c r="C229" s="67">
        <v>54</v>
      </c>
      <c r="D229" s="49" t="s">
        <v>496</v>
      </c>
      <c r="E229" s="49" t="s">
        <v>497</v>
      </c>
      <c r="F229" s="49" t="s">
        <v>498</v>
      </c>
      <c r="G229" s="49" t="s">
        <v>499</v>
      </c>
      <c r="H229" s="49" t="s">
        <v>500</v>
      </c>
      <c r="I229" s="49" t="s">
        <v>501</v>
      </c>
      <c r="J229" s="49" t="s">
        <v>1284</v>
      </c>
      <c r="K229" s="49" t="s">
        <v>1285</v>
      </c>
      <c r="L229" s="49" t="s">
        <v>1286</v>
      </c>
      <c r="M229" s="49" t="s">
        <v>1287</v>
      </c>
      <c r="N229" s="49" t="s">
        <v>1288</v>
      </c>
      <c r="O229" s="49" t="s">
        <v>1289</v>
      </c>
      <c r="P229" s="49" t="s">
        <v>1822</v>
      </c>
      <c r="Q229" s="49" t="s">
        <v>1823</v>
      </c>
      <c r="R229" s="49" t="s">
        <v>1824</v>
      </c>
      <c r="S229" s="49" t="s">
        <v>1825</v>
      </c>
      <c r="T229" s="49" t="s">
        <v>1826</v>
      </c>
      <c r="U229" s="49" t="s">
        <v>1827</v>
      </c>
      <c r="V229" s="49" t="s">
        <v>2360</v>
      </c>
      <c r="W229" s="49" t="s">
        <v>2361</v>
      </c>
      <c r="X229" s="49" t="s">
        <v>2362</v>
      </c>
      <c r="Y229" s="49" t="s">
        <v>2363</v>
      </c>
      <c r="Z229" s="49" t="s">
        <v>2364</v>
      </c>
      <c r="AA229" s="49" t="s">
        <v>2365</v>
      </c>
      <c r="AB229" s="49" t="s">
        <v>2898</v>
      </c>
      <c r="AC229" s="49" t="s">
        <v>2899</v>
      </c>
      <c r="AD229" s="49" t="s">
        <v>2900</v>
      </c>
      <c r="AE229" s="49" t="s">
        <v>2901</v>
      </c>
      <c r="AF229" s="49" t="s">
        <v>2902</v>
      </c>
      <c r="AG229" s="49" t="s">
        <v>2903</v>
      </c>
      <c r="AH229" s="49" t="s">
        <v>3436</v>
      </c>
      <c r="AI229" s="49" t="s">
        <v>3437</v>
      </c>
      <c r="AJ229" s="49" t="s">
        <v>3438</v>
      </c>
      <c r="AK229" s="49" t="s">
        <v>3439</v>
      </c>
      <c r="AL229" s="49" t="s">
        <v>3440</v>
      </c>
      <c r="AM229" s="49" t="s">
        <v>3441</v>
      </c>
      <c r="AN229" s="49" t="s">
        <v>4224</v>
      </c>
      <c r="AO229" s="49" t="s">
        <v>4225</v>
      </c>
      <c r="AP229" s="49" t="s">
        <v>4226</v>
      </c>
      <c r="AQ229" s="49" t="s">
        <v>4227</v>
      </c>
      <c r="AR229" s="49" t="s">
        <v>4228</v>
      </c>
      <c r="AS229" s="49" t="s">
        <v>4229</v>
      </c>
      <c r="AT229" s="49" t="s">
        <v>4762</v>
      </c>
      <c r="AU229" s="49" t="s">
        <v>4763</v>
      </c>
      <c r="AV229" s="49" t="s">
        <v>4764</v>
      </c>
      <c r="AW229" s="49" t="s">
        <v>4765</v>
      </c>
      <c r="AX229" s="49" t="s">
        <v>4766</v>
      </c>
      <c r="AY229" s="49" t="s">
        <v>4767</v>
      </c>
      <c r="AZ229" s="49" t="s">
        <v>5196</v>
      </c>
      <c r="BA229" s="49" t="s">
        <v>5197</v>
      </c>
      <c r="BB229" s="49" t="s">
        <v>5198</v>
      </c>
      <c r="BC229" s="49" t="s">
        <v>5199</v>
      </c>
      <c r="BD229" s="49" t="s">
        <v>5200</v>
      </c>
      <c r="BE229" s="49" t="s">
        <v>5201</v>
      </c>
    </row>
    <row r="230" spans="1:57" hidden="1">
      <c r="A230" s="60"/>
      <c r="B230" s="61" t="s">
        <v>5337</v>
      </c>
      <c r="C230" s="67">
        <v>55</v>
      </c>
      <c r="D230" s="49" t="s">
        <v>502</v>
      </c>
      <c r="E230" s="49" t="s">
        <v>503</v>
      </c>
      <c r="F230" s="49" t="s">
        <v>504</v>
      </c>
      <c r="G230" s="49" t="s">
        <v>505</v>
      </c>
      <c r="H230" s="49" t="s">
        <v>750</v>
      </c>
      <c r="I230" s="49" t="s">
        <v>751</v>
      </c>
      <c r="J230" s="49" t="s">
        <v>1290</v>
      </c>
      <c r="K230" s="49" t="s">
        <v>1291</v>
      </c>
      <c r="L230" s="49" t="s">
        <v>1292</v>
      </c>
      <c r="M230" s="49" t="s">
        <v>1293</v>
      </c>
      <c r="N230" s="49" t="s">
        <v>1294</v>
      </c>
      <c r="O230" s="49" t="s">
        <v>1295</v>
      </c>
      <c r="P230" s="49" t="s">
        <v>1828</v>
      </c>
      <c r="Q230" s="49" t="s">
        <v>1829</v>
      </c>
      <c r="R230" s="49" t="s">
        <v>1830</v>
      </c>
      <c r="S230" s="49" t="s">
        <v>1831</v>
      </c>
      <c r="T230" s="49" t="s">
        <v>1832</v>
      </c>
      <c r="U230" s="49" t="s">
        <v>1833</v>
      </c>
      <c r="V230" s="49" t="s">
        <v>2366</v>
      </c>
      <c r="W230" s="49" t="s">
        <v>2367</v>
      </c>
      <c r="X230" s="49" t="s">
        <v>2368</v>
      </c>
      <c r="Y230" s="49" t="s">
        <v>2369</v>
      </c>
      <c r="Z230" s="49" t="s">
        <v>2370</v>
      </c>
      <c r="AA230" s="49" t="s">
        <v>2371</v>
      </c>
      <c r="AB230" s="49" t="s">
        <v>2904</v>
      </c>
      <c r="AC230" s="49" t="s">
        <v>2905</v>
      </c>
      <c r="AD230" s="49" t="s">
        <v>2906</v>
      </c>
      <c r="AE230" s="49" t="s">
        <v>2907</v>
      </c>
      <c r="AF230" s="49" t="s">
        <v>2908</v>
      </c>
      <c r="AG230" s="49" t="s">
        <v>2909</v>
      </c>
      <c r="AH230" s="49" t="s">
        <v>3442</v>
      </c>
      <c r="AI230" s="49" t="s">
        <v>3443</v>
      </c>
      <c r="AJ230" s="49" t="s">
        <v>3444</v>
      </c>
      <c r="AK230" s="49" t="s">
        <v>3445</v>
      </c>
      <c r="AL230" s="49" t="s">
        <v>3446</v>
      </c>
      <c r="AM230" s="49" t="s">
        <v>3447</v>
      </c>
      <c r="AN230" s="49" t="s">
        <v>4230</v>
      </c>
      <c r="AO230" s="49" t="s">
        <v>4231</v>
      </c>
      <c r="AP230" s="49" t="s">
        <v>4232</v>
      </c>
      <c r="AQ230" s="49" t="s">
        <v>4233</v>
      </c>
      <c r="AR230" s="49" t="s">
        <v>4234</v>
      </c>
      <c r="AS230" s="49" t="s">
        <v>4235</v>
      </c>
      <c r="AT230" s="49" t="s">
        <v>4768</v>
      </c>
      <c r="AU230" s="49" t="s">
        <v>4769</v>
      </c>
      <c r="AV230" s="49" t="s">
        <v>4770</v>
      </c>
      <c r="AW230" s="49" t="s">
        <v>4771</v>
      </c>
      <c r="AX230" s="49" t="s">
        <v>4772</v>
      </c>
      <c r="AY230" s="49" t="s">
        <v>4773</v>
      </c>
      <c r="AZ230" s="49" t="s">
        <v>5202</v>
      </c>
      <c r="BA230" s="49" t="s">
        <v>5203</v>
      </c>
      <c r="BB230" s="49" t="s">
        <v>5204</v>
      </c>
      <c r="BC230" s="49" t="s">
        <v>5205</v>
      </c>
      <c r="BD230" s="49" t="s">
        <v>5206</v>
      </c>
      <c r="BE230" s="49" t="s">
        <v>5207</v>
      </c>
    </row>
    <row r="231" spans="1:57" hidden="1">
      <c r="A231" s="60"/>
      <c r="B231" s="61" t="s">
        <v>5338</v>
      </c>
      <c r="C231" s="67">
        <v>56</v>
      </c>
      <c r="D231" s="49" t="s">
        <v>752</v>
      </c>
      <c r="E231" s="49" t="s">
        <v>753</v>
      </c>
      <c r="F231" s="49" t="s">
        <v>754</v>
      </c>
      <c r="G231" s="49" t="s">
        <v>755</v>
      </c>
      <c r="H231" s="49" t="s">
        <v>756</v>
      </c>
      <c r="I231" s="49" t="s">
        <v>757</v>
      </c>
      <c r="J231" s="49" t="s">
        <v>1296</v>
      </c>
      <c r="K231" s="49" t="s">
        <v>1297</v>
      </c>
      <c r="L231" s="49" t="s">
        <v>1298</v>
      </c>
      <c r="M231" s="49" t="s">
        <v>1299</v>
      </c>
      <c r="N231" s="49" t="s">
        <v>1300</v>
      </c>
      <c r="O231" s="49" t="s">
        <v>1301</v>
      </c>
      <c r="P231" s="49" t="s">
        <v>1834</v>
      </c>
      <c r="Q231" s="49" t="s">
        <v>1835</v>
      </c>
      <c r="R231" s="49" t="s">
        <v>1836</v>
      </c>
      <c r="S231" s="49" t="s">
        <v>1837</v>
      </c>
      <c r="T231" s="49" t="s">
        <v>1838</v>
      </c>
      <c r="U231" s="49" t="s">
        <v>1839</v>
      </c>
      <c r="V231" s="49" t="s">
        <v>2372</v>
      </c>
      <c r="W231" s="49" t="s">
        <v>2373</v>
      </c>
      <c r="X231" s="49" t="s">
        <v>2374</v>
      </c>
      <c r="Y231" s="49" t="s">
        <v>2375</v>
      </c>
      <c r="Z231" s="49" t="s">
        <v>2376</v>
      </c>
      <c r="AA231" s="49" t="s">
        <v>2377</v>
      </c>
      <c r="AB231" s="49" t="s">
        <v>2910</v>
      </c>
      <c r="AC231" s="49" t="s">
        <v>2911</v>
      </c>
      <c r="AD231" s="49" t="s">
        <v>2912</v>
      </c>
      <c r="AE231" s="49" t="s">
        <v>2913</v>
      </c>
      <c r="AF231" s="49" t="s">
        <v>2914</v>
      </c>
      <c r="AG231" s="49" t="s">
        <v>2915</v>
      </c>
      <c r="AH231" s="49" t="s">
        <v>3448</v>
      </c>
      <c r="AI231" s="49" t="s">
        <v>3449</v>
      </c>
      <c r="AJ231" s="49" t="s">
        <v>3450</v>
      </c>
      <c r="AK231" s="49" t="s">
        <v>3451</v>
      </c>
      <c r="AL231" s="49" t="s">
        <v>3452</v>
      </c>
      <c r="AM231" s="49" t="s">
        <v>3453</v>
      </c>
      <c r="AN231" s="49" t="s">
        <v>4236</v>
      </c>
      <c r="AO231" s="49" t="s">
        <v>4237</v>
      </c>
      <c r="AP231" s="49" t="s">
        <v>4238</v>
      </c>
      <c r="AQ231" s="49" t="s">
        <v>4239</v>
      </c>
      <c r="AR231" s="49" t="s">
        <v>4240</v>
      </c>
      <c r="AS231" s="49" t="s">
        <v>4241</v>
      </c>
      <c r="AT231" s="49" t="s">
        <v>4774</v>
      </c>
      <c r="AU231" s="49" t="s">
        <v>4775</v>
      </c>
      <c r="AV231" s="49" t="s">
        <v>4776</v>
      </c>
      <c r="AW231" s="49" t="s">
        <v>4777</v>
      </c>
      <c r="AX231" s="49" t="s">
        <v>4778</v>
      </c>
      <c r="AY231" s="49" t="s">
        <v>4779</v>
      </c>
      <c r="AZ231" s="49" t="s">
        <v>5208</v>
      </c>
      <c r="BA231" s="49" t="s">
        <v>5209</v>
      </c>
      <c r="BB231" s="49" t="s">
        <v>5210</v>
      </c>
      <c r="BC231" s="49" t="s">
        <v>5211</v>
      </c>
      <c r="BD231" s="49" t="s">
        <v>5212</v>
      </c>
      <c r="BE231" s="49" t="s">
        <v>5213</v>
      </c>
    </row>
    <row r="232" spans="1:57" hidden="1">
      <c r="A232" s="60"/>
      <c r="B232" s="61" t="s">
        <v>5339</v>
      </c>
      <c r="C232" s="67">
        <v>57</v>
      </c>
      <c r="D232" s="49" t="s">
        <v>758</v>
      </c>
      <c r="E232" s="49" t="s">
        <v>759</v>
      </c>
      <c r="F232" s="49" t="s">
        <v>760</v>
      </c>
      <c r="G232" s="49" t="s">
        <v>761</v>
      </c>
      <c r="H232" s="49" t="s">
        <v>762</v>
      </c>
      <c r="I232" s="49" t="s">
        <v>763</v>
      </c>
      <c r="J232" s="49" t="s">
        <v>1302</v>
      </c>
      <c r="K232" s="49" t="s">
        <v>1303</v>
      </c>
      <c r="L232" s="49" t="s">
        <v>1304</v>
      </c>
      <c r="M232" s="49" t="s">
        <v>1305</v>
      </c>
      <c r="N232" s="49" t="s">
        <v>1306</v>
      </c>
      <c r="O232" s="49" t="s">
        <v>1307</v>
      </c>
      <c r="P232" s="49" t="s">
        <v>1840</v>
      </c>
      <c r="Q232" s="49" t="s">
        <v>1841</v>
      </c>
      <c r="R232" s="49" t="s">
        <v>1842</v>
      </c>
      <c r="S232" s="49" t="s">
        <v>1843</v>
      </c>
      <c r="T232" s="49" t="s">
        <v>1844</v>
      </c>
      <c r="U232" s="49" t="s">
        <v>1845</v>
      </c>
      <c r="V232" s="49" t="s">
        <v>2378</v>
      </c>
      <c r="W232" s="49" t="s">
        <v>2379</v>
      </c>
      <c r="X232" s="49" t="s">
        <v>2380</v>
      </c>
      <c r="Y232" s="49" t="s">
        <v>2381</v>
      </c>
      <c r="Z232" s="49" t="s">
        <v>2382</v>
      </c>
      <c r="AA232" s="49" t="s">
        <v>2383</v>
      </c>
      <c r="AB232" s="49" t="s">
        <v>2916</v>
      </c>
      <c r="AC232" s="49" t="s">
        <v>2917</v>
      </c>
      <c r="AD232" s="49" t="s">
        <v>2918</v>
      </c>
      <c r="AE232" s="49" t="s">
        <v>2919</v>
      </c>
      <c r="AF232" s="49" t="s">
        <v>2920</v>
      </c>
      <c r="AG232" s="49" t="s">
        <v>2921</v>
      </c>
      <c r="AH232" s="49" t="s">
        <v>3454</v>
      </c>
      <c r="AI232" s="49" t="s">
        <v>3455</v>
      </c>
      <c r="AJ232" s="49" t="s">
        <v>3456</v>
      </c>
      <c r="AK232" s="49" t="s">
        <v>3457</v>
      </c>
      <c r="AL232" s="49" t="s">
        <v>3458</v>
      </c>
      <c r="AM232" s="49" t="s">
        <v>3459</v>
      </c>
      <c r="AN232" s="49" t="s">
        <v>4242</v>
      </c>
      <c r="AO232" s="49" t="s">
        <v>4243</v>
      </c>
      <c r="AP232" s="49" t="s">
        <v>4244</v>
      </c>
      <c r="AQ232" s="49" t="s">
        <v>4245</v>
      </c>
      <c r="AR232" s="49" t="s">
        <v>4246</v>
      </c>
      <c r="AS232" s="49" t="s">
        <v>4247</v>
      </c>
      <c r="AT232" s="49" t="s">
        <v>4780</v>
      </c>
      <c r="AU232" s="49" t="s">
        <v>4781</v>
      </c>
      <c r="AV232" s="49" t="s">
        <v>4782</v>
      </c>
      <c r="AW232" s="49" t="s">
        <v>4783</v>
      </c>
      <c r="AX232" s="49" t="s">
        <v>4784</v>
      </c>
      <c r="AY232" s="49" t="s">
        <v>4785</v>
      </c>
      <c r="AZ232" s="49" t="s">
        <v>5214</v>
      </c>
      <c r="BA232" s="49" t="s">
        <v>5215</v>
      </c>
      <c r="BB232" s="49" t="s">
        <v>5216</v>
      </c>
      <c r="BC232" s="49" t="s">
        <v>5217</v>
      </c>
      <c r="BD232" s="49" t="s">
        <v>5218</v>
      </c>
      <c r="BE232" s="49" t="s">
        <v>5219</v>
      </c>
    </row>
    <row r="233" spans="1:57" hidden="1">
      <c r="A233" s="60"/>
      <c r="B233" s="61" t="s">
        <v>5340</v>
      </c>
      <c r="C233" s="67">
        <v>58</v>
      </c>
      <c r="D233" s="49" t="s">
        <v>764</v>
      </c>
      <c r="E233" s="49" t="s">
        <v>765</v>
      </c>
      <c r="F233" s="49" t="s">
        <v>766</v>
      </c>
      <c r="G233" s="49" t="s">
        <v>767</v>
      </c>
      <c r="H233" s="49" t="s">
        <v>768</v>
      </c>
      <c r="I233" s="49" t="s">
        <v>769</v>
      </c>
      <c r="J233" s="49" t="s">
        <v>1308</v>
      </c>
      <c r="K233" s="49" t="s">
        <v>1309</v>
      </c>
      <c r="L233" s="49" t="s">
        <v>1310</v>
      </c>
      <c r="M233" s="49" t="s">
        <v>1311</v>
      </c>
      <c r="N233" s="49" t="s">
        <v>1312</v>
      </c>
      <c r="O233" s="49" t="s">
        <v>1313</v>
      </c>
      <c r="P233" s="49" t="s">
        <v>1846</v>
      </c>
      <c r="Q233" s="49" t="s">
        <v>1847</v>
      </c>
      <c r="R233" s="49" t="s">
        <v>1848</v>
      </c>
      <c r="S233" s="49" t="s">
        <v>1849</v>
      </c>
      <c r="T233" s="49" t="s">
        <v>1850</v>
      </c>
      <c r="U233" s="49" t="s">
        <v>1851</v>
      </c>
      <c r="V233" s="49" t="s">
        <v>2384</v>
      </c>
      <c r="W233" s="49" t="s">
        <v>2385</v>
      </c>
      <c r="X233" s="49" t="s">
        <v>2386</v>
      </c>
      <c r="Y233" s="49" t="s">
        <v>2387</v>
      </c>
      <c r="Z233" s="49" t="s">
        <v>2388</v>
      </c>
      <c r="AA233" s="49" t="s">
        <v>2389</v>
      </c>
      <c r="AB233" s="49" t="s">
        <v>2922</v>
      </c>
      <c r="AC233" s="49" t="s">
        <v>2923</v>
      </c>
      <c r="AD233" s="49" t="s">
        <v>2924</v>
      </c>
      <c r="AE233" s="49" t="s">
        <v>2925</v>
      </c>
      <c r="AF233" s="49" t="s">
        <v>2926</v>
      </c>
      <c r="AG233" s="49" t="s">
        <v>2927</v>
      </c>
      <c r="AH233" s="49" t="s">
        <v>3460</v>
      </c>
      <c r="AI233" s="49" t="s">
        <v>3461</v>
      </c>
      <c r="AJ233" s="49" t="s">
        <v>3462</v>
      </c>
      <c r="AK233" s="49" t="s">
        <v>3463</v>
      </c>
      <c r="AL233" s="49" t="s">
        <v>3464</v>
      </c>
      <c r="AM233" s="49" t="s">
        <v>3465</v>
      </c>
      <c r="AN233" s="49" t="s">
        <v>4248</v>
      </c>
      <c r="AO233" s="49" t="s">
        <v>4249</v>
      </c>
      <c r="AP233" s="49" t="s">
        <v>4250</v>
      </c>
      <c r="AQ233" s="49" t="s">
        <v>4251</v>
      </c>
      <c r="AR233" s="49" t="s">
        <v>4252</v>
      </c>
      <c r="AS233" s="49" t="s">
        <v>4253</v>
      </c>
      <c r="AT233" s="49" t="s">
        <v>4786</v>
      </c>
      <c r="AU233" s="49" t="s">
        <v>4787</v>
      </c>
      <c r="AV233" s="49" t="s">
        <v>4788</v>
      </c>
      <c r="AW233" s="49" t="s">
        <v>4789</v>
      </c>
      <c r="AX233" s="49" t="s">
        <v>4790</v>
      </c>
      <c r="AY233" s="49" t="s">
        <v>4791</v>
      </c>
      <c r="AZ233" s="49" t="s">
        <v>5220</v>
      </c>
      <c r="BA233" s="49" t="s">
        <v>5221</v>
      </c>
      <c r="BB233" s="49" t="s">
        <v>5222</v>
      </c>
      <c r="BC233" s="49" t="s">
        <v>5223</v>
      </c>
      <c r="BD233" s="49" t="s">
        <v>5224</v>
      </c>
      <c r="BE233" s="49" t="s">
        <v>5225</v>
      </c>
    </row>
    <row r="234" spans="1:57" hidden="1">
      <c r="A234" s="60"/>
      <c r="B234" s="61" t="s">
        <v>5341</v>
      </c>
      <c r="C234" s="67">
        <v>59</v>
      </c>
      <c r="D234" s="49" t="s">
        <v>770</v>
      </c>
      <c r="E234" s="49" t="s">
        <v>771</v>
      </c>
      <c r="F234" s="49" t="s">
        <v>772</v>
      </c>
      <c r="G234" s="49" t="s">
        <v>773</v>
      </c>
      <c r="H234" s="49" t="s">
        <v>774</v>
      </c>
      <c r="I234" s="49" t="s">
        <v>775</v>
      </c>
      <c r="J234" s="49" t="s">
        <v>1314</v>
      </c>
      <c r="K234" s="49" t="s">
        <v>1315</v>
      </c>
      <c r="L234" s="49" t="s">
        <v>1316</v>
      </c>
      <c r="M234" s="49" t="s">
        <v>1317</v>
      </c>
      <c r="N234" s="49" t="s">
        <v>1318</v>
      </c>
      <c r="O234" s="49" t="s">
        <v>1319</v>
      </c>
      <c r="P234" s="49" t="s">
        <v>1852</v>
      </c>
      <c r="Q234" s="49" t="s">
        <v>1853</v>
      </c>
      <c r="R234" s="49" t="s">
        <v>1854</v>
      </c>
      <c r="S234" s="49" t="s">
        <v>1855</v>
      </c>
      <c r="T234" s="49" t="s">
        <v>1856</v>
      </c>
      <c r="U234" s="49" t="s">
        <v>1857</v>
      </c>
      <c r="V234" s="49" t="s">
        <v>2390</v>
      </c>
      <c r="W234" s="49" t="s">
        <v>2391</v>
      </c>
      <c r="X234" s="49" t="s">
        <v>2392</v>
      </c>
      <c r="Y234" s="49" t="s">
        <v>2393</v>
      </c>
      <c r="Z234" s="49" t="s">
        <v>2394</v>
      </c>
      <c r="AA234" s="49" t="s">
        <v>2395</v>
      </c>
      <c r="AB234" s="49" t="s">
        <v>2928</v>
      </c>
      <c r="AC234" s="49" t="s">
        <v>2929</v>
      </c>
      <c r="AD234" s="49" t="s">
        <v>2930</v>
      </c>
      <c r="AE234" s="49" t="s">
        <v>2931</v>
      </c>
      <c r="AF234" s="49" t="s">
        <v>2932</v>
      </c>
      <c r="AG234" s="49" t="s">
        <v>2933</v>
      </c>
      <c r="AH234" s="49" t="s">
        <v>3466</v>
      </c>
      <c r="AI234" s="49" t="s">
        <v>3467</v>
      </c>
      <c r="AJ234" s="49" t="s">
        <v>3468</v>
      </c>
      <c r="AK234" s="49" t="s">
        <v>3469</v>
      </c>
      <c r="AL234" s="49" t="s">
        <v>3470</v>
      </c>
      <c r="AM234" s="49" t="s">
        <v>3471</v>
      </c>
      <c r="AN234" s="49" t="s">
        <v>4254</v>
      </c>
      <c r="AO234" s="49" t="s">
        <v>4255</v>
      </c>
      <c r="AP234" s="49" t="s">
        <v>4256</v>
      </c>
      <c r="AQ234" s="49" t="s">
        <v>4257</v>
      </c>
      <c r="AR234" s="49" t="s">
        <v>4258</v>
      </c>
      <c r="AS234" s="49" t="s">
        <v>4259</v>
      </c>
      <c r="AT234" s="49" t="s">
        <v>4792</v>
      </c>
      <c r="AU234" s="49" t="s">
        <v>4793</v>
      </c>
      <c r="AV234" s="49" t="s">
        <v>4794</v>
      </c>
      <c r="AW234" s="49" t="s">
        <v>4795</v>
      </c>
      <c r="AX234" s="49" t="s">
        <v>4796</v>
      </c>
      <c r="AY234" s="49" t="s">
        <v>4797</v>
      </c>
      <c r="AZ234" s="49" t="s">
        <v>5226</v>
      </c>
      <c r="BA234" s="49" t="s">
        <v>5227</v>
      </c>
      <c r="BB234" s="49" t="s">
        <v>5228</v>
      </c>
      <c r="BC234" s="49" t="s">
        <v>5229</v>
      </c>
      <c r="BD234" s="49" t="s">
        <v>5230</v>
      </c>
      <c r="BE234" s="49" t="s">
        <v>5231</v>
      </c>
    </row>
    <row r="235" spans="1:57" hidden="1">
      <c r="A235" s="60"/>
      <c r="B235" s="61" t="s">
        <v>5342</v>
      </c>
      <c r="C235" s="67">
        <v>60</v>
      </c>
      <c r="D235" s="49" t="s">
        <v>776</v>
      </c>
      <c r="E235" s="49" t="s">
        <v>777</v>
      </c>
      <c r="F235" s="49" t="s">
        <v>778</v>
      </c>
      <c r="G235" s="49" t="s">
        <v>779</v>
      </c>
      <c r="H235" s="49" t="s">
        <v>780</v>
      </c>
      <c r="I235" s="49" t="s">
        <v>781</v>
      </c>
      <c r="J235" s="49" t="s">
        <v>1320</v>
      </c>
      <c r="K235" s="49" t="s">
        <v>1321</v>
      </c>
      <c r="L235" s="49" t="s">
        <v>1322</v>
      </c>
      <c r="M235" s="49" t="s">
        <v>1323</v>
      </c>
      <c r="N235" s="49" t="s">
        <v>1324</v>
      </c>
      <c r="O235" s="49" t="s">
        <v>1325</v>
      </c>
      <c r="P235" s="49" t="s">
        <v>1858</v>
      </c>
      <c r="Q235" s="49" t="s">
        <v>1859</v>
      </c>
      <c r="R235" s="49" t="s">
        <v>1860</v>
      </c>
      <c r="S235" s="49" t="s">
        <v>1861</v>
      </c>
      <c r="T235" s="49" t="s">
        <v>1862</v>
      </c>
      <c r="U235" s="49" t="s">
        <v>1863</v>
      </c>
      <c r="V235" s="49" t="s">
        <v>2396</v>
      </c>
      <c r="W235" s="49" t="s">
        <v>2397</v>
      </c>
      <c r="X235" s="49" t="s">
        <v>2398</v>
      </c>
      <c r="Y235" s="49" t="s">
        <v>2399</v>
      </c>
      <c r="Z235" s="49" t="s">
        <v>2400</v>
      </c>
      <c r="AA235" s="49" t="s">
        <v>2401</v>
      </c>
      <c r="AB235" s="49" t="s">
        <v>2934</v>
      </c>
      <c r="AC235" s="49" t="s">
        <v>2935</v>
      </c>
      <c r="AD235" s="49" t="s">
        <v>2936</v>
      </c>
      <c r="AE235" s="49" t="s">
        <v>2937</v>
      </c>
      <c r="AF235" s="49" t="s">
        <v>2938</v>
      </c>
      <c r="AG235" s="49" t="s">
        <v>2939</v>
      </c>
      <c r="AH235" s="49" t="s">
        <v>3472</v>
      </c>
      <c r="AI235" s="49" t="s">
        <v>3473</v>
      </c>
      <c r="AJ235" s="49" t="s">
        <v>3474</v>
      </c>
      <c r="AK235" s="49" t="s">
        <v>3475</v>
      </c>
      <c r="AL235" s="49" t="s">
        <v>3720</v>
      </c>
      <c r="AM235" s="49" t="s">
        <v>3721</v>
      </c>
      <c r="AN235" s="49" t="s">
        <v>4260</v>
      </c>
      <c r="AO235" s="49" t="s">
        <v>4261</v>
      </c>
      <c r="AP235" s="49" t="s">
        <v>4262</v>
      </c>
      <c r="AQ235" s="49" t="s">
        <v>4263</v>
      </c>
      <c r="AR235" s="49" t="s">
        <v>4264</v>
      </c>
      <c r="AS235" s="49" t="s">
        <v>4265</v>
      </c>
      <c r="AT235" s="49" t="s">
        <v>4798</v>
      </c>
      <c r="AU235" s="49" t="s">
        <v>4799</v>
      </c>
      <c r="AV235" s="49" t="s">
        <v>4800</v>
      </c>
      <c r="AW235" s="49" t="s">
        <v>4801</v>
      </c>
      <c r="AX235" s="49" t="s">
        <v>4802</v>
      </c>
      <c r="AY235" s="49" t="s">
        <v>4803</v>
      </c>
      <c r="AZ235" s="49" t="s">
        <v>5232</v>
      </c>
      <c r="BA235" s="49" t="s">
        <v>5233</v>
      </c>
      <c r="BB235" s="49" t="s">
        <v>5234</v>
      </c>
      <c r="BC235" s="49" t="s">
        <v>5235</v>
      </c>
      <c r="BD235" s="49" t="s">
        <v>5236</v>
      </c>
      <c r="BE235" s="49" t="s">
        <v>5237</v>
      </c>
    </row>
    <row r="236" spans="1:57" hidden="1">
      <c r="A236" s="60"/>
      <c r="B236" s="61" t="s">
        <v>5343</v>
      </c>
      <c r="C236" s="67">
        <v>61</v>
      </c>
      <c r="D236" s="49" t="s">
        <v>782</v>
      </c>
      <c r="E236" s="49" t="s">
        <v>783</v>
      </c>
      <c r="F236" s="49" t="s">
        <v>784</v>
      </c>
      <c r="G236" s="49" t="s">
        <v>785</v>
      </c>
      <c r="H236" s="49" t="s">
        <v>786</v>
      </c>
      <c r="I236" s="49" t="s">
        <v>787</v>
      </c>
      <c r="J236" s="49" t="s">
        <v>1326</v>
      </c>
      <c r="K236" s="49" t="s">
        <v>1327</v>
      </c>
      <c r="L236" s="49" t="s">
        <v>1328</v>
      </c>
      <c r="M236" s="49" t="s">
        <v>1329</v>
      </c>
      <c r="N236" s="49" t="s">
        <v>1330</v>
      </c>
      <c r="O236" s="49" t="s">
        <v>1331</v>
      </c>
      <c r="P236" s="49" t="s">
        <v>1864</v>
      </c>
      <c r="Q236" s="49" t="s">
        <v>1865</v>
      </c>
      <c r="R236" s="49" t="s">
        <v>1866</v>
      </c>
      <c r="S236" s="49" t="s">
        <v>1867</v>
      </c>
      <c r="T236" s="49" t="s">
        <v>1868</v>
      </c>
      <c r="U236" s="49" t="s">
        <v>1869</v>
      </c>
      <c r="V236" s="49" t="s">
        <v>2402</v>
      </c>
      <c r="W236" s="49" t="s">
        <v>2403</v>
      </c>
      <c r="X236" s="49" t="s">
        <v>2404</v>
      </c>
      <c r="Y236" s="49" t="s">
        <v>2405</v>
      </c>
      <c r="Z236" s="49" t="s">
        <v>2406</v>
      </c>
      <c r="AA236" s="49" t="s">
        <v>2407</v>
      </c>
      <c r="AB236" s="49" t="s">
        <v>2940</v>
      </c>
      <c r="AC236" s="49" t="s">
        <v>2941</v>
      </c>
      <c r="AD236" s="49" t="s">
        <v>2942</v>
      </c>
      <c r="AE236" s="49" t="s">
        <v>2943</v>
      </c>
      <c r="AF236" s="49" t="s">
        <v>2944</v>
      </c>
      <c r="AG236" s="49" t="s">
        <v>2945</v>
      </c>
      <c r="AH236" s="49" t="s">
        <v>3722</v>
      </c>
      <c r="AI236" s="49" t="s">
        <v>3723</v>
      </c>
      <c r="AJ236" s="49" t="s">
        <v>3724</v>
      </c>
      <c r="AK236" s="49" t="s">
        <v>3725</v>
      </c>
      <c r="AL236" s="49" t="s">
        <v>3726</v>
      </c>
      <c r="AM236" s="49" t="s">
        <v>3727</v>
      </c>
      <c r="AN236" s="49" t="s">
        <v>4266</v>
      </c>
      <c r="AO236" s="49" t="s">
        <v>4267</v>
      </c>
      <c r="AP236" s="49" t="s">
        <v>4268</v>
      </c>
      <c r="AQ236" s="49" t="s">
        <v>4269</v>
      </c>
      <c r="AR236" s="49" t="s">
        <v>4270</v>
      </c>
      <c r="AS236" s="49" t="s">
        <v>4271</v>
      </c>
      <c r="AT236" s="49" t="s">
        <v>4804</v>
      </c>
      <c r="AU236" s="49" t="s">
        <v>4805</v>
      </c>
      <c r="AV236" s="49" t="s">
        <v>4806</v>
      </c>
      <c r="AW236" s="49" t="s">
        <v>4807</v>
      </c>
      <c r="AX236" s="49" t="s">
        <v>4808</v>
      </c>
      <c r="AY236" s="49" t="s">
        <v>4809</v>
      </c>
      <c r="AZ236" s="49" t="s">
        <v>5238</v>
      </c>
      <c r="BA236" s="49" t="s">
        <v>5239</v>
      </c>
      <c r="BB236" s="49" t="s">
        <v>5240</v>
      </c>
      <c r="BC236" s="49" t="s">
        <v>5241</v>
      </c>
      <c r="BD236" s="49" t="s">
        <v>5242</v>
      </c>
      <c r="BE236" s="49" t="s">
        <v>5243</v>
      </c>
    </row>
    <row r="237" spans="1:57" hidden="1">
      <c r="A237" s="60"/>
      <c r="B237" s="57" t="s">
        <v>5344</v>
      </c>
      <c r="C237" s="67">
        <v>62</v>
      </c>
      <c r="D237" s="49" t="s">
        <v>788</v>
      </c>
      <c r="E237" s="49" t="s">
        <v>789</v>
      </c>
      <c r="F237" s="49" t="s">
        <v>790</v>
      </c>
      <c r="G237" s="49" t="s">
        <v>791</v>
      </c>
      <c r="H237" s="49" t="s">
        <v>792</v>
      </c>
      <c r="I237" s="49" t="s">
        <v>793</v>
      </c>
      <c r="J237" s="49" t="s">
        <v>1332</v>
      </c>
      <c r="K237" s="49" t="s">
        <v>1333</v>
      </c>
      <c r="L237" s="49" t="s">
        <v>1334</v>
      </c>
      <c r="M237" s="49" t="s">
        <v>1335</v>
      </c>
      <c r="N237" s="49" t="s">
        <v>1336</v>
      </c>
      <c r="O237" s="49" t="s">
        <v>1337</v>
      </c>
      <c r="P237" s="49" t="s">
        <v>1870</v>
      </c>
      <c r="Q237" s="49" t="s">
        <v>1871</v>
      </c>
      <c r="R237" s="49" t="s">
        <v>1872</v>
      </c>
      <c r="S237" s="49" t="s">
        <v>1873</v>
      </c>
      <c r="T237" s="49" t="s">
        <v>1874</v>
      </c>
      <c r="U237" s="49" t="s">
        <v>1875</v>
      </c>
      <c r="V237" s="49" t="s">
        <v>2408</v>
      </c>
      <c r="W237" s="49" t="s">
        <v>2409</v>
      </c>
      <c r="X237" s="49" t="s">
        <v>2410</v>
      </c>
      <c r="Y237" s="49" t="s">
        <v>2411</v>
      </c>
      <c r="Z237" s="49" t="s">
        <v>2412</v>
      </c>
      <c r="AA237" s="49" t="s">
        <v>2413</v>
      </c>
      <c r="AB237" s="49" t="s">
        <v>2946</v>
      </c>
      <c r="AC237" s="49" t="s">
        <v>2947</v>
      </c>
      <c r="AD237" s="49" t="s">
        <v>2948</v>
      </c>
      <c r="AE237" s="49" t="s">
        <v>2949</v>
      </c>
      <c r="AF237" s="49" t="s">
        <v>2950</v>
      </c>
      <c r="AG237" s="49" t="s">
        <v>2951</v>
      </c>
      <c r="AH237" s="49" t="s">
        <v>3728</v>
      </c>
      <c r="AI237" s="49" t="s">
        <v>3729</v>
      </c>
      <c r="AJ237" s="49" t="s">
        <v>3730</v>
      </c>
      <c r="AK237" s="49" t="s">
        <v>3731</v>
      </c>
      <c r="AL237" s="49" t="s">
        <v>3732</v>
      </c>
      <c r="AM237" s="49" t="s">
        <v>3733</v>
      </c>
      <c r="AN237" s="49" t="s">
        <v>4272</v>
      </c>
      <c r="AO237" s="49" t="s">
        <v>4273</v>
      </c>
      <c r="AP237" s="49" t="s">
        <v>4274</v>
      </c>
      <c r="AQ237" s="49" t="s">
        <v>4275</v>
      </c>
      <c r="AR237" s="49" t="s">
        <v>4276</v>
      </c>
      <c r="AS237" s="49" t="s">
        <v>4277</v>
      </c>
      <c r="AT237" s="49" t="s">
        <v>4810</v>
      </c>
      <c r="AU237" s="49" t="s">
        <v>4811</v>
      </c>
      <c r="AV237" s="49" t="s">
        <v>4812</v>
      </c>
      <c r="AW237" s="49" t="s">
        <v>4813</v>
      </c>
      <c r="AX237" s="49" t="s">
        <v>4814</v>
      </c>
      <c r="AY237" s="49" t="s">
        <v>4815</v>
      </c>
      <c r="AZ237" s="49" t="s">
        <v>5244</v>
      </c>
      <c r="BA237" s="49" t="s">
        <v>5245</v>
      </c>
      <c r="BB237" s="49" t="s">
        <v>5246</v>
      </c>
      <c r="BC237" s="49" t="s">
        <v>5247</v>
      </c>
      <c r="BD237" s="49" t="s">
        <v>5248</v>
      </c>
      <c r="BE237" s="49" t="s">
        <v>5249</v>
      </c>
    </row>
    <row r="238" spans="1:57" hidden="1">
      <c r="A238" s="62" t="s">
        <v>5345</v>
      </c>
      <c r="B238" s="53"/>
      <c r="C238" s="67">
        <v>63</v>
      </c>
      <c r="D238" s="49" t="s">
        <v>256</v>
      </c>
      <c r="E238" s="49" t="s">
        <v>257</v>
      </c>
      <c r="F238" s="49" t="s">
        <v>258</v>
      </c>
      <c r="G238" s="49" t="s">
        <v>259</v>
      </c>
      <c r="H238" s="49" t="s">
        <v>260</v>
      </c>
      <c r="I238" s="49" t="s">
        <v>261</v>
      </c>
      <c r="J238" s="49" t="s">
        <v>794</v>
      </c>
      <c r="K238" s="49" t="s">
        <v>795</v>
      </c>
      <c r="L238" s="49" t="s">
        <v>796</v>
      </c>
      <c r="M238" s="49" t="s">
        <v>797</v>
      </c>
      <c r="N238" s="49" t="s">
        <v>798</v>
      </c>
      <c r="O238" s="49" t="s">
        <v>799</v>
      </c>
      <c r="P238" s="49" t="s">
        <v>1338</v>
      </c>
      <c r="Q238" s="49" t="s">
        <v>1339</v>
      </c>
      <c r="R238" s="49" t="s">
        <v>1340</v>
      </c>
      <c r="S238" s="49" t="s">
        <v>1341</v>
      </c>
      <c r="T238" s="49" t="s">
        <v>1342</v>
      </c>
      <c r="U238" s="49" t="s">
        <v>1343</v>
      </c>
      <c r="V238" s="49" t="s">
        <v>1876</v>
      </c>
      <c r="W238" s="49" t="s">
        <v>1877</v>
      </c>
      <c r="X238" s="49" t="s">
        <v>1878</v>
      </c>
      <c r="Y238" s="49" t="s">
        <v>1879</v>
      </c>
      <c r="Z238" s="49" t="s">
        <v>1880</v>
      </c>
      <c r="AA238" s="49" t="s">
        <v>1881</v>
      </c>
      <c r="AB238" s="49" t="s">
        <v>2414</v>
      </c>
      <c r="AC238" s="49" t="s">
        <v>2415</v>
      </c>
      <c r="AD238" s="49" t="s">
        <v>2416</v>
      </c>
      <c r="AE238" s="49" t="s">
        <v>2417</v>
      </c>
      <c r="AF238" s="49" t="s">
        <v>2418</v>
      </c>
      <c r="AG238" s="49" t="s">
        <v>2419</v>
      </c>
      <c r="AH238" s="49" t="s">
        <v>2952</v>
      </c>
      <c r="AI238" s="49" t="s">
        <v>2953</v>
      </c>
      <c r="AJ238" s="49" t="s">
        <v>2954</v>
      </c>
      <c r="AK238" s="49" t="s">
        <v>2955</v>
      </c>
      <c r="AL238" s="49" t="s">
        <v>2956</v>
      </c>
      <c r="AM238" s="49" t="s">
        <v>2957</v>
      </c>
      <c r="AN238" s="49" t="s">
        <v>3734</v>
      </c>
      <c r="AO238" s="49" t="s">
        <v>3735</v>
      </c>
      <c r="AP238" s="49" t="s">
        <v>3736</v>
      </c>
      <c r="AQ238" s="49" t="s">
        <v>3737</v>
      </c>
      <c r="AR238" s="49" t="s">
        <v>3738</v>
      </c>
      <c r="AS238" s="49" t="s">
        <v>3739</v>
      </c>
      <c r="AT238" s="49" t="s">
        <v>4278</v>
      </c>
      <c r="AU238" s="49" t="s">
        <v>4279</v>
      </c>
      <c r="AV238" s="49" t="s">
        <v>4280</v>
      </c>
      <c r="AW238" s="49" t="s">
        <v>4281</v>
      </c>
      <c r="AX238" s="49" t="s">
        <v>4282</v>
      </c>
      <c r="AY238" s="49" t="s">
        <v>4283</v>
      </c>
      <c r="AZ238" s="49" t="s">
        <v>4816</v>
      </c>
      <c r="BA238" s="49" t="s">
        <v>4817</v>
      </c>
      <c r="BB238" s="49" t="s">
        <v>4818</v>
      </c>
      <c r="BC238" s="49" t="s">
        <v>4819</v>
      </c>
      <c r="BD238" s="49" t="s">
        <v>4820</v>
      </c>
      <c r="BE238" s="49" t="s">
        <v>4821</v>
      </c>
    </row>
    <row r="239" spans="1:57" ht="15" hidden="1" customHeight="1">
      <c r="D239" s="49"/>
      <c r="E239" s="49"/>
      <c r="F239" s="49"/>
      <c r="G239" s="49"/>
      <c r="H239" s="49"/>
      <c r="I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  <c r="AR239" s="49"/>
      <c r="AS239" s="49"/>
      <c r="AT239" s="49"/>
      <c r="AU239" s="49"/>
      <c r="AV239" s="49"/>
      <c r="AW239" s="49"/>
      <c r="AX239" s="49"/>
      <c r="AY239" s="49"/>
      <c r="AZ239" s="49"/>
      <c r="BA239" s="49"/>
      <c r="BB239" s="49"/>
      <c r="BC239" s="49"/>
      <c r="BD239" s="49"/>
      <c r="BE239" s="49"/>
    </row>
    <row r="240" spans="1:57" ht="15" hidden="1" customHeight="1">
      <c r="D240" s="49"/>
      <c r="E240" s="49"/>
      <c r="F240" s="49"/>
      <c r="G240" s="49"/>
      <c r="H240" s="49"/>
      <c r="I240" s="49"/>
      <c r="AH240" s="49"/>
      <c r="AI240" s="49"/>
      <c r="AJ240" s="49"/>
      <c r="AK240" s="49"/>
      <c r="AL240" s="49"/>
      <c r="AM240" s="49"/>
      <c r="AN240" s="49"/>
      <c r="AO240" s="49"/>
      <c r="AP240" s="49"/>
      <c r="AQ240" s="49"/>
      <c r="AR240" s="49"/>
      <c r="AS240" s="49"/>
      <c r="AT240" s="49"/>
      <c r="AU240" s="49"/>
      <c r="AV240" s="49"/>
      <c r="AW240" s="49"/>
      <c r="AX240" s="49"/>
      <c r="AY240" s="49"/>
      <c r="AZ240" s="49"/>
      <c r="BA240" s="49"/>
      <c r="BB240" s="49"/>
      <c r="BC240" s="49"/>
      <c r="BD240" s="49"/>
      <c r="BE240" s="49"/>
    </row>
    <row r="241" spans="4:57" ht="15" hidden="1" customHeight="1">
      <c r="D241" s="49"/>
      <c r="E241" s="49"/>
      <c r="F241" s="49"/>
      <c r="G241" s="49"/>
      <c r="H241" s="49"/>
      <c r="I241" s="49"/>
      <c r="AN241" s="49"/>
      <c r="AO241" s="49"/>
      <c r="AP241" s="49"/>
      <c r="AQ241" s="49"/>
      <c r="AR241" s="49"/>
      <c r="AS241" s="49"/>
      <c r="AT241" s="49"/>
      <c r="AU241" s="49"/>
      <c r="AV241" s="49"/>
      <c r="AW241" s="49"/>
      <c r="AX241" s="49"/>
      <c r="AY241" s="49"/>
      <c r="AZ241" s="49"/>
      <c r="BA241" s="49"/>
      <c r="BB241" s="49"/>
      <c r="BC241" s="49"/>
      <c r="BD241" s="49"/>
      <c r="BE241" s="49"/>
    </row>
    <row r="242" spans="4:57" ht="15" hidden="1" customHeight="1">
      <c r="D242" s="49"/>
      <c r="E242" s="49"/>
      <c r="F242" s="49"/>
      <c r="G242" s="49"/>
      <c r="H242" s="49"/>
      <c r="I242" s="49"/>
      <c r="AT242" s="49"/>
      <c r="AU242" s="49"/>
      <c r="AV242" s="49"/>
      <c r="AW242" s="49"/>
      <c r="AX242" s="49"/>
      <c r="AY242" s="49"/>
      <c r="AZ242" s="49"/>
      <c r="BA242" s="49"/>
      <c r="BB242" s="49"/>
      <c r="BC242" s="49"/>
      <c r="BD242" s="49"/>
      <c r="BE242" s="49"/>
    </row>
    <row r="243" spans="4:57" ht="15" customHeight="1"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</row>
    <row r="244" spans="4:57" ht="15" customHeight="1"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</row>
    <row r="245" spans="4:57" ht="15" customHeight="1"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</row>
    <row r="246" spans="4:57" ht="15" customHeight="1"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</row>
    <row r="247" spans="4:57" ht="15" customHeight="1"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</row>
    <row r="248" spans="4:57" ht="15" customHeight="1"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</row>
    <row r="249" spans="4:57" ht="15" customHeight="1"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</row>
    <row r="250" spans="4:57" ht="15" customHeight="1"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</row>
    <row r="251" spans="4:57" ht="15" customHeight="1"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</row>
    <row r="252" spans="4:57" ht="15" customHeight="1"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</row>
    <row r="253" spans="4:57" ht="15" customHeight="1"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</row>
    <row r="254" spans="4:57" ht="15" customHeight="1"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</row>
    <row r="255" spans="4:57" ht="15" customHeight="1"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</row>
    <row r="256" spans="4:57" ht="15" customHeight="1"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</row>
    <row r="257" spans="4:23" ht="15" customHeight="1"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</row>
    <row r="258" spans="4:23" ht="15" customHeight="1"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</row>
    <row r="259" spans="4:23" ht="15" customHeight="1"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</row>
    <row r="260" spans="4:23" ht="15" customHeight="1"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</row>
    <row r="261" spans="4:23" ht="15" customHeight="1"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</row>
    <row r="262" spans="4:23" ht="15" customHeight="1"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</row>
    <row r="263" spans="4:23" ht="15" customHeight="1"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</row>
    <row r="264" spans="4:23" ht="15" customHeight="1"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</row>
    <row r="265" spans="4:23" ht="15" customHeight="1"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</row>
    <row r="266" spans="4:23" ht="15" customHeight="1"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</row>
    <row r="267" spans="4:23" ht="15" customHeight="1"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</row>
    <row r="268" spans="4:23" ht="15" customHeight="1"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</row>
    <row r="269" spans="4:23" ht="15" customHeight="1"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</row>
    <row r="270" spans="4:23" ht="15" customHeight="1"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</row>
    <row r="271" spans="4:23" ht="15" customHeight="1"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</row>
    <row r="272" spans="4:23" ht="15" customHeight="1"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</row>
    <row r="273" spans="4:23" ht="15" customHeight="1"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</row>
    <row r="274" spans="4:23" ht="15" customHeight="1"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</row>
    <row r="275" spans="4:23" ht="15" customHeight="1"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</row>
    <row r="276" spans="4:23" ht="15" customHeight="1"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</row>
    <row r="277" spans="4:23" ht="15" customHeight="1"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</row>
    <row r="278" spans="4:23" ht="15" customHeight="1"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</row>
    <row r="279" spans="4:23" ht="15" customHeight="1"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</row>
    <row r="280" spans="4:23" ht="15" customHeight="1"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</row>
    <row r="281" spans="4:23" ht="15" customHeight="1"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</row>
    <row r="282" spans="4:23" ht="15" customHeight="1"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</row>
  </sheetData>
  <mergeCells count="65">
    <mergeCell ref="C10:E10"/>
    <mergeCell ref="J10:L10"/>
    <mergeCell ref="B5:L5"/>
    <mergeCell ref="B6:L6"/>
    <mergeCell ref="M6:U6"/>
    <mergeCell ref="A8:I8"/>
    <mergeCell ref="M8:S8"/>
    <mergeCell ref="C11:E11"/>
    <mergeCell ref="F11:H11"/>
    <mergeCell ref="J11:L11"/>
    <mergeCell ref="M11:O11"/>
    <mergeCell ref="D99:I99"/>
    <mergeCell ref="J99:O99"/>
    <mergeCell ref="AZ99:BE99"/>
    <mergeCell ref="D100:F100"/>
    <mergeCell ref="G100:I100"/>
    <mergeCell ref="J100:L100"/>
    <mergeCell ref="M100:O100"/>
    <mergeCell ref="P100:R100"/>
    <mergeCell ref="S100:U100"/>
    <mergeCell ref="V100:X100"/>
    <mergeCell ref="Y100:AA100"/>
    <mergeCell ref="AB100:AD100"/>
    <mergeCell ref="P99:U99"/>
    <mergeCell ref="V99:AA99"/>
    <mergeCell ref="AB99:AG99"/>
    <mergeCell ref="AH99:AM99"/>
    <mergeCell ref="AN99:AS99"/>
    <mergeCell ref="AT99:AY99"/>
    <mergeCell ref="AW100:AY100"/>
    <mergeCell ref="AZ100:BB100"/>
    <mergeCell ref="BC100:BE100"/>
    <mergeCell ref="D171:I171"/>
    <mergeCell ref="J171:O171"/>
    <mergeCell ref="P171:U171"/>
    <mergeCell ref="V171:AA171"/>
    <mergeCell ref="AB171:AG171"/>
    <mergeCell ref="AH171:AM171"/>
    <mergeCell ref="AN171:AS171"/>
    <mergeCell ref="AE100:AG100"/>
    <mergeCell ref="AH100:AJ100"/>
    <mergeCell ref="AK100:AM100"/>
    <mergeCell ref="AN100:AP100"/>
    <mergeCell ref="AQ100:AS100"/>
    <mergeCell ref="AT100:AV100"/>
    <mergeCell ref="AZ171:BE171"/>
    <mergeCell ref="D172:H172"/>
    <mergeCell ref="I172:I173"/>
    <mergeCell ref="J172:N172"/>
    <mergeCell ref="O172:O173"/>
    <mergeCell ref="P172:T172"/>
    <mergeCell ref="U172:U173"/>
    <mergeCell ref="V172:Z172"/>
    <mergeCell ref="AA172:AA173"/>
    <mergeCell ref="AT172:AX172"/>
    <mergeCell ref="AY172:AY173"/>
    <mergeCell ref="AZ172:BD172"/>
    <mergeCell ref="BE172:BE173"/>
    <mergeCell ref="AB172:AF172"/>
    <mergeCell ref="AG172:AG173"/>
    <mergeCell ref="AH172:AL172"/>
    <mergeCell ref="AM172:AM173"/>
    <mergeCell ref="AN172:AR172"/>
    <mergeCell ref="AS172:AS173"/>
    <mergeCell ref="AT171:AY171"/>
  </mergeCells>
  <dataValidations count="1">
    <dataValidation type="list" allowBlank="1" showInputMessage="1" showErrorMessage="1" sqref="C10" xr:uid="{AF354F9F-5835-408D-8563-CFEAFE0B7ECD}">
      <formula1>$B$82:$B$90</formula1>
    </dataValidation>
  </dataValidations>
  <hyperlinks>
    <hyperlink ref="A80" r:id="rId1" display="http://www.abs.gov.au/websitedbs/d3310114.nsf/Home/©+Copyright?OpenDocument" xr:uid="{25C6FAC1-5D7C-422F-A490-C1FE7D41DEBA}"/>
    <hyperlink ref="D238" location="A125996078J" display="A125996078J" xr:uid="{1C4831B1-72DD-4D83-B093-0515DC8AEED2}"/>
    <hyperlink ref="E238" location="A125999678T" display="A125999678T" xr:uid="{0E31F338-E8DB-46DE-89E7-AF53C3A1BFF4}"/>
    <hyperlink ref="F238" location="A125997878X" display="A125997878X" xr:uid="{86BB7E20-CE4B-4E9A-A97C-7515060CF63C}"/>
    <hyperlink ref="G238" location="A125990678C" display="A125990678C" xr:uid="{204F8024-AC8D-4C4C-9DFE-30818EC1B73F}"/>
    <hyperlink ref="H238" location="A125994278R" display="A125994278R" xr:uid="{BE956843-8F6A-4C90-8015-3D0780C3667B}"/>
    <hyperlink ref="I238" location="A125992478W" display="A125992478W" xr:uid="{9CD497E6-0D2A-4499-B1E4-1438350A54EF}"/>
    <hyperlink ref="D185" location="A125996210F" display="A125996210F" xr:uid="{0C12F1B8-E198-40CE-AE40-601ED0918B27}"/>
    <hyperlink ref="E185" location="A125999810R" display="A125999810R" xr:uid="{276EAC9E-BB18-4D2A-8BF2-42606CBB30D9}"/>
    <hyperlink ref="F185" location="A125998010X" display="A125998010X" xr:uid="{C09CC063-C41F-47C7-8DA1-879717EAB0D5}"/>
    <hyperlink ref="G185" location="A125990810A" display="A125990810A" xr:uid="{0A3E2779-562E-4176-8E50-E3C9C7633E96}"/>
    <hyperlink ref="H185" location="A125994410L" display="A125994410L" xr:uid="{D3F8CC41-024C-4595-B223-9C92538C3671}"/>
    <hyperlink ref="I185" location="A125992610V" display="A125992610V" xr:uid="{0961F92F-B215-4776-A398-EEEE92EEF3DE}"/>
    <hyperlink ref="D186" location="A125996142R" display="A125996142R" xr:uid="{0D502A27-4180-4098-A833-AEE42F025E7F}"/>
    <hyperlink ref="E186" location="A125999742X" display="A125999742X" xr:uid="{F04BC9E3-4A86-4D25-A587-95E247740FA4}"/>
    <hyperlink ref="F186" location="A125997942F" display="A125997942F" xr:uid="{E05F4868-9C51-4C62-B974-5A97452AB6F3}"/>
    <hyperlink ref="G186" location="A125990742K" display="A125990742K" xr:uid="{5C0E146F-75B5-44C7-AE23-4A5675315065}"/>
    <hyperlink ref="H186" location="A125994342W" display="A125994342W" xr:uid="{02090750-ABBD-49B5-AB52-EEFF8B754777}"/>
    <hyperlink ref="I186" location="A125992542C" display="A125992542C" xr:uid="{F602654A-1401-4055-AA12-3BDD93ABB3BE}"/>
    <hyperlink ref="D187" location="A125996214R" display="A125996214R" xr:uid="{77825545-F47F-4B80-9997-AA13473438AA}"/>
    <hyperlink ref="E187" location="A125999814X" display="A125999814X" xr:uid="{32295401-D2CD-4ECE-9D3B-ADA81B01706C}"/>
    <hyperlink ref="F187" location="A125998014J" display="A125998014J" xr:uid="{17C722DF-96B2-4C2A-86FB-72ECBAAD61AB}"/>
    <hyperlink ref="G187" location="A125990814K" display="A125990814K" xr:uid="{9998C7CC-322C-4FD2-9AFE-5348747C8CDF}"/>
    <hyperlink ref="H187" location="A125994414W" display="A125994414W" xr:uid="{46FCADC6-85DB-417A-85FD-548DBCD763C3}"/>
    <hyperlink ref="I187" location="A125992614C" display="A125992614C" xr:uid="{92FA1757-488D-4A3E-A5D7-D94F746B49BD}"/>
    <hyperlink ref="D188" location="A125996218X" display="A125996218X" xr:uid="{C8AD1E3E-5EAF-4AD6-8591-90CA0BB58D1B}"/>
    <hyperlink ref="E188" location="A125999818J" display="A125999818J" xr:uid="{E9C11481-8426-431B-8690-CA30E7895F65}"/>
    <hyperlink ref="F188" location="A125998018T" display="A125998018T" xr:uid="{E73BF866-ABD0-4FD3-93A7-057AC463DC25}"/>
    <hyperlink ref="G188" location="A125990818V" display="A125990818V" xr:uid="{75C1C052-D71C-4551-95D2-A91CF1941702}"/>
    <hyperlink ref="H188" location="A125994418F" display="A125994418F" xr:uid="{A80D4655-2BF1-4F17-AF0F-8F37770F131E}"/>
    <hyperlink ref="I188" location="A125992618L" display="A125992618L" xr:uid="{AE993B3E-4DFD-40A6-8C02-7B7D48AEDE98}"/>
    <hyperlink ref="D189" location="A125996146X" display="A125996146X" xr:uid="{841B9E78-158A-41EB-88D0-E800E8AE76FC}"/>
    <hyperlink ref="E189" location="A125999746J" display="A125999746J" xr:uid="{4AB576ED-AFDC-4D7C-AD27-5F5DB01E48BC}"/>
    <hyperlink ref="F189" location="A125997946R" display="A125997946R" xr:uid="{A92769C4-1FBE-488E-87FD-B6D89834B5D1}"/>
    <hyperlink ref="G189" location="A125990746V" display="A125990746V" xr:uid="{D1EEE0F3-9502-4F6E-B3D0-EBF55B7F5F95}"/>
    <hyperlink ref="H189" location="A125994346F" display="A125994346F" xr:uid="{92E1F48E-78D6-462D-BF46-50FB0317BB4D}"/>
    <hyperlink ref="I189" location="A125992546L" display="A125992546L" xr:uid="{314E2379-E615-4648-B831-2D116005F9F4}"/>
    <hyperlink ref="D190" location="A125996150R" display="A125996150R" xr:uid="{7E2EE623-7E97-4141-8768-E1F367F7B433}"/>
    <hyperlink ref="E190" location="A125999750X" display="A125999750X" xr:uid="{5D242054-BB47-4E80-BAF5-6D5AC7EB0374}"/>
    <hyperlink ref="F190" location="A125997950F" display="A125997950F" xr:uid="{CDEE2949-7C90-473E-B3CA-3AD14A1DE621}"/>
    <hyperlink ref="G190" location="A125990750K" display="A125990750K" xr:uid="{4ECDE1CE-95C4-47EB-BD47-6EAE4C89259B}"/>
    <hyperlink ref="H190" location="A125994350W" display="A125994350W" xr:uid="{1C0A96DA-2FC3-4BBF-A242-C57B9F801B49}"/>
    <hyperlink ref="I190" location="A125992550C" display="A125992550C" xr:uid="{5B05A1DB-7D11-4EE4-AB1A-44ADA5E661AD}"/>
    <hyperlink ref="D191" location="A125996190J" display="A125996190J" xr:uid="{3006100C-3A96-4049-BD56-AF11524DDE22}"/>
    <hyperlink ref="E191" location="A125999790T" display="A125999790T" xr:uid="{ECABC86C-EAB7-4FB5-81AD-85F62DA12244}"/>
    <hyperlink ref="F191" location="A125997990X" display="A125997990X" xr:uid="{DDFEF6EB-7146-4B7B-B9FA-74911D89D742}"/>
    <hyperlink ref="G191" location="A125990790C" display="A125990790C" xr:uid="{5177D73E-DFB4-4B64-AE34-CEBE21DA37B2}"/>
    <hyperlink ref="H191" location="A125994390R" display="A125994390R" xr:uid="{F92B541F-C25A-4166-B494-17AC69A22457}"/>
    <hyperlink ref="I191" location="A125992590W" display="A125992590W" xr:uid="{E7D62A6D-CDD8-4D49-833F-36C19DFBF626}"/>
    <hyperlink ref="D192" location="A125996110W" display="A125996110W" xr:uid="{F949A049-C815-4181-ADA1-F6BCEDB7424A}"/>
    <hyperlink ref="E192" location="A125999710F" display="A125999710F" xr:uid="{A0239709-F5AB-4650-8206-C830419CEBAC}"/>
    <hyperlink ref="F192" location="A125997910L" display="A125997910L" xr:uid="{64C01D58-D3F7-4E7B-8152-5604B3E1A94F}"/>
    <hyperlink ref="G192" location="A125990710T" display="A125990710T" xr:uid="{1E5CD1AB-6A71-4602-87A8-679F7C31EB23}"/>
    <hyperlink ref="H192" location="A125994310C" display="A125994310C" xr:uid="{ECCCC512-624A-478A-8863-632EAB2FD337}"/>
    <hyperlink ref="I192" location="A125992510K" display="A125992510K" xr:uid="{9A1BCC74-2AD4-4F4D-994C-4C978CC0A0D8}"/>
    <hyperlink ref="D193" location="A125996222R" display="A125996222R" xr:uid="{8B56F6AC-981D-462F-AA41-549E3338452E}"/>
    <hyperlink ref="E193" location="A125999822X" display="A125999822X" xr:uid="{90CD853D-0E17-465E-A90E-FBDF01DAFC73}"/>
    <hyperlink ref="F193" location="A125998022J" display="A125998022J" xr:uid="{E70831E0-2823-4624-A10B-AA60B9C2F4E8}"/>
    <hyperlink ref="G193" location="A125990822K" display="A125990822K" xr:uid="{5B9CAC40-97A8-441C-ACE5-6A2FF6E0E184}"/>
    <hyperlink ref="H193" location="A125994422W" display="A125994422W" xr:uid="{86B9206C-86B8-4F42-B141-4032C0BCB440}"/>
    <hyperlink ref="I193" location="A125992622C" display="A125992622C" xr:uid="{CE43D0B6-51C4-4E5F-8701-EFAC8ACCE5F5}"/>
    <hyperlink ref="D195" location="A125996154X" display="A125996154X" xr:uid="{8F6419BD-147D-4492-8F0F-F02FD2EFDB0B}"/>
    <hyperlink ref="E195" location="A125999754J" display="A125999754J" xr:uid="{FAA766D1-8F9D-46A0-831A-63E535307DE2}"/>
    <hyperlink ref="F195" location="A125997954R" display="A125997954R" xr:uid="{DA566AD8-0D63-4C39-A5F8-503FCF8347DF}"/>
    <hyperlink ref="G195" location="A125990754V" display="A125990754V" xr:uid="{2BD50349-B579-40AA-8384-330E9255F082}"/>
    <hyperlink ref="H195" location="A125994354F" display="A125994354F" xr:uid="{1715E8FE-BCCB-459C-B326-2F4253EA3163}"/>
    <hyperlink ref="I195" location="A125992554L" display="A125992554L" xr:uid="{AE4F6F39-639A-490F-B45D-BB79EFEF2981}"/>
    <hyperlink ref="D196" location="A125996082X" display="A125996082X" xr:uid="{B1C7A97E-E2C2-4337-B797-2C4D7CABFCDB}"/>
    <hyperlink ref="E196" location="A125999682J" display="A125999682J" xr:uid="{28660A16-E019-4829-BA82-4BE20216E119}"/>
    <hyperlink ref="F196" location="A125997882R" display="A125997882R" xr:uid="{D84E0249-F6DD-48AB-9662-40E8324A5197}"/>
    <hyperlink ref="G196" location="A125990682V" display="A125990682V" xr:uid="{72B1A6BE-5DDF-4D8D-A081-A189C5DC6710}"/>
    <hyperlink ref="H196" location="A125994282F" display="A125994282F" xr:uid="{E14A08C0-45A8-4F44-82A1-9831740E7B86}"/>
    <hyperlink ref="I196" location="A125992482L" display="A125992482L" xr:uid="{9EC9419A-3B2F-4E4E-A2D6-351C632FC5ED}"/>
    <hyperlink ref="D197" location="A125996158J" display="A125996158J" xr:uid="{C8061370-9137-474D-BE9E-804EB5B309A0}"/>
    <hyperlink ref="E197" location="A125999758T" display="A125999758T" xr:uid="{267E9D9F-673B-4565-8D0C-8BD15F68056D}"/>
    <hyperlink ref="F197" location="A125997958X" display="A125997958X" xr:uid="{8DB2E302-CB7D-4440-A2E1-5F3AA5C92313}"/>
    <hyperlink ref="G197" location="A125990758C" display="A125990758C" xr:uid="{583E0BD6-010E-41C0-A649-AE83FEB39151}"/>
    <hyperlink ref="H197" location="A125994358R" display="A125994358R" xr:uid="{770C7AAA-6C84-4F8D-A188-04BFB06EDC17}"/>
    <hyperlink ref="I197" location="A125992558W" display="A125992558W" xr:uid="{A1EF52E7-2355-4E90-9D39-09850D70F733}"/>
    <hyperlink ref="D198" location="A125996162X" display="A125996162X" xr:uid="{B62042D6-CC3E-4419-BE16-89AB7AD95706}"/>
    <hyperlink ref="E198" location="A125999762J" display="A125999762J" xr:uid="{A883DE0D-9428-47AD-AAC0-5BD107227236}"/>
    <hyperlink ref="F198" location="A125997962R" display="A125997962R" xr:uid="{1B8DE7C2-5F65-4486-ACDD-51BD4C89020F}"/>
    <hyperlink ref="G198" location="A125990762V" display="A125990762V" xr:uid="{1908623E-CE5A-4643-87B7-4D38A55A24EC}"/>
    <hyperlink ref="H198" location="A125994362F" display="A125994362F" xr:uid="{397D7CD1-8E83-4EF0-8661-FA219A444D2F}"/>
    <hyperlink ref="I198" location="A125992562L" display="A125992562L" xr:uid="{24EFF8CA-B4EF-4029-A0C5-93CDD7E999C6}"/>
    <hyperlink ref="D199" location="A125996234X" display="A125996234X" xr:uid="{1AEE089A-32EE-4E01-B46F-C48AEFF47E4A}"/>
    <hyperlink ref="E199" location="A125999834J" display="A125999834J" xr:uid="{8F555265-BC63-486F-BAD1-3510E4E03995}"/>
    <hyperlink ref="F199" location="A125998034T" display="A125998034T" xr:uid="{0ABE72BC-D4F3-41AD-A87D-D9F17D4A43C3}"/>
    <hyperlink ref="G199" location="A125990834V" display="A125990834V" xr:uid="{6B65A627-3494-4D8B-B5AA-6C2D34349F90}"/>
    <hyperlink ref="H199" location="A125994434F" display="A125994434F" xr:uid="{80A2F210-A28F-46BB-974C-ED87DE7BD5E8}"/>
    <hyperlink ref="I199" location="A125992634L" display="A125992634L" xr:uid="{8D25C92B-B085-4646-B9EA-6921DEC03FAE}"/>
    <hyperlink ref="D200" location="A125996054R" display="A125996054R" xr:uid="{375834F5-D36E-47A3-849F-823E490BBAA0}"/>
    <hyperlink ref="E200" location="A125999654X" display="A125999654X" xr:uid="{88BA4F3D-8BE5-4199-AC67-78CDE6C63CD7}"/>
    <hyperlink ref="F200" location="A125997854F" display="A125997854F" xr:uid="{12859D90-AACB-4B29-90DB-8E28ACC95768}"/>
    <hyperlink ref="G200" location="A125990654K" display="A125990654K" xr:uid="{145B9E08-A5A0-42CA-BE6C-D685FA82BAFC}"/>
    <hyperlink ref="H200" location="A125994254W" display="A125994254W" xr:uid="{9C6C33F7-9946-41CB-ACB2-1D0238D68C29}"/>
    <hyperlink ref="I200" location="A125992454C" display="A125992454C" xr:uid="{0A0ED70E-56C1-42B3-886C-712B59E21B93}"/>
    <hyperlink ref="D201" location="A125996226X" display="A125996226X" xr:uid="{664DF5C5-5B28-460D-AC79-D9340312E66F}"/>
    <hyperlink ref="E201" location="A125999826J" display="A125999826J" xr:uid="{26B5FE69-6E01-4E55-AE65-0192D3270BAB}"/>
    <hyperlink ref="F201" location="A125998026T" display="A125998026T" xr:uid="{8173F826-6C76-435C-B386-4A7E4C067EA7}"/>
    <hyperlink ref="G201" location="A125990826V" display="A125990826V" xr:uid="{24B70B63-8763-48CC-9109-04635D9FF1AE}"/>
    <hyperlink ref="H201" location="A125994426F" display="A125994426F" xr:uid="{7BB0788C-A3EA-42EB-8EF5-1CB8232E56CB}"/>
    <hyperlink ref="I201" location="A125992626L" display="A125992626L" xr:uid="{7C057006-FE73-4576-8243-52A93934C83A}"/>
    <hyperlink ref="D202" location="A125996230R" display="A125996230R" xr:uid="{57E23686-1BB3-4B54-9216-3F6CBEFEB538}"/>
    <hyperlink ref="E202" location="A125999830X" display="A125999830X" xr:uid="{C1323C38-1DAC-49DA-A079-FDF04F3F61E3}"/>
    <hyperlink ref="F202" location="A125998030J" display="A125998030J" xr:uid="{6F6675AD-A087-47FE-80B6-B9E89F54C08C}"/>
    <hyperlink ref="G202" location="A125990830K" display="A125990830K" xr:uid="{B70220C5-8A68-4AEE-995B-07E76EFDB55F}"/>
    <hyperlink ref="H202" location="A125994430W" display="A125994430W" xr:uid="{1FC1FF6B-D06D-490B-959E-A83E1349C457}"/>
    <hyperlink ref="I202" location="A125992630C" display="A125992630C" xr:uid="{C71451A9-7A25-4B20-BF24-C36242C188C4}"/>
    <hyperlink ref="D203" location="A125996058X" display="A125996058X" xr:uid="{6823168F-BA0D-4CE5-AA6A-1A96C9D61049}"/>
    <hyperlink ref="E203" location="A125999658J" display="A125999658J" xr:uid="{6FED3A7A-5974-4E89-8307-8D6E13185C23}"/>
    <hyperlink ref="F203" location="A125997858R" display="A125997858R" xr:uid="{E656BBEE-29BE-4E6E-AF32-637D939E1469}"/>
    <hyperlink ref="G203" location="A125990658V" display="A125990658V" xr:uid="{D60C4A44-D32B-4434-B790-C94B137E5D9F}"/>
    <hyperlink ref="H203" location="A125994258F" display="A125994258F" xr:uid="{30FFE941-9DAD-4F22-85D5-7EB3162BC424}"/>
    <hyperlink ref="I203" location="A125992458L" display="A125992458L" xr:uid="{440970E4-A8EA-4646-BFEC-9616500211E8}"/>
    <hyperlink ref="D204" location="A125996114F" display="A125996114F" xr:uid="{D698DFC5-4840-4518-888D-D44519F6A58A}"/>
    <hyperlink ref="E204" location="A125999714R" display="A125999714R" xr:uid="{EA9D1C6B-8AC1-41C3-AAF9-BA21BB3A4F5E}"/>
    <hyperlink ref="F204" location="A125997914W" display="A125997914W" xr:uid="{31C47982-BD99-4BD3-9E6B-D73A8211E78A}"/>
    <hyperlink ref="G204" location="A125990714A" display="A125990714A" xr:uid="{3010161F-2AE5-41EE-968E-894EBAF3086A}"/>
    <hyperlink ref="H204" location="A125994314L" display="A125994314L" xr:uid="{B77F2DCF-F225-458B-B73A-862B632071AE}"/>
    <hyperlink ref="I204" location="A125992514V" display="A125992514V" xr:uid="{C6CCE448-932B-4110-8863-5246C19E4332}"/>
    <hyperlink ref="D205" location="A125996166J" display="A125996166J" xr:uid="{0B65D3DF-305A-4155-B890-0879520E6B3E}"/>
    <hyperlink ref="E205" location="A125999766T" display="A125999766T" xr:uid="{229AA9B1-2CD8-456B-B866-9A15590CC1FF}"/>
    <hyperlink ref="F205" location="A125997966X" display="A125997966X" xr:uid="{343154E6-2AA5-4534-88C7-2F2DBBD7D451}"/>
    <hyperlink ref="G205" location="A125990766C" display="A125990766C" xr:uid="{E1E1B5C2-ABED-447A-A9E4-7D3F833CD2E4}"/>
    <hyperlink ref="H205" location="A125994366R" display="A125994366R" xr:uid="{92E5745A-EFBD-403B-8809-4F722920CF11}"/>
    <hyperlink ref="I205" location="A125992566W" display="A125992566W" xr:uid="{8BDBD890-11FE-4E5D-A6C4-75E42E749F17}"/>
    <hyperlink ref="D206" location="A125996238J" display="A125996238J" xr:uid="{3233C14D-D94B-4D0E-98BA-7CD7AE6E1CD8}"/>
    <hyperlink ref="E206" location="A125999838T" display="A125999838T" xr:uid="{3BC0EFC4-1FC1-4C9C-88B5-A399FF33F01B}"/>
    <hyperlink ref="F206" location="A125998038A" display="A125998038A" xr:uid="{62423C4C-E202-41A0-BDC0-C2C2738E6E03}"/>
    <hyperlink ref="G206" location="A125990838C" display="A125990838C" xr:uid="{976FB413-A366-4877-97C7-6201F2787B2C}"/>
    <hyperlink ref="H206" location="A125994438R" display="A125994438R" xr:uid="{8CCC01DE-66AE-4646-9BC6-389FB45E5972}"/>
    <hyperlink ref="I206" location="A125992638W" display="A125992638W" xr:uid="{3EC91AA0-DEDB-4651-86CF-4A0630014918}"/>
    <hyperlink ref="D208" location="A125996062R" display="A125996062R" xr:uid="{100AAD55-8E95-44D2-B7C3-F214CA739872}"/>
    <hyperlink ref="E208" location="A125999662X" display="A125999662X" xr:uid="{52EF0AEA-3873-4877-8964-DDB3D897DDCD}"/>
    <hyperlink ref="F208" location="A125997862F" display="A125997862F" xr:uid="{5A71839A-EF0E-4813-8396-20D2D5E52802}"/>
    <hyperlink ref="D209" location="A125996194T" display="A125996194T" xr:uid="{E39942EF-DD05-4DD2-8C79-47D56281DA57}"/>
    <hyperlink ref="E209" location="A125999794A" display="A125999794A" xr:uid="{02719BA1-8EBB-4BF6-982F-E0BB8CBBDFA5}"/>
    <hyperlink ref="F209" location="A125997994J" display="A125997994J" xr:uid="{4C027FB8-B6A6-4E0D-B888-16C3F4970F15}"/>
    <hyperlink ref="G209" location="A125990794L" display="A125990794L" xr:uid="{5A187785-40C2-4C97-9AA1-F51D704EEB95}"/>
    <hyperlink ref="H209" location="A125994394X" display="A125994394X" xr:uid="{F51F69F3-6119-49FA-9C16-66AA009601DD}"/>
    <hyperlink ref="I209" location="A125992594F" display="A125992594F" xr:uid="{E20D4DF0-5AA5-4F4F-8B20-D9FD407DE2AD}"/>
    <hyperlink ref="D210" location="A125996198A" display="A125996198A" xr:uid="{CF9A71D8-0884-4522-A27F-FFA018C0FAF7}"/>
    <hyperlink ref="E210" location="A125999798K" display="A125999798K" xr:uid="{82C5EB50-9475-4641-992C-303A24BC8142}"/>
    <hyperlink ref="F210" location="A125997998T" display="A125997998T" xr:uid="{493B1807-5C67-490C-B2F3-1CE0D0AA3B4B}"/>
    <hyperlink ref="G210" location="A125990798W" display="A125990798W" xr:uid="{00EE3A4C-0761-488A-B774-7B2AC7D6C0F0}"/>
    <hyperlink ref="H210" location="A125994398J" display="A125994398J" xr:uid="{53534132-317E-4FB3-8629-35AFD4E130C0}"/>
    <hyperlink ref="I210" location="A125992598R" display="A125992598R" xr:uid="{902DC877-0FFA-403A-A508-57C8884AB3C9}"/>
    <hyperlink ref="D211" location="A125996094J" display="A125996094J" xr:uid="{6A35A760-3CDC-4CE6-8CAD-0204F456008F}"/>
    <hyperlink ref="E211" location="A125999694T" display="A125999694T" xr:uid="{84D36C01-B892-4188-AF5E-0BB1474E8DAB}"/>
    <hyperlink ref="F211" location="A125997894X" display="A125997894X" xr:uid="{1DFFBF79-E794-42E7-B610-91A722DAA45F}"/>
    <hyperlink ref="G211" location="A125990694C" display="A125990694C" xr:uid="{716E3D70-C66D-4235-9B28-E6F7D0FC1C04}"/>
    <hyperlink ref="H211" location="A125994294R" display="A125994294R" xr:uid="{A59E976B-7186-46AD-94CA-377C8712A87F}"/>
    <hyperlink ref="I211" location="A125992494W" display="A125992494W" xr:uid="{85557BA9-DA94-462C-A478-00816A00BFD9}"/>
    <hyperlink ref="D212" location="A125996066X" display="A125996066X" xr:uid="{185BD018-1D33-4E98-B7B0-A679865757DB}"/>
    <hyperlink ref="E212" location="A125999666J" display="A125999666J" xr:uid="{7022E90E-AC57-4496-AE60-00B9953144ED}"/>
    <hyperlink ref="F212" location="A125997866R" display="A125997866R" xr:uid="{C395C695-C0F2-4A81-904A-35E38A978D54}"/>
    <hyperlink ref="G212" location="A125990666V" display="A125990666V" xr:uid="{278FB6A4-8D35-4E85-814F-57C903BEFCE1}"/>
    <hyperlink ref="H212" location="A125994266F" display="A125994266F" xr:uid="{EBC033C5-047F-42CA-8BF8-78DEF5E05125}"/>
    <hyperlink ref="I212" location="A125992466L" display="A125992466L" xr:uid="{CB588F3F-7C62-4E79-8426-44263BA2E6BD}"/>
    <hyperlink ref="G214" location="A125990718K" display="A125990718K" xr:uid="{AC315FB8-1026-41F9-9F79-91BD4B4C67FB}"/>
    <hyperlink ref="H214" location="A125994318W" display="A125994318W" xr:uid="{6DE15C3B-3689-4C1C-B84A-12A3FDCBCD07}"/>
    <hyperlink ref="I214" location="A125992518C" display="A125992518C" xr:uid="{7E4E61C6-F89F-4834-8A6D-FCEDABF16BEF}"/>
    <hyperlink ref="D215" location="A125996086J" display="A125996086J" xr:uid="{BB92DEC6-A14B-401B-A787-154308AB3E92}"/>
    <hyperlink ref="E215" location="A125999686T" display="A125999686T" xr:uid="{F87B2AC8-4404-4974-A97B-53CC99B8AA82}"/>
    <hyperlink ref="F215" location="A125997886X" display="A125997886X" xr:uid="{EBB6C04C-D967-4CA9-A848-2F524172A747}"/>
    <hyperlink ref="G215" location="A125990686C" display="A125990686C" xr:uid="{C2FA2DE6-1BFB-4A67-A596-AA644682CBF3}"/>
    <hyperlink ref="H215" location="A125994286R" display="A125994286R" xr:uid="{51D9FC2E-0C1D-4BE3-BDD4-83C53C4395F7}"/>
    <hyperlink ref="I215" location="A125992486W" display="A125992486W" xr:uid="{35EE6DBF-4656-44F4-9D46-CDA7FF8EB62C}"/>
    <hyperlink ref="D216" location="A125996122F" display="A125996122F" xr:uid="{2784CBDF-8D7B-4154-A94E-7CD826687865}"/>
    <hyperlink ref="E216" location="A125999722R" display="A125999722R" xr:uid="{4C18CFF5-2459-43A0-B487-FCA24619DECA}"/>
    <hyperlink ref="F216" location="A125997922W" display="A125997922W" xr:uid="{01186A20-A233-43EE-9034-5258B7A03CB0}"/>
    <hyperlink ref="G216" location="A125990722A" display="A125990722A" xr:uid="{48702F9F-DE38-4EF1-B00C-766F7E9D4420}"/>
    <hyperlink ref="H216" location="A125994322L" display="A125994322L" xr:uid="{213606BB-A18D-4B76-9D87-88D6E16E5314}"/>
    <hyperlink ref="I216" location="A125992522V" display="A125992522V" xr:uid="{D0829627-95F4-43C4-BCD8-9094C649CAF2}"/>
    <hyperlink ref="D217" location="A125996098T" display="A125996098T" xr:uid="{CD5EF2A9-0F27-4A49-A95F-EC0801ECFAEF}"/>
    <hyperlink ref="E217" location="A125999698A" display="A125999698A" xr:uid="{75C9898B-5126-4F67-9B10-7D5FD2B060E7}"/>
    <hyperlink ref="F217" location="A125997898J" display="A125997898J" xr:uid="{46B462C8-D360-449F-B147-23C7F8EF12C9}"/>
    <hyperlink ref="G217" location="A125990698L" display="A125990698L" xr:uid="{4E771AF7-BBB2-422E-BF1A-5D02C5D5E8F7}"/>
    <hyperlink ref="H217" location="A125994298X" display="A125994298X" xr:uid="{B534DCB8-3E5E-4A69-81FB-6834C08ADBA0}"/>
    <hyperlink ref="I217" location="A125992498F" display="A125992498F" xr:uid="{AACF7F6B-1476-4C2C-A8A5-FECDE4D46DA6}"/>
    <hyperlink ref="D218" location="A125996126R" display="A125996126R" xr:uid="{F4CEE49D-50CE-4355-B281-3CE6C58490E7}"/>
    <hyperlink ref="E218" location="A125999726X" display="A125999726X" xr:uid="{3162E273-8AD8-4970-B3BB-78400F718C9C}"/>
    <hyperlink ref="F218" location="A125997926F" display="A125997926F" xr:uid="{45784EE5-93A7-43CD-A141-6B5976F902D9}"/>
    <hyperlink ref="G218" location="A125990726K" display="A125990726K" xr:uid="{2C3EA729-6AC9-4A4A-86A9-97C551BE647D}"/>
    <hyperlink ref="H218" location="A125994326W" display="A125994326W" xr:uid="{C70721FC-6855-465B-BCB7-78259AE76B15}"/>
    <hyperlink ref="I218" location="A125992526C" display="A125992526C" xr:uid="{25F3EA60-90D9-4597-878E-5F240E22A956}"/>
    <hyperlink ref="D219" location="A125996170X" display="A125996170X" xr:uid="{04F6E5E0-876C-4AAF-B77D-24253F6D9259}"/>
    <hyperlink ref="E219" location="A125999770J" display="A125999770J" xr:uid="{4FD203F8-83D7-4045-AF7C-2A700F6B112A}"/>
    <hyperlink ref="F219" location="A125997970R" display="A125997970R" xr:uid="{45803CF5-DA18-4F76-ACE8-DDBDF119622F}"/>
    <hyperlink ref="G219" location="A125990770V" display="A125990770V" xr:uid="{9CCBEDA0-6503-479D-AE91-C9E13A6E1E0F}"/>
    <hyperlink ref="H219" location="A125994370F" display="A125994370F" xr:uid="{5DD12823-503A-4B43-8397-BA8A61318B45}"/>
    <hyperlink ref="I219" location="A125992570L" display="A125992570L" xr:uid="{FAADF3DB-9B1D-4B6A-842A-377168441501}"/>
    <hyperlink ref="D220" location="A125996130F" display="A125996130F" xr:uid="{25929265-DD30-45BA-88E8-9958C281D148}"/>
    <hyperlink ref="E220" location="A125999730R" display="A125999730R" xr:uid="{D1CC3FF3-B433-430E-B11B-1B6018804745}"/>
    <hyperlink ref="F220" location="A125997930W" display="A125997930W" xr:uid="{3936A8DE-EC06-4E2F-94D9-FA09CD1CD46E}"/>
    <hyperlink ref="G220" location="A125990730A" display="A125990730A" xr:uid="{27701898-D3C5-4B08-9BCB-34BE15777A15}"/>
    <hyperlink ref="H220" location="A125994330L" display="A125994330L" xr:uid="{29733631-AD48-4CF1-A172-D8247BFA0AA9}"/>
    <hyperlink ref="I220" location="A125992530V" display="A125992530V" xr:uid="{6BEBAA2D-E578-45A4-8401-F729A6772A68}"/>
    <hyperlink ref="D221" location="A125996102W" display="A125996102W" xr:uid="{61D9D3B3-6E05-4F28-9238-A41C1360EDB9}"/>
    <hyperlink ref="E221" location="A125999702F" display="A125999702F" xr:uid="{93EBF994-EF3A-45CF-B932-CE15F019B1C8}"/>
    <hyperlink ref="F221" location="A125997902L" display="A125997902L" xr:uid="{DBC276AC-10E2-40AB-957D-5F13C0236D7B}"/>
    <hyperlink ref="G221" location="A125990702T" display="A125990702T" xr:uid="{5F5CD889-DCF1-4998-9B37-D0863107225A}"/>
    <hyperlink ref="H221" location="A125994302C" display="A125994302C" xr:uid="{B4D05E32-CCC4-41FB-B78A-BE9EC5DB2E75}"/>
    <hyperlink ref="I221" location="A125992502K" display="A125992502K" xr:uid="{B677C9BA-5383-4C91-93CD-17CF43C97A49}"/>
    <hyperlink ref="D222" location="A125996202F" display="A125996202F" xr:uid="{05E5A30B-303B-4535-8E11-9AD0F6CE0225}"/>
    <hyperlink ref="E222" location="A125999802R" display="A125999802R" xr:uid="{B2E0384E-C0DA-4A25-873E-8A9DC4FF132A}"/>
    <hyperlink ref="F222" location="A125998002X" display="A125998002X" xr:uid="{4F6D2950-E84E-4212-BE2C-C34D05878EF0}"/>
    <hyperlink ref="G222" location="A125990802A" display="A125990802A" xr:uid="{AE864B45-3FAA-4C5F-8CB1-6E088B6BE962}"/>
    <hyperlink ref="H222" location="A125994402L" display="A125994402L" xr:uid="{C1B53E77-8F5D-4F29-B84B-C297392A1C97}"/>
    <hyperlink ref="I222" location="A125992602V" display="A125992602V" xr:uid="{E2F5D6F7-0EED-4230-9EF9-CF5FC2019E46}"/>
    <hyperlink ref="D223" location="A125996174J" display="A125996174J" xr:uid="{FC4E798A-28D3-4936-A40C-777B57733B72}"/>
    <hyperlink ref="E223" location="A125999774T" display="A125999774T" xr:uid="{FC054DB7-20E8-4A38-83F8-26629F3F6FAA}"/>
    <hyperlink ref="F223" location="A125997974X" display="A125997974X" xr:uid="{E4846980-E2E9-4D7B-9583-91BB42541437}"/>
    <hyperlink ref="G223" location="A125990774C" display="A125990774C" xr:uid="{37E33144-7385-4330-BD43-56881537D96F}"/>
    <hyperlink ref="H223" location="A125994374R" display="A125994374R" xr:uid="{C0391ABB-CADE-4075-BB10-8724840B7E80}"/>
    <hyperlink ref="I223" location="A125992574W" display="A125992574W" xr:uid="{92C5A2CA-DA62-4D47-A920-0F69C6282137}"/>
    <hyperlink ref="D224" location="A125996178T" display="A125996178T" xr:uid="{2DF5DA71-5FF7-4AC6-8BB9-FFBF5BD31FA7}"/>
    <hyperlink ref="E224" location="A125999778A" display="A125999778A" xr:uid="{D37B4F69-9AE9-4A45-B458-40CA0E3B9351}"/>
    <hyperlink ref="F224" location="A125997978J" display="A125997978J" xr:uid="{54BE9B4B-A60F-4467-A41E-C0C2C5A2783A}"/>
    <hyperlink ref="G224" location="A125990778L" display="A125990778L" xr:uid="{3F398A6C-9DE7-45D0-8267-6557518E2206}"/>
    <hyperlink ref="H224" location="A125994378X" display="A125994378X" xr:uid="{876F35C4-B80F-409A-915B-52E8F7C66464}"/>
    <hyperlink ref="I224" location="A125992578F" display="A125992578F" xr:uid="{9E71AE81-5BB4-478B-A655-E90B0939636B}"/>
    <hyperlink ref="D225" location="A125996242X" display="A125996242X" xr:uid="{627CC55F-BAA6-4CC0-986A-154C2964CC55}"/>
    <hyperlink ref="E225" location="A125999842J" display="A125999842J" xr:uid="{E692F975-EFEB-4BDF-8B2C-B7ABAAEF60E3}"/>
    <hyperlink ref="F225" location="A125998042T" display="A125998042T" xr:uid="{E99815D2-6DFA-4D6B-B9AE-F340FA1D5840}"/>
    <hyperlink ref="G225" location="A125990842V" display="A125990842V" xr:uid="{53E2B964-AB20-4B22-9446-1AB1739FDCB3}"/>
    <hyperlink ref="H225" location="A125994442F" display="A125994442F" xr:uid="{0FA5C246-07BC-4FEE-8A60-D6128DD27F62}"/>
    <hyperlink ref="I225" location="A125992642L" display="A125992642L" xr:uid="{B1B1F6B2-2211-4655-BB00-FDFE3D919009}"/>
    <hyperlink ref="D226" location="A125996070R" display="A125996070R" xr:uid="{5BAEF824-2BBF-436D-BE7A-7D6851E432DE}"/>
    <hyperlink ref="E226" location="A125999670X" display="A125999670X" xr:uid="{E1235DA1-0A23-414F-9F64-4DB4A66877FF}"/>
    <hyperlink ref="F226" location="A125997870F" display="A125997870F" xr:uid="{60BBD3E6-F88E-44B5-8BCB-F465E170DCEC}"/>
    <hyperlink ref="G226" location="A125990670K" display="A125990670K" xr:uid="{28CA346E-28E7-40F1-A698-D1678D111450}"/>
    <hyperlink ref="H226" location="A125994270W" display="A125994270W" xr:uid="{331A85B4-9B2D-4599-9468-A10D525CD434}"/>
    <hyperlink ref="I226" location="A125992470C" display="A125992470C" xr:uid="{EE18A30E-F780-427A-8FA4-B9C58E94466D}"/>
    <hyperlink ref="D228" location="A125996134R" display="A125996134R" xr:uid="{88EB2748-0158-4690-A603-E0BB5894356F}"/>
    <hyperlink ref="E228" location="A125999734X" display="A125999734X" xr:uid="{A3BD3D06-C654-469D-A04B-E341C1FB6BE6}"/>
    <hyperlink ref="F228" location="A125997934F" display="A125997934F" xr:uid="{3DF10B34-62AB-4AD2-8758-A3698C8F5E08}"/>
    <hyperlink ref="G228" location="A125990734K" display="A125990734K" xr:uid="{47BBB7FB-2A88-4506-A80E-0D1B625DCE07}"/>
    <hyperlink ref="H228" location="A125994334W" display="A125994334W" xr:uid="{A16CCF6F-63EE-4B03-8CB8-83B01FEB1316}"/>
    <hyperlink ref="I228" location="A125992534C" display="A125992534C" xr:uid="{B10EC6B5-F229-41D2-8646-6D157C2882BC}"/>
    <hyperlink ref="D229" location="A125996090X" display="A125996090X" xr:uid="{42E2445E-D97D-4987-A70A-9C93DAF3E043}"/>
    <hyperlink ref="E229" location="A125999690J" display="A125999690J" xr:uid="{EFA0742A-7BB1-488D-9A2E-0EA0629F59ED}"/>
    <hyperlink ref="F229" location="A125997890R" display="A125997890R" xr:uid="{723239C9-2852-4538-8C98-632425AB1332}"/>
    <hyperlink ref="G229" location="A125990690V" display="A125990690V" xr:uid="{3422895A-B289-4149-8863-A7A2DBB0FAB6}"/>
    <hyperlink ref="H229" location="A125994290F" display="A125994290F" xr:uid="{C5B96EF1-B72E-49BF-B87A-8ED4826929C1}"/>
    <hyperlink ref="I229" location="A125992490L" display="A125992490L" xr:uid="{37C9FFB9-4AED-45CC-B61C-2DFA6535430C}"/>
    <hyperlink ref="D230" location="A125996182J" display="A125996182J" xr:uid="{A461F112-575E-47D3-82AF-838625E28930}"/>
    <hyperlink ref="E230" location="A125999782T" display="A125999782T" xr:uid="{4AA6AB29-47AF-4E4D-B5CA-B50BC50D5C19}"/>
    <hyperlink ref="F230" location="A125997982X" display="A125997982X" xr:uid="{3F43B710-D0FA-4D60-B565-D46AAC916E37}"/>
    <hyperlink ref="G230" location="A125990782C" display="A125990782C" xr:uid="{279D9A9A-C2C1-474C-BFFE-C0B8E683EBA1}"/>
    <hyperlink ref="H230" location="A125994382R" display="A125994382R" xr:uid="{97BCFBEC-F46B-4C2C-AA8D-FEC91F7C3785}"/>
    <hyperlink ref="I230" location="A125992582W" display="A125992582W" xr:uid="{60998A18-D070-4EE6-91FF-67BA1D079CBC}"/>
    <hyperlink ref="D231" location="A125996186T" display="A125996186T" xr:uid="{DCB380CF-CB23-423C-92BC-0EE2321A7751}"/>
    <hyperlink ref="E231" location="A125999786A" display="A125999786A" xr:uid="{9581E684-7685-4AED-8F4C-CA03A5E0F86D}"/>
    <hyperlink ref="F231" location="A125997986J" display="A125997986J" xr:uid="{C1413F3E-3293-4E4C-9448-370FD0E942D8}"/>
    <hyperlink ref="G231" location="A125990786L" display="A125990786L" xr:uid="{5CD06CD8-D60A-4584-B9AE-77A5897B0183}"/>
    <hyperlink ref="H231" location="A125994386X" display="A125994386X" xr:uid="{7F7CC631-8377-4121-BDA5-9B1CC0D6F7E0}"/>
    <hyperlink ref="I231" location="A125992586F" display="A125992586F" xr:uid="{452E72F1-849A-4BCD-A1A4-C7B98DFBDF92}"/>
    <hyperlink ref="D232" location="A125996106F" display="A125996106F" xr:uid="{32DA6F5D-52D1-42D1-9AB1-1982F39F5419}"/>
    <hyperlink ref="E232" location="A125999706R" display="A125999706R" xr:uid="{9506E99B-437D-4F1F-8BF8-7106F2010D5B}"/>
    <hyperlink ref="F232" location="A125997906W" display="A125997906W" xr:uid="{D818FF91-C32C-4175-8170-602AC1E6D953}"/>
    <hyperlink ref="G232" location="A125990706A" display="A125990706A" xr:uid="{46E7091F-EC4B-467F-A16A-88F31E2BB965}"/>
    <hyperlink ref="H232" location="A125994306L" display="A125994306L" xr:uid="{BCE8796D-095B-491D-9E2D-B3A9A42262D2}"/>
    <hyperlink ref="I232" location="A125992506V" display="A125992506V" xr:uid="{40A88BC7-3A04-43FA-A19F-7531605E1A1A}"/>
    <hyperlink ref="D233" location="A125996074X" display="A125996074X" xr:uid="{72B54433-ACA6-4AFF-8560-971296670D6A}"/>
    <hyperlink ref="E233" location="A125999674J" display="A125999674J" xr:uid="{5FAE963C-B6A4-4D27-9EAE-133DE7DD442D}"/>
    <hyperlink ref="F233" location="A125997874R" display="A125997874R" xr:uid="{0C82D9CD-2691-4D25-945C-4F4589FAFD25}"/>
    <hyperlink ref="G233" location="A125990674V" display="A125990674V" xr:uid="{3FF9A504-96DB-44B6-A7AC-C4C062C89D0B}"/>
    <hyperlink ref="H233" location="A125994274F" display="A125994274F" xr:uid="{F006CA66-9C22-494B-913F-8AD3EB1149BD}"/>
    <hyperlink ref="I233" location="A125992474L" display="A125992474L" xr:uid="{53C69F11-E697-4FCB-A7D9-8DED81801C3E}"/>
    <hyperlink ref="D234" location="A125996246J" display="A125996246J" xr:uid="{D1A625F7-A745-4A29-A3BD-9CA73F8C14DB}"/>
    <hyperlink ref="E234" location="A125999846T" display="A125999846T" xr:uid="{FF3DBC33-76AC-4B89-8D58-749AAC474CF4}"/>
    <hyperlink ref="F234" location="A125998046A" display="A125998046A" xr:uid="{8F5CF939-A5B2-4F67-8170-D9B31959A2D5}"/>
    <hyperlink ref="G234" location="A125990846C" display="A125990846C" xr:uid="{612B301E-1028-4593-8B94-A47148DDE2FB}"/>
    <hyperlink ref="H234" location="A125994446R" display="A125994446R" xr:uid="{A89C973E-4A95-4C34-8F6D-06BF577D151A}"/>
    <hyperlink ref="I234" location="A125992646W" display="A125992646W" xr:uid="{92312985-9693-4331-8CB8-97BE85FEEA2D}"/>
    <hyperlink ref="D235" location="A125996138X" display="A125996138X" xr:uid="{D3B531C4-CF59-4333-B40C-9CDFA5A2F6CC}"/>
    <hyperlink ref="E235" location="A125999738J" display="A125999738J" xr:uid="{72F49A14-D405-4BB3-8995-FE386BEFE970}"/>
    <hyperlink ref="F235" location="A125997938R" display="A125997938R" xr:uid="{8D4D1042-5E01-4F0B-B348-04C3916D770C}"/>
    <hyperlink ref="G235" location="A125990738V" display="A125990738V" xr:uid="{62FE6CC6-5416-4BF5-828E-8723A130704C}"/>
    <hyperlink ref="H235" location="A125994338F" display="A125994338F" xr:uid="{7254AD3E-2228-4B20-9111-49687EA4F1C6}"/>
    <hyperlink ref="I235" location="A125992538L" display="A125992538L" xr:uid="{0E144182-AD71-49B6-BCF6-DF1B00772386}"/>
    <hyperlink ref="D236" location="A125996206R" display="A125996206R" xr:uid="{0A12E59A-E92A-43B8-AA7F-CFF18D592C1F}"/>
    <hyperlink ref="E236" location="A125999806X" display="A125999806X" xr:uid="{27AF1439-6DA4-4B96-AEBD-A45813D1397E}"/>
    <hyperlink ref="F236" location="A125998006J" display="A125998006J" xr:uid="{9A22B6F1-2C7D-4C6C-A56D-0124D3A7298F}"/>
    <hyperlink ref="G236" location="A125990806K" display="A125990806K" xr:uid="{D8843FD4-A60B-4F1E-AB8F-AC439CFD3A0F}"/>
    <hyperlink ref="H236" location="A125994406W" display="A125994406W" xr:uid="{071F94A4-88A8-4FFE-A989-53F7062D971E}"/>
    <hyperlink ref="I236" location="A125992606C" display="A125992606C" xr:uid="{CBC160FA-E87C-41D3-BD55-184E9C1E8EAF}"/>
    <hyperlink ref="D237" location="A125996250X" display="A125996250X" xr:uid="{9C3BF6FF-3B9C-408C-9C02-820BACD313A1}"/>
    <hyperlink ref="E237" location="A125999850J" display="A125999850J" xr:uid="{F4923CB9-CD6A-4D7B-A118-6912BC64FEDD}"/>
    <hyperlink ref="F237" location="A125998050T" display="A125998050T" xr:uid="{56C5C770-5B48-4FE7-A419-5430E32401CB}"/>
    <hyperlink ref="G237" location="A125990850V" display="A125990850V" xr:uid="{B310CEF6-97A0-4F67-93F8-BB2F2A4F8F31}"/>
    <hyperlink ref="H237" location="A125994450F" display="A125994450F" xr:uid="{B3BBC12C-10A9-40AD-91E8-FED55A50148C}"/>
    <hyperlink ref="I237" location="A125992650L" display="A125992650L" xr:uid="{26DD576E-1E36-4117-98DE-9FC75E8729D6}"/>
    <hyperlink ref="J238" location="A125997278V" display="A125997278V" xr:uid="{1BA39490-69BA-423A-A331-08E4B79CC301}"/>
    <hyperlink ref="K238" location="A126000878K" display="A126000878K" xr:uid="{0345D95E-53B2-4D74-B265-B28037C2F8DD}"/>
    <hyperlink ref="L238" location="A125999078L" display="A125999078L" xr:uid="{CFE86C16-5146-4C85-9945-5AD763944943}"/>
    <hyperlink ref="M238" location="A125991878R" display="A125991878R" xr:uid="{4F26B603-97B2-42DD-8804-761F9F12BE99}"/>
    <hyperlink ref="N238" location="A125995478A" display="A125995478A" xr:uid="{C3368B7E-2CDA-484E-910E-E2ED8F43912B}"/>
    <hyperlink ref="O238" location="A125993678J" display="A125993678J" xr:uid="{D295AEDB-3956-45E9-8C00-CDDF76137B66}"/>
    <hyperlink ref="J185" location="A125997410T" display="A125997410T" xr:uid="{9526FC72-0072-4B05-8CA1-D7DBF88666E1}"/>
    <hyperlink ref="K185" location="A126001010K" display="A126001010K" xr:uid="{6B2422BC-71F6-4A27-A1A8-1C8994E388CA}"/>
    <hyperlink ref="L185" location="A125999210K" display="A125999210K" xr:uid="{5FCFBE5E-D751-4FD5-B203-6672C9C7DF49}"/>
    <hyperlink ref="M185" location="A125992010R" display="A125992010R" xr:uid="{30FDC3A5-7A7A-49C1-83D9-B42A4808BA01}"/>
    <hyperlink ref="N185" location="A125995610X" display="A125995610X" xr:uid="{20B3A63D-DEFB-471C-A790-FAF5ECC021D2}"/>
    <hyperlink ref="O185" location="A125993810F" display="A125993810F" xr:uid="{9610C0B0-9ABD-4648-9C6A-798CDE368EFA}"/>
    <hyperlink ref="J186" location="A125997342A" display="A125997342A" xr:uid="{DFD6BB46-F78E-4C6F-9DD3-029B628C0800}"/>
    <hyperlink ref="K186" location="A126000942T" display="A126000942T" xr:uid="{CDC7A3F9-1870-455B-9320-CF0DE4C378A8}"/>
    <hyperlink ref="L186" location="A125999142V" display="A125999142V" xr:uid="{2C2D8894-F71A-4FE2-8312-9DA5AF64ACA0}"/>
    <hyperlink ref="M186" location="A125991942W" display="A125991942W" xr:uid="{13BB48BB-37AB-4A1E-B29C-41C7EAC3CBBF}"/>
    <hyperlink ref="N186" location="A125995542J" display="A125995542J" xr:uid="{CBAF72EC-4EAA-4AEC-804A-8D4935E0F93C}"/>
    <hyperlink ref="O186" location="A125993742R" display="A125993742R" xr:uid="{2BB57B48-7B98-4BA0-B0E0-BB1585DE9F96}"/>
    <hyperlink ref="J187" location="A125997414A" display="A125997414A" xr:uid="{50F35108-0C6F-4A24-A4D7-F38D400C60FB}"/>
    <hyperlink ref="K187" location="A126001014V" display="A126001014V" xr:uid="{3E5DC0FC-9FD4-44FC-BB04-B83C83C421A1}"/>
    <hyperlink ref="L187" location="A125999214V" display="A125999214V" xr:uid="{8A408A3F-3558-4D40-95B6-DFFA5836AA66}"/>
    <hyperlink ref="M187" location="A125992014X" display="A125992014X" xr:uid="{2A4F642F-4420-4962-AF44-451137AA9DB8}"/>
    <hyperlink ref="N187" location="A125995614J" display="A125995614J" xr:uid="{DE35206D-73A1-414F-8033-5CD2B2BEDDEF}"/>
    <hyperlink ref="O187" location="A125993814R" display="A125993814R" xr:uid="{3AD838CE-417B-42DD-A36A-480FB410F5F7}"/>
    <hyperlink ref="J188" location="A125997418K" display="A125997418K" xr:uid="{590F9F78-43FC-40D0-B766-8907E63DFBE5}"/>
    <hyperlink ref="K188" location="A126001018C" display="A126001018C" xr:uid="{2492DF95-4743-4D46-A128-55D8F7150B3D}"/>
    <hyperlink ref="L188" location="A125999218C" display="A125999218C" xr:uid="{4335381F-FA10-4913-A514-7B3EAA8D81B1}"/>
    <hyperlink ref="M188" location="A125992018J" display="A125992018J" xr:uid="{2D41292D-55F5-4C60-9C1C-FAC5458770E7}"/>
    <hyperlink ref="N188" location="A125995618T" display="A125995618T" xr:uid="{6CC62E74-144F-4D6F-8611-751195325848}"/>
    <hyperlink ref="O188" location="A125993818X" display="A125993818X" xr:uid="{72FAB5D4-8295-48D1-8D62-D8E5F1A25F83}"/>
    <hyperlink ref="J189" location="A125997346K" display="A125997346K" xr:uid="{A83E7E73-7ECD-4A47-BFF4-4FFA14E740F6}"/>
    <hyperlink ref="K189" location="A126000946A" display="A126000946A" xr:uid="{BA09DFFD-2A76-4170-90DE-6D5DAA1F951B}"/>
    <hyperlink ref="L189" location="A125999146C" display="A125999146C" xr:uid="{7F9E9E69-DC8D-4582-8A03-7DDDD5B1827A}"/>
    <hyperlink ref="M189" location="A125991946F" display="A125991946F" xr:uid="{F72A5AAF-CFE5-44BC-9B54-EEEF6482544C}"/>
    <hyperlink ref="N189" location="A125995546T" display="A125995546T" xr:uid="{E9AF0DBD-75C7-48C0-81D6-1CA513E5CE43}"/>
    <hyperlink ref="O189" location="A125993746X" display="A125993746X" xr:uid="{273F4267-3669-45D7-8AEE-839641F77639}"/>
    <hyperlink ref="J190" location="A125997350A" display="A125997350A" xr:uid="{AB911A10-78B7-496D-8025-4FE4AA54A0D2}"/>
    <hyperlink ref="K190" location="A126000950T" display="A126000950T" xr:uid="{47F96BD7-158E-4953-AD96-346C97ADF452}"/>
    <hyperlink ref="L190" location="A125999150V" display="A125999150V" xr:uid="{E7EC43B6-CB21-4B5F-88E0-485C649B087A}"/>
    <hyperlink ref="M190" location="A125991950W" display="A125991950W" xr:uid="{B912D3DC-657E-4C05-B802-2E821CB93AB3}"/>
    <hyperlink ref="N190" location="A125995550J" display="A125995550J" xr:uid="{8329D9BA-8DAE-452E-B302-A1F094E1EE38}"/>
    <hyperlink ref="O190" location="A125993750R" display="A125993750R" xr:uid="{E9488E65-1497-46B1-855C-938872D04740}"/>
    <hyperlink ref="J191" location="A125997390V" display="A125997390V" xr:uid="{7115611A-336D-446C-A80D-6627B6B0A452}"/>
    <hyperlink ref="K191" location="A126000990K" display="A126000990K" xr:uid="{F2BCA9F8-2FD5-47C1-9B82-2804E4298BB0}"/>
    <hyperlink ref="L191" location="A125999190L" display="A125999190L" xr:uid="{63D0D967-8C38-47BA-9CC9-64FB00282EBD}"/>
    <hyperlink ref="M191" location="A125991990R" display="A125991990R" xr:uid="{D7E59B51-DE8A-4C0F-A515-AAADCF1A6B88}"/>
    <hyperlink ref="N191" location="A125995590A" display="A125995590A" xr:uid="{ED4C28BF-4287-4389-AB8A-8A144ED06ECE}"/>
    <hyperlink ref="O191" location="A125993790J" display="A125993790J" xr:uid="{FE275D53-CE47-4C03-9B88-B431194723F3}"/>
    <hyperlink ref="J192" location="A125997310J" display="A125997310J" xr:uid="{83088E37-5223-4007-A97D-DF0B69190000}"/>
    <hyperlink ref="K192" location="A126000910X" display="A126000910X" xr:uid="{7CC67D41-337E-4B80-AE0D-26BA622F1F33}"/>
    <hyperlink ref="L192" location="A125999110A" display="A125999110A" xr:uid="{04FA21DB-4A26-4893-91A2-0E8C6B3AD426}"/>
    <hyperlink ref="M192" location="A125991910C" display="A125991910C" xr:uid="{C63FD6C1-2CD8-4D8C-A89D-547F5E4E1A76}"/>
    <hyperlink ref="N192" location="A125995510R" display="A125995510R" xr:uid="{009298DF-8453-41C9-9AD6-B63D856626B9}"/>
    <hyperlink ref="O192" location="A125993710W" display="A125993710W" xr:uid="{67886537-F481-489D-9155-84D0D7E2C965}"/>
    <hyperlink ref="J193" location="A125997422A" display="A125997422A" xr:uid="{9086086A-02C6-413B-ADE6-16A094259209}"/>
    <hyperlink ref="K193" location="A126001022V" display="A126001022V" xr:uid="{6595BD26-C991-4C32-A644-8529B84CFADA}"/>
    <hyperlink ref="L193" location="A125999222V" display="A125999222V" xr:uid="{D45DC6FE-975D-43C9-8AB7-2DE746939800}"/>
    <hyperlink ref="M193" location="A125992022X" display="A125992022X" xr:uid="{29E42593-ADD0-418D-880D-58A9F862EF5A}"/>
    <hyperlink ref="N193" location="A125995622J" display="A125995622J" xr:uid="{7694E9E2-65AB-43F9-A0C5-7504E4C8ABCB}"/>
    <hyperlink ref="O193" location="A125993822R" display="A125993822R" xr:uid="{7C7BC1F4-D352-4329-BF80-A63C9B0120F1}"/>
    <hyperlink ref="J195" location="A125997354K" display="A125997354K" xr:uid="{9A963FCE-0DCD-4D7E-8EB2-0BF376246272}"/>
    <hyperlink ref="K195" location="A126000954A" display="A126000954A" xr:uid="{0BA8FAB1-30B5-4E92-8B5E-38B52DC4C774}"/>
    <hyperlink ref="L195" location="A125999154C" display="A125999154C" xr:uid="{71DE7199-3BCC-4CA8-B6A2-CF7293596799}"/>
    <hyperlink ref="M195" location="A125991954F" display="A125991954F" xr:uid="{26D10DE4-078C-4A59-B405-9E6925ADF98E}"/>
    <hyperlink ref="N195" location="A125995554T" display="A125995554T" xr:uid="{EFEF7425-32A9-41A1-8CC2-7438BC2F957D}"/>
    <hyperlink ref="O195" location="A125993754X" display="A125993754X" xr:uid="{D5C7E3CD-35C3-48B2-8410-9F4392B620C7}"/>
    <hyperlink ref="J196" location="A125997282K" display="A125997282K" xr:uid="{71883CC2-4CBF-4318-847D-A7718D87C3BE}"/>
    <hyperlink ref="K196" location="A126000882A" display="A126000882A" xr:uid="{FCDCB366-995E-41F2-8883-A56B160B01BE}"/>
    <hyperlink ref="L196" location="A125999082C" display="A125999082C" xr:uid="{F3E31700-7893-4140-A327-6ED68436931A}"/>
    <hyperlink ref="M196" location="A125991882F" display="A125991882F" xr:uid="{22AE7801-3F7C-46A1-B499-4913518F1AFD}"/>
    <hyperlink ref="N196" location="A125995482T" display="A125995482T" xr:uid="{337CD228-CC26-455E-8993-F9A4D32F3584}"/>
    <hyperlink ref="O196" location="A125993682X" display="A125993682X" xr:uid="{612C7F41-7ED4-4FB4-9AED-393EC43C2ED2}"/>
    <hyperlink ref="J197" location="A125997358V" display="A125997358V" xr:uid="{475A4981-E0F4-428F-81B8-A1C99A3F6A38}"/>
    <hyperlink ref="K197" location="A126000958K" display="A126000958K" xr:uid="{7170F2D0-D4F1-440A-9E89-A4F501B7C021}"/>
    <hyperlink ref="L197" location="A125999158L" display="A125999158L" xr:uid="{E1CF3941-A33B-4AC0-BB2B-B0155BCE02E1}"/>
    <hyperlink ref="M197" location="A125991958R" display="A125991958R" xr:uid="{92037F7A-310E-4C82-995D-82C8C7C8A55A}"/>
    <hyperlink ref="N197" location="A125995558A" display="A125995558A" xr:uid="{B48D7240-C129-490C-9871-14423831667A}"/>
    <hyperlink ref="O197" location="A125993758J" display="A125993758J" xr:uid="{4ADE01C6-8E2C-46E5-8F93-55DA1D6D1F8D}"/>
    <hyperlink ref="J198" location="A125997362K" display="A125997362K" xr:uid="{7DD6912E-691A-4A4B-A025-A6B418B193FC}"/>
    <hyperlink ref="K198" location="A126000962A" display="A126000962A" xr:uid="{6367DD4F-84E4-40FD-B49C-762AC755B366}"/>
    <hyperlink ref="L198" location="A125999162C" display="A125999162C" xr:uid="{3047511F-92A7-4662-9EAE-597BC764061E}"/>
    <hyperlink ref="M198" location="A125991962F" display="A125991962F" xr:uid="{CB544530-89DF-4E32-8397-86A07C460663}"/>
    <hyperlink ref="N198" location="A125995562T" display="A125995562T" xr:uid="{2297D252-3C9F-4FDC-9764-FDDDAE184561}"/>
    <hyperlink ref="O198" location="A125993762X" display="A125993762X" xr:uid="{454BA620-EB71-401F-9C1F-026A2CA8BFDF}"/>
    <hyperlink ref="J199" location="A125997434K" display="A125997434K" xr:uid="{5B4991E6-4FB5-46A2-BB70-D52FFA8BB14E}"/>
    <hyperlink ref="K199" location="A126001034C" display="A126001034C" xr:uid="{7D81F888-4267-4616-BC7B-9F774E92AD92}"/>
    <hyperlink ref="L199" location="A125999234C" display="A125999234C" xr:uid="{F9E790AB-1768-40A2-95D3-A5404D46D8D4}"/>
    <hyperlink ref="M199" location="A125992034J" display="A125992034J" xr:uid="{E033A4AD-7411-4BF2-A450-FBDCCF80A8A4}"/>
    <hyperlink ref="N199" location="A125995634T" display="A125995634T" xr:uid="{4132B75D-C192-42F6-BD33-24A3203719F9}"/>
    <hyperlink ref="O199" location="A125993834X" display="A125993834X" xr:uid="{D06E85F6-0F90-4286-BF68-A42A3F877383}"/>
    <hyperlink ref="J200" location="A125997254A" display="A125997254A" xr:uid="{6128821B-338A-43D1-BE22-15B2D9ABCE15}"/>
    <hyperlink ref="K200" location="A126000854T" display="A126000854T" xr:uid="{7CE8FCEF-C4BA-4FD3-8406-07EFF623E548}"/>
    <hyperlink ref="L200" location="A125999054V" display="A125999054V" xr:uid="{2709087E-320D-4DDD-A4C3-F9949DE901F5}"/>
    <hyperlink ref="M200" location="A125991854W" display="A125991854W" xr:uid="{70427C03-75EB-4B52-9677-311C0C777F44}"/>
    <hyperlink ref="N200" location="A125995454J" display="A125995454J" xr:uid="{4B5131A1-643E-4B8A-AAF6-344FCBCBAF57}"/>
    <hyperlink ref="O200" location="A125993654R" display="A125993654R" xr:uid="{5CB2D352-A644-4E80-B874-41039F52A7EA}"/>
    <hyperlink ref="J201" location="A125997426K" display="A125997426K" xr:uid="{0779F79D-2718-444E-9FB6-AF8777275634}"/>
    <hyperlink ref="K201" location="A126001026C" display="A126001026C" xr:uid="{398A9394-3BB5-4C32-B36E-BDDF901E36C3}"/>
    <hyperlink ref="L201" location="A125999226C" display="A125999226C" xr:uid="{62896B8D-E6EC-4CF4-B4AE-B54537467523}"/>
    <hyperlink ref="M201" location="A125992026J" display="A125992026J" xr:uid="{6CB297A1-6FDC-4BB8-BB68-4602824B0B4E}"/>
    <hyperlink ref="N201" location="A125995626T" display="A125995626T" xr:uid="{2CD9590B-02E8-4358-9513-4F34622E18FC}"/>
    <hyperlink ref="O201" location="A125993826X" display="A125993826X" xr:uid="{0E88AA07-5355-4BFA-B7E2-F836B3B01AF7}"/>
    <hyperlink ref="J202" location="A125997430A" display="A125997430A" xr:uid="{4F5479FF-FBE6-4900-9C58-AAF572D06D2E}"/>
    <hyperlink ref="K202" location="A126001030V" display="A126001030V" xr:uid="{F49BF187-616E-4ADA-980E-F4906739EB59}"/>
    <hyperlink ref="L202" location="A125999230V" display="A125999230V" xr:uid="{6EA684A2-A9AB-4459-AC8E-EA6783EDE193}"/>
    <hyperlink ref="M202" location="A125992030X" display="A125992030X" xr:uid="{D689DD0F-16DB-4E9F-AB0D-B6F470E53904}"/>
    <hyperlink ref="N202" location="A125995630J" display="A125995630J" xr:uid="{1DDA5E30-4EE7-403B-88E2-8DD902E2AC25}"/>
    <hyperlink ref="O202" location="A125993830R" display="A125993830R" xr:uid="{CA0D0598-434A-4AF0-98A7-2DC65C70EAE3}"/>
    <hyperlink ref="J203" location="A125997258K" display="A125997258K" xr:uid="{D5123EC6-1F04-4327-A0CD-EE2A3FC1C977}"/>
    <hyperlink ref="K203" location="A126000858A" display="A126000858A" xr:uid="{46351419-0CC0-4118-878A-BFEEBF11776F}"/>
    <hyperlink ref="L203" location="A125999058C" display="A125999058C" xr:uid="{35E83AB1-B4DA-46DB-A7BF-71A7DA26A5EA}"/>
    <hyperlink ref="M203" location="A125991858F" display="A125991858F" xr:uid="{93F1E5A4-8E58-4F3D-B574-C1A3D6B6F121}"/>
    <hyperlink ref="N203" location="A125995458T" display="A125995458T" xr:uid="{FA27526A-0CAD-400E-AFFC-EE2A0FE15A78}"/>
    <hyperlink ref="O203" location="A125993658X" display="A125993658X" xr:uid="{B1BE70BE-1852-4784-B537-868CB99378DA}"/>
    <hyperlink ref="J204" location="A125997314T" display="A125997314T" xr:uid="{6D9D87DE-2D09-46D7-84A9-6424FC100F7A}"/>
    <hyperlink ref="K204" location="A126000914J" display="A126000914J" xr:uid="{6F191C86-1859-4593-B997-195D17716160}"/>
    <hyperlink ref="L204" location="A125999114K" display="A125999114K" xr:uid="{1DB6D267-7DCE-459A-AB3A-4569BDF022EF}"/>
    <hyperlink ref="M204" location="A125991914L" display="A125991914L" xr:uid="{87DC1EE5-1A96-4882-A277-6FF3CF710C02}"/>
    <hyperlink ref="N204" location="A125995514X" display="A125995514X" xr:uid="{2508ABAB-3AA9-4769-99F3-502F893C89BA}"/>
    <hyperlink ref="O204" location="A125993714F" display="A125993714F" xr:uid="{5EE1F8CA-72E2-4340-8234-5CF6CA28CF24}"/>
    <hyperlink ref="J205" location="A125997366V" display="A125997366V" xr:uid="{AB68305D-3EED-4688-BF29-079F060D8A5F}"/>
    <hyperlink ref="K205" location="A126000966K" display="A126000966K" xr:uid="{08CB1DAD-E9B4-42EE-87BF-BE2284584EA9}"/>
    <hyperlink ref="L205" location="A125999166L" display="A125999166L" xr:uid="{26255F80-F117-48A2-A6A8-B3692CB9E9F4}"/>
    <hyperlink ref="M205" location="A125991966R" display="A125991966R" xr:uid="{88EBCF94-2307-4EF5-869E-71AB84D9EA28}"/>
    <hyperlink ref="N205" location="A125995566A" display="A125995566A" xr:uid="{20D57440-9EBF-4D61-97DF-40009330F8AE}"/>
    <hyperlink ref="O205" location="A125993766J" display="A125993766J" xr:uid="{C808B937-1304-4C82-8977-DA93865B0879}"/>
    <hyperlink ref="J206" location="A125997438V" display="A125997438V" xr:uid="{AEFCE735-0FFF-4AC8-85B2-2FD8EFB67B12}"/>
    <hyperlink ref="K206" location="A126001038L" display="A126001038L" xr:uid="{4AC0B6DD-0411-4607-B2B4-57F12E18832B}"/>
    <hyperlink ref="L206" location="A125999238L" display="A125999238L" xr:uid="{D8078916-8C41-416F-9E44-483E305CCB59}"/>
    <hyperlink ref="M206" location="A125992038T" display="A125992038T" xr:uid="{FCF4BB48-C8AF-4186-88D9-7BD62BFF26F7}"/>
    <hyperlink ref="N206" location="A125995638A" display="A125995638A" xr:uid="{DA9CCA75-A620-4051-AD2A-83E467D3A249}"/>
    <hyperlink ref="O206" location="A125993838J" display="A125993838J" xr:uid="{59869663-0B2D-4A32-BE4A-244AC1BF0691}"/>
    <hyperlink ref="J208" location="A125997262A" display="A125997262A" xr:uid="{69B201BB-2756-440E-9100-8F0999F3FFD5}"/>
    <hyperlink ref="K208" location="A126000862T" display="A126000862T" xr:uid="{F3AC9436-1775-4379-BCF4-600D04337482}"/>
    <hyperlink ref="L208" location="A125999062V" display="A125999062V" xr:uid="{22AA64AD-F985-4A1C-BBA1-AB81B8139ABE}"/>
    <hyperlink ref="J209" location="A125997394C" display="A125997394C" xr:uid="{469E7C04-45A7-45E0-8F4A-DBCDA46064CE}"/>
    <hyperlink ref="K209" location="A126000994V" display="A126000994V" xr:uid="{5C82F5D0-BA59-49FD-A129-A1395D4E4075}"/>
    <hyperlink ref="L209" location="A125999194W" display="A125999194W" xr:uid="{5841E8D6-A69C-4A5A-BC49-AFACF1478831}"/>
    <hyperlink ref="M209" location="A125991994X" display="A125991994X" xr:uid="{CDE0EF7D-765B-473A-8371-74C054E08E35}"/>
    <hyperlink ref="N209" location="A125995594K" display="A125995594K" xr:uid="{D6A86C1D-C698-4E00-926E-5DEDB5C7FB4A}"/>
    <hyperlink ref="O209" location="A125993794T" display="A125993794T" xr:uid="{44D8CEF9-AA93-49E3-843B-BA32222BD0FC}"/>
    <hyperlink ref="J210" location="A125997398L" display="A125997398L" xr:uid="{200CEF75-BAFD-49DF-AACE-B9A9EF82A19E}"/>
    <hyperlink ref="K210" location="A126000998C" display="A126000998C" xr:uid="{66CCF5A3-EDAF-4098-B535-DF2CD83C2314}"/>
    <hyperlink ref="L210" location="A125999198F" display="A125999198F" xr:uid="{0FB3D39E-DC24-467D-ABDF-A7C8070D7213}"/>
    <hyperlink ref="M210" location="A125991998J" display="A125991998J" xr:uid="{82B00A22-9528-45AA-ABE6-9C67AC6A37FB}"/>
    <hyperlink ref="N210" location="A125995598V" display="A125995598V" xr:uid="{FB6E6DB3-B3AE-404D-A06B-F9BD52E0B580}"/>
    <hyperlink ref="O210" location="A125993798A" display="A125993798A" xr:uid="{DCAEDD58-89FC-4F70-AF2F-576FDC524A56}"/>
    <hyperlink ref="J211" location="A125997294V" display="A125997294V" xr:uid="{48C91E4E-B5D5-4164-A960-64C3DB77B067}"/>
    <hyperlink ref="K211" location="A126000894K" display="A126000894K" xr:uid="{766604D0-A84C-4891-80A9-E0E2FD0A02D8}"/>
    <hyperlink ref="L211" location="A125999094L" display="A125999094L" xr:uid="{10F4EFA5-AF4E-4E42-A42B-D6433C51BA7F}"/>
    <hyperlink ref="M211" location="A125991894R" display="A125991894R" xr:uid="{8DAB93F6-D136-48FE-A644-617B22F5D758}"/>
    <hyperlink ref="N211" location="A125995494A" display="A125995494A" xr:uid="{408DC9BF-24BC-4F48-9C6B-100BB97019BC}"/>
    <hyperlink ref="O211" location="A125993694J" display="A125993694J" xr:uid="{40BEC2AD-6D31-4B41-A449-825D290F8F93}"/>
    <hyperlink ref="J212" location="A125997266K" display="A125997266K" xr:uid="{1EC1D9D8-89CF-4D6F-A0EF-4FCBA3FC2AB4}"/>
    <hyperlink ref="K212" location="A126000866A" display="A126000866A" xr:uid="{66C2908C-BAB8-46A8-88B3-088F843EFEDF}"/>
    <hyperlink ref="L212" location="A125999066C" display="A125999066C" xr:uid="{6373AD49-6E62-4F8E-AA1E-924D22A9E127}"/>
    <hyperlink ref="M212" location="A125991866F" display="A125991866F" xr:uid="{076515B7-A996-4046-98FA-4BE5C8D62143}"/>
    <hyperlink ref="N212" location="A125995466T" display="A125995466T" xr:uid="{74F4C9ED-2AF2-4A22-B61A-77304E7D5C9B}"/>
    <hyperlink ref="O212" location="A125993666X" display="A125993666X" xr:uid="{4A2DFC51-C361-4806-AB97-852508FA7217}"/>
    <hyperlink ref="M214" location="A125991918W" display="A125991918W" xr:uid="{40238321-6E69-4A1A-AD1A-1EA8EB765342}"/>
    <hyperlink ref="N214" location="A125995518J" display="A125995518J" xr:uid="{08C38E5C-60D7-4328-B398-DEF9FA37FEAE}"/>
    <hyperlink ref="O214" location="A125993718R" display="A125993718R" xr:uid="{88462BF4-99DA-4091-AF80-F4B59578392E}"/>
    <hyperlink ref="J215" location="A125997286V" display="A125997286V" xr:uid="{4889F115-FBD3-4EBC-9EE3-DB504203040E}"/>
    <hyperlink ref="K215" location="A126000886K" display="A126000886K" xr:uid="{8B7B87F7-D375-4477-9244-00466813193E}"/>
    <hyperlink ref="L215" location="A125999086L" display="A125999086L" xr:uid="{3CA93E1D-F496-4D85-9F61-9E44471AB2EE}"/>
    <hyperlink ref="M215" location="A125991886R" display="A125991886R" xr:uid="{A24712F5-4875-4900-AF9A-716DD737301B}"/>
    <hyperlink ref="N215" location="A125995486A" display="A125995486A" xr:uid="{C64EB909-76B0-40B8-8DB6-461A5D968B07}"/>
    <hyperlink ref="O215" location="A125993686J" display="A125993686J" xr:uid="{49E0758E-096A-4DB6-B46F-02CD4EC380D0}"/>
    <hyperlink ref="J216" location="A125997322T" display="A125997322T" xr:uid="{33680E54-CFA1-4AAC-BFD6-DC63DBEF963E}"/>
    <hyperlink ref="K216" location="A126000922J" display="A126000922J" xr:uid="{6F8C2030-033F-4106-9DDF-F1768053DACC}"/>
    <hyperlink ref="L216" location="A125999122K" display="A125999122K" xr:uid="{B2E419AB-9236-4E01-885A-FA08DBF455EF}"/>
    <hyperlink ref="M216" location="A125991922L" display="A125991922L" xr:uid="{3B20A2EB-D8AF-4349-9012-CE912E9FF129}"/>
    <hyperlink ref="N216" location="A125995522X" display="A125995522X" xr:uid="{51816DC7-4B69-4932-BFE5-36E65AD3AFA3}"/>
    <hyperlink ref="O216" location="A125993722F" display="A125993722F" xr:uid="{E386B5E8-F82A-4D4E-ACCC-1516AF31F739}"/>
    <hyperlink ref="J217" location="A125997298C" display="A125997298C" xr:uid="{A2FC4D02-EE68-4687-9383-EB4803257252}"/>
    <hyperlink ref="K217" location="A126000898V" display="A126000898V" xr:uid="{7515E56C-064F-4398-BBC3-17013D125299}"/>
    <hyperlink ref="L217" location="A125999098W" display="A125999098W" xr:uid="{E210CCF7-834C-4E9C-9DA7-0D0C1B46236D}"/>
    <hyperlink ref="M217" location="A125991898X" display="A125991898X" xr:uid="{506E3F35-435D-405D-BA02-460CE909731B}"/>
    <hyperlink ref="N217" location="A125995498K" display="A125995498K" xr:uid="{FAEA3AEC-6C13-485C-8D40-7D175AAA1764}"/>
    <hyperlink ref="O217" location="A125993698T" display="A125993698T" xr:uid="{8581691D-7788-4ECB-961C-84B4D076B09B}"/>
    <hyperlink ref="J218" location="A125997326A" display="A125997326A" xr:uid="{5668A859-5C01-4D36-B412-DE16315CBFA6}"/>
    <hyperlink ref="K218" location="A126000926T" display="A126000926T" xr:uid="{EB29CC18-8B85-412F-896D-1F259D49F7F8}"/>
    <hyperlink ref="L218" location="A125999126V" display="A125999126V" xr:uid="{38DDA273-431E-4EC5-B9F5-C8AD6C5C35D7}"/>
    <hyperlink ref="M218" location="A125991926W" display="A125991926W" xr:uid="{DD4C4FD7-51AA-4106-BCD8-D625C49BC10C}"/>
    <hyperlink ref="N218" location="A125995526J" display="A125995526J" xr:uid="{16DC9558-791C-4FDB-AC65-C9DCCB7A062D}"/>
    <hyperlink ref="O218" location="A125993726R" display="A125993726R" xr:uid="{A26EE2A9-6D96-49E4-9C01-EAC0A2BD8BB3}"/>
    <hyperlink ref="J219" location="A125997370K" display="A125997370K" xr:uid="{3C24EABA-F3A6-4F62-A73E-04853842F81C}"/>
    <hyperlink ref="K219" location="A126000970A" display="A126000970A" xr:uid="{ECA5021A-8ED3-4141-964C-22B23A6BDD06}"/>
    <hyperlink ref="L219" location="A125999170C" display="A125999170C" xr:uid="{9696A9B6-1A41-4B9F-85AA-29D1FFAC5610}"/>
    <hyperlink ref="M219" location="A125991970F" display="A125991970F" xr:uid="{2852FEAB-263E-4016-A140-41AAB19CFB45}"/>
    <hyperlink ref="N219" location="A125995570T" display="A125995570T" xr:uid="{EB462E5E-9582-49AB-B8FF-60C6645D5550}"/>
    <hyperlink ref="O219" location="A125993770X" display="A125993770X" xr:uid="{366EB403-4422-444E-AEE1-D1A45FDEBF4B}"/>
    <hyperlink ref="J220" location="A125997330T" display="A125997330T" xr:uid="{F94D395B-FD44-4FAA-857E-586E2A3CBD1A}"/>
    <hyperlink ref="K220" location="A126000930J" display="A126000930J" xr:uid="{278975F4-BC14-4083-AFFF-AED2B514B477}"/>
    <hyperlink ref="L220" location="A125999130K" display="A125999130K" xr:uid="{4586D274-C2CE-43D9-926C-3D01CDC36B32}"/>
    <hyperlink ref="M220" location="A125991930L" display="A125991930L" xr:uid="{F89A7C0C-B755-48ED-B623-2FCF109A7446}"/>
    <hyperlink ref="N220" location="A125995530X" display="A125995530X" xr:uid="{0C0EC862-0C0D-467C-91FE-3B4AFC2F438A}"/>
    <hyperlink ref="O220" location="A125993730F" display="A125993730F" xr:uid="{35A33AC6-78F8-45BB-952C-C6FBED75B374}"/>
    <hyperlink ref="J221" location="A125997302J" display="A125997302J" xr:uid="{9134ACE5-468F-406A-8B40-190BEE97BE0F}"/>
    <hyperlink ref="K221" location="A126000902X" display="A126000902X" xr:uid="{37959917-F012-4C2D-9FCD-309E7BDDDB54}"/>
    <hyperlink ref="L221" location="A125999102A" display="A125999102A" xr:uid="{ADE17A6B-8FB4-4251-801B-D8C1CFE1A406}"/>
    <hyperlink ref="M221" location="A125991902C" display="A125991902C" xr:uid="{280D2D1D-4EF4-4884-9DAF-30F0219A8383}"/>
    <hyperlink ref="N221" location="A125995502R" display="A125995502R" xr:uid="{913F7F59-4846-421C-9FF7-5898B81435E1}"/>
    <hyperlink ref="O221" location="A125993702W" display="A125993702W" xr:uid="{4033B819-7BFB-42B2-BA07-BC17E8593A76}"/>
    <hyperlink ref="J222" location="A125997402T" display="A125997402T" xr:uid="{19575CBA-57C8-4D41-866D-4C343BCC6B15}"/>
    <hyperlink ref="K222" location="A126001002K" display="A126001002K" xr:uid="{070A4969-7C7D-46F5-88DD-CEF72CADFD05}"/>
    <hyperlink ref="L222" location="A125999202K" display="A125999202K" xr:uid="{0F1926B6-FAC7-486F-9424-27DD7BA47374}"/>
    <hyperlink ref="M222" location="A125992002R" display="A125992002R" xr:uid="{3FEFC2B2-6BFC-4D99-9F1C-013D8EE28F92}"/>
    <hyperlink ref="N222" location="A125995602X" display="A125995602X" xr:uid="{9586D78F-39F4-4E48-95E2-FC00B15AB349}"/>
    <hyperlink ref="O222" location="A125993802F" display="A125993802F" xr:uid="{62E64F7D-A57C-41CC-821F-CDF96E06660F}"/>
    <hyperlink ref="J223" location="A125997374V" display="A125997374V" xr:uid="{A83C98C5-5DB7-4744-8C67-D8D538BD9D9C}"/>
    <hyperlink ref="K223" location="A126000974K" display="A126000974K" xr:uid="{2C810923-8DC2-4C0A-9656-563EEB9FF4BD}"/>
    <hyperlink ref="L223" location="A125999174L" display="A125999174L" xr:uid="{E842824A-C4B8-4BF7-9CAA-28015B49488A}"/>
    <hyperlink ref="M223" location="A125991974R" display="A125991974R" xr:uid="{12F911FA-4C34-4179-ADD8-0838915EC37D}"/>
    <hyperlink ref="N223" location="A125995574A" display="A125995574A" xr:uid="{C6D6B0F2-F9A8-4DE0-854B-893DA6DDAF25}"/>
    <hyperlink ref="O223" location="A125993774J" display="A125993774J" xr:uid="{2245BEB0-B476-4B98-A52B-12F35D2A1063}"/>
    <hyperlink ref="J224" location="A125997378C" display="A125997378C" xr:uid="{783E0043-1991-4EE5-BA07-68E3ACFAE066}"/>
    <hyperlink ref="K224" location="A126000978V" display="A126000978V" xr:uid="{AE301F14-811F-4A17-AEA0-A77DDD364978}"/>
    <hyperlink ref="L224" location="A125999178W" display="A125999178W" xr:uid="{9E8019CF-AC4D-4679-A29B-71FE9ECED740}"/>
    <hyperlink ref="M224" location="A125991978X" display="A125991978X" xr:uid="{7DA74B11-2D58-4115-A994-2C81B5B4BDD4}"/>
    <hyperlink ref="N224" location="A125995578K" display="A125995578K" xr:uid="{1A8DB667-80F3-47CA-8C59-76FFAF901038}"/>
    <hyperlink ref="O224" location="A125993778T" display="A125993778T" xr:uid="{47E77F31-F919-434F-9B97-976CBB82FB87}"/>
    <hyperlink ref="J225" location="A125997442K" display="A125997442K" xr:uid="{03329C00-06FC-4DD7-B573-A105E962C5A0}"/>
    <hyperlink ref="K225" location="A126001042C" display="A126001042C" xr:uid="{73A716E7-0115-4B41-A4DD-6C753319B738}"/>
    <hyperlink ref="L225" location="A125999242C" display="A125999242C" xr:uid="{CE3EB526-FF82-4D5D-9CF5-202F73ED6A9A}"/>
    <hyperlink ref="M225" location="A125992042J" display="A125992042J" xr:uid="{F4269BC2-565D-4A07-ACB6-E268914B2F91}"/>
    <hyperlink ref="N225" location="A125995642T" display="A125995642T" xr:uid="{183DADAE-A00C-4656-8ADD-9FCA9A10EA42}"/>
    <hyperlink ref="O225" location="A125993842X" display="A125993842X" xr:uid="{24006237-5FCF-4415-A11E-07D0AED5504E}"/>
    <hyperlink ref="J226" location="A125997270A" display="A125997270A" xr:uid="{BD314B61-51C1-479A-9AFA-8F92F57510CE}"/>
    <hyperlink ref="K226" location="A126000870T" display="A126000870T" xr:uid="{51A54BFD-73D3-403A-AD0A-B4425007EF8C}"/>
    <hyperlink ref="L226" location="A125999070V" display="A125999070V" xr:uid="{24C7D7C4-D5F1-4557-BC80-757B811076FD}"/>
    <hyperlink ref="M226" location="A125991870W" display="A125991870W" xr:uid="{8AF27644-FC5C-4FE6-9C37-48CEB96DABE2}"/>
    <hyperlink ref="N226" location="A125995470J" display="A125995470J" xr:uid="{95328A96-B836-4B0F-9400-A1E7CE92DFDC}"/>
    <hyperlink ref="O226" location="A125993670R" display="A125993670R" xr:uid="{76C93F03-881E-441F-9797-E0EBB373AAEC}"/>
    <hyperlink ref="J228" location="A125997334A" display="A125997334A" xr:uid="{0100B68C-063D-4CEC-96ED-FAA688A3C782}"/>
    <hyperlink ref="K228" location="A126000934T" display="A126000934T" xr:uid="{6E441247-5445-4966-96F3-16538BD5A8FA}"/>
    <hyperlink ref="L228" location="A125999134V" display="A125999134V" xr:uid="{FCF1CA53-96B3-4B9B-92EA-B7B6D94F1C25}"/>
    <hyperlink ref="M228" location="A125991934W" display="A125991934W" xr:uid="{58285F67-04F8-4D51-A148-20B45DB766FE}"/>
    <hyperlink ref="N228" location="A125995534J" display="A125995534J" xr:uid="{BA413E9C-4270-46AF-B30D-5DE5B381E9FC}"/>
    <hyperlink ref="O228" location="A125993734R" display="A125993734R" xr:uid="{41E7DC7D-2703-4E4E-9398-1D768EA95A17}"/>
    <hyperlink ref="J229" location="A125997290K" display="A125997290K" xr:uid="{B72DE1BA-6814-4841-ADA8-2F26DA4DCA4A}"/>
    <hyperlink ref="K229" location="A126000890A" display="A126000890A" xr:uid="{1EF4D425-FB9F-4C96-A3AF-3106541E2026}"/>
    <hyperlink ref="L229" location="A125999090C" display="A125999090C" xr:uid="{0C610838-85EB-4C4A-96C4-705AACF879AB}"/>
    <hyperlink ref="M229" location="A125991890F" display="A125991890F" xr:uid="{8BBF3873-4DFD-4BE6-A807-B11591020374}"/>
    <hyperlink ref="N229" location="A125995490T" display="A125995490T" xr:uid="{E94D57AD-491F-4803-837B-3755AA57C7C9}"/>
    <hyperlink ref="O229" location="A125993690X" display="A125993690X" xr:uid="{73B72967-493D-49A9-B8C9-49E7628ADEB0}"/>
    <hyperlink ref="J230" location="A125997382V" display="A125997382V" xr:uid="{3FB6FA20-3E8C-465C-8862-B028156F4A18}"/>
    <hyperlink ref="K230" location="A126000982K" display="A126000982K" xr:uid="{E9BE1715-007B-4E8B-BE64-97376477A986}"/>
    <hyperlink ref="L230" location="A125999182L" display="A125999182L" xr:uid="{207BC0E5-5D64-484C-AA5A-1B74D03AEA3A}"/>
    <hyperlink ref="M230" location="A125991982R" display="A125991982R" xr:uid="{8E5CE564-6803-4874-B6EB-D26008924536}"/>
    <hyperlink ref="N230" location="A125995582A" display="A125995582A" xr:uid="{1A2D54C9-F34A-4B2D-82FE-56FDA6015098}"/>
    <hyperlink ref="O230" location="A125993782J" display="A125993782J" xr:uid="{3563EECB-E900-44D1-9061-666B326A5C28}"/>
    <hyperlink ref="J231" location="A125997386C" display="A125997386C" xr:uid="{601EA70C-F3C7-4A62-83F8-7C424E8498CF}"/>
    <hyperlink ref="K231" location="A126000986V" display="A126000986V" xr:uid="{EBE1C2DB-717A-4166-9C2B-6F2731C86AAE}"/>
    <hyperlink ref="L231" location="A125999186W" display="A125999186W" xr:uid="{4DA4ACA1-9E8C-4BCD-8F2E-52841977AA0E}"/>
    <hyperlink ref="M231" location="A125991986X" display="A125991986X" xr:uid="{27E44A66-659C-4C75-8904-C9DC7F9B5962}"/>
    <hyperlink ref="N231" location="A125995586K" display="A125995586K" xr:uid="{04B5C8B5-203F-43F5-A1E7-6F75415CE56B}"/>
    <hyperlink ref="O231" location="A125993786T" display="A125993786T" xr:uid="{28C00E53-E7F0-4B00-B221-08E86333B493}"/>
    <hyperlink ref="J232" location="A125997306T" display="A125997306T" xr:uid="{5CD534BC-49DB-486E-92C2-B329EDEF9180}"/>
    <hyperlink ref="K232" location="A126000906J" display="A126000906J" xr:uid="{B6CAC35F-CE71-4D2E-A481-928DDEC728B6}"/>
    <hyperlink ref="L232" location="A125999106K" display="A125999106K" xr:uid="{8C28A77A-6CFC-4708-9F74-28F1551EC1D5}"/>
    <hyperlink ref="M232" location="A125991906L" display="A125991906L" xr:uid="{ED162B05-3B5A-455E-8368-BC719DB5938F}"/>
    <hyperlink ref="N232" location="A125995506X" display="A125995506X" xr:uid="{68569F31-6AFB-4BED-85B7-EF805AC0FABA}"/>
    <hyperlink ref="O232" location="A125993706F" display="A125993706F" xr:uid="{AC23D7DB-C007-46D8-93A5-C6E30474BDA7}"/>
    <hyperlink ref="J233" location="A125997274K" display="A125997274K" xr:uid="{C25C264C-7DF4-419A-BF44-BD394152C384}"/>
    <hyperlink ref="K233" location="A126000874A" display="A126000874A" xr:uid="{81AB5C98-A46A-4BA2-A58F-95E4EB4B46A2}"/>
    <hyperlink ref="L233" location="A125999074C" display="A125999074C" xr:uid="{AFE6DBB9-6282-4BF7-BE4B-E281E5372493}"/>
    <hyperlink ref="M233" location="A125991874F" display="A125991874F" xr:uid="{66724B2E-3ADB-4333-855E-2667E969523E}"/>
    <hyperlink ref="N233" location="A125995474T" display="A125995474T" xr:uid="{1944B5DB-EC51-4F12-9A44-A70F6BF6B517}"/>
    <hyperlink ref="O233" location="A125993674X" display="A125993674X" xr:uid="{4527203F-8553-4BEB-BC7B-71EBE0E2B8D6}"/>
    <hyperlink ref="J234" location="A125997446V" display="A125997446V" xr:uid="{7C82DD8F-1573-4EE1-8E58-C9C73E3B1F5D}"/>
    <hyperlink ref="K234" location="A126001046L" display="A126001046L" xr:uid="{A676BE6F-CFFC-43CC-AD88-2C70DC17FA44}"/>
    <hyperlink ref="L234" location="A125999246L" display="A125999246L" xr:uid="{058D76A4-E236-4367-A9FC-12D4F31F6CA4}"/>
    <hyperlink ref="M234" location="A125992046T" display="A125992046T" xr:uid="{23F162F0-1B5F-476D-BA59-0E0CA617C5AC}"/>
    <hyperlink ref="N234" location="A125995646A" display="A125995646A" xr:uid="{1F872E4A-0338-440F-ADD3-0A1F132860CD}"/>
    <hyperlink ref="O234" location="A125993846J" display="A125993846J" xr:uid="{DB0D6942-E9AB-4414-B52E-61D58D8CDAB7}"/>
    <hyperlink ref="J235" location="A125997338K" display="A125997338K" xr:uid="{30D83913-9C02-45A4-A9E7-4A76B89CE8F3}"/>
    <hyperlink ref="K235" location="A126000938A" display="A126000938A" xr:uid="{513AE86A-E9EE-4C7B-BFE1-DA82BBAF085E}"/>
    <hyperlink ref="L235" location="A125999138C" display="A125999138C" xr:uid="{BE7058D3-6AC6-4431-A026-F8AC1B85F85C}"/>
    <hyperlink ref="M235" location="A125991938F" display="A125991938F" xr:uid="{2610E72B-AA73-4BBA-AF2C-266E76968BBB}"/>
    <hyperlink ref="N235" location="A125995538T" display="A125995538T" xr:uid="{6C390AE8-F030-4E52-87B5-29E11C29A749}"/>
    <hyperlink ref="O235" location="A125993738X" display="A125993738X" xr:uid="{F88B63D8-B0AE-473A-9692-EFEEECA506A4}"/>
    <hyperlink ref="J236" location="A125997406A" display="A125997406A" xr:uid="{854948DB-52C9-4200-9A19-7A8832CB8622}"/>
    <hyperlink ref="K236" location="A126001006V" display="A126001006V" xr:uid="{9C3E49B1-40BE-4384-80A9-D0E3F7A57F3D}"/>
    <hyperlink ref="L236" location="A125999206V" display="A125999206V" xr:uid="{15167A7A-53EB-4026-A1D4-A9D0C75CD25C}"/>
    <hyperlink ref="M236" location="A125992006X" display="A125992006X" xr:uid="{603F860C-E5C9-4177-B959-75C5D69C7AE5}"/>
    <hyperlink ref="N236" location="A125995606J" display="A125995606J" xr:uid="{DD766BB6-5538-4399-BE00-8E7F5B0AFC3F}"/>
    <hyperlink ref="O236" location="A125993806R" display="A125993806R" xr:uid="{1BF00367-A4DE-4373-B1B7-F4894C20793A}"/>
    <hyperlink ref="J237" location="A125997450K" display="A125997450K" xr:uid="{6B358625-4D4C-4790-93F8-057AC9D8A329}"/>
    <hyperlink ref="K237" location="A126001050C" display="A126001050C" xr:uid="{A47A7234-34CE-42E0-920D-8677735E0B76}"/>
    <hyperlink ref="L237" location="A125999250C" display="A125999250C" xr:uid="{3D0B04B6-31BA-4B03-9D00-40C275363842}"/>
    <hyperlink ref="M237" location="A125992050J" display="A125992050J" xr:uid="{82ECC925-87E5-4892-B54C-85E046FF900F}"/>
    <hyperlink ref="N237" location="A125995650T" display="A125995650T" xr:uid="{BFCD83E8-77AD-4FA2-9299-61577CD6A3D2}"/>
    <hyperlink ref="O237" location="A125993850X" display="A125993850X" xr:uid="{BDD47660-14CA-43AC-B0FD-E31567FE931E}"/>
    <hyperlink ref="P238" location="A125996478V" display="A125996478V" xr:uid="{213E0B08-8866-4198-BB87-C94DDCA4C618}"/>
    <hyperlink ref="Q238" location="A126000078L" display="A126000078L" xr:uid="{73F7A113-622E-4FE7-825B-C27586E13CC3}"/>
    <hyperlink ref="R238" location="A125998278L" display="A125998278L" xr:uid="{7AA0165F-6A58-4F6A-9DC1-A9C91B9E9732}"/>
    <hyperlink ref="S238" location="A125991078T" display="A125991078T" xr:uid="{67771DBD-28FD-4476-AE09-B01EAEDB99BF}"/>
    <hyperlink ref="T238" location="A125994678A" display="A125994678A" xr:uid="{99094BE0-8AE0-4165-9B2E-2C35C8D79A68}"/>
    <hyperlink ref="U238" location="A125992878J" display="A125992878J" xr:uid="{4CD060E8-2F24-45D6-ADA9-8EF814CC90F7}"/>
    <hyperlink ref="P185" location="A125996610T" display="A125996610T" xr:uid="{8E91DFAD-97A1-4E9F-BA6D-AF3398B976B1}"/>
    <hyperlink ref="Q185" location="A126000210K" display="A126000210K" xr:uid="{E136E03A-F4B4-4FA2-9147-455260755C30}"/>
    <hyperlink ref="R185" location="A125998410K" display="A125998410K" xr:uid="{FB3348D6-647E-477F-BE28-032D94551AB8}"/>
    <hyperlink ref="S185" location="A125991210R" display="A125991210R" xr:uid="{B2AA8099-59E1-4753-82FE-2628A69DE6A7}"/>
    <hyperlink ref="T185" location="A125994810X" display="A125994810X" xr:uid="{709CF0C4-16A1-44B2-BCB7-10B2D2DA50B8}"/>
    <hyperlink ref="U185" location="A125993010J" display="A125993010J" xr:uid="{07F12F7F-FACB-427C-96D7-78266186F2F9}"/>
    <hyperlink ref="P186" location="A125996542A" display="A125996542A" xr:uid="{ACEEC587-3AE1-4286-8EDF-C1221A4229F5}"/>
    <hyperlink ref="Q186" location="A126000142V" display="A126000142V" xr:uid="{C994687A-73EB-4C29-A3F5-54BB314858F6}"/>
    <hyperlink ref="R186" location="A125998342V" display="A125998342V" xr:uid="{6F635AAE-BA69-437A-9239-F963BBE4D9BD}"/>
    <hyperlink ref="S186" location="A125991142X" display="A125991142X" xr:uid="{DA1FF47B-5E05-4096-9EF6-418D46A3771C}"/>
    <hyperlink ref="T186" location="A125994742J" display="A125994742J" xr:uid="{474F32C3-BC6F-42A6-A18A-2DD4EF03FAD4}"/>
    <hyperlink ref="U186" location="A125992942R" display="A125992942R" xr:uid="{B60651BB-30DA-494A-811C-468B24798354}"/>
    <hyperlink ref="P187" location="A125996614A" display="A125996614A" xr:uid="{7B96FDB6-F0B1-4B0C-A6F3-1F0AEE64CC40}"/>
    <hyperlink ref="Q187" location="A126000214V" display="A126000214V" xr:uid="{408A493F-94F8-4531-AF34-887E81279A16}"/>
    <hyperlink ref="R187" location="A125998414V" display="A125998414V" xr:uid="{30C7A6EC-E630-4D9B-ABCE-30D8BE2E1E02}"/>
    <hyperlink ref="S187" location="A125991214X" display="A125991214X" xr:uid="{29775060-79D1-4424-8C1B-CDC1703A5826}"/>
    <hyperlink ref="T187" location="A125994814J" display="A125994814J" xr:uid="{85C5AF17-45D5-4DFF-90D2-28FC7EBCF98C}"/>
    <hyperlink ref="U187" location="A125993014T" display="A125993014T" xr:uid="{6149AF55-D4FB-4C27-891F-467C7974D136}"/>
    <hyperlink ref="P188" location="A125996618K" display="A125996618K" xr:uid="{2A65A875-27C4-497D-BCCE-3F91610B53A7}"/>
    <hyperlink ref="Q188" location="A126000218C" display="A126000218C" xr:uid="{AFCCD95A-68D3-441A-9576-044EE714C184}"/>
    <hyperlink ref="R188" location="A125998418C" display="A125998418C" xr:uid="{3A701BF0-43DA-4309-B1C6-0290E63406B9}"/>
    <hyperlink ref="S188" location="A125991218J" display="A125991218J" xr:uid="{1E08D346-E606-4915-B6A8-9A36D996DDEE}"/>
    <hyperlink ref="T188" location="A125994818T" display="A125994818T" xr:uid="{AD26851D-6417-448B-B446-0F38F3AF161D}"/>
    <hyperlink ref="U188" location="A125993018A" display="A125993018A" xr:uid="{4C497A1E-7823-4463-8904-057A334D9FB4}"/>
    <hyperlink ref="P189" location="A125996546K" display="A125996546K" xr:uid="{056BA40E-8D3E-4EC6-A494-E43B0ECB1DE4}"/>
    <hyperlink ref="Q189" location="A126000146C" display="A126000146C" xr:uid="{E49EB334-341C-4F56-9E5D-61FB91B02D22}"/>
    <hyperlink ref="R189" location="A125998346C" display="A125998346C" xr:uid="{4CDFBDB6-8E30-48D7-B32D-B5DBD9EA67DE}"/>
    <hyperlink ref="S189" location="A125991146J" display="A125991146J" xr:uid="{C94938C2-B227-4F81-9C68-F665B9C76AB2}"/>
    <hyperlink ref="T189" location="A125994746T" display="A125994746T" xr:uid="{03C044D7-49FB-4049-9354-AA0067C4E881}"/>
    <hyperlink ref="U189" location="A125992946X" display="A125992946X" xr:uid="{FDD26D42-3C44-4E00-94D9-EB8770AD4FAE}"/>
    <hyperlink ref="P190" location="A125996550A" display="A125996550A" xr:uid="{78EC2226-7EC3-4C8D-A6AB-5D8440F6616E}"/>
    <hyperlink ref="Q190" location="A126000150V" display="A126000150V" xr:uid="{75291A40-4110-4648-9FC8-826D28269ED5}"/>
    <hyperlink ref="R190" location="A125998350V" display="A125998350V" xr:uid="{3AFF5AE6-5ED5-40C3-A46E-98E440E56B9E}"/>
    <hyperlink ref="S190" location="A125991150X" display="A125991150X" xr:uid="{1CB4C29D-0CB6-4EA3-A68C-934581FA01C5}"/>
    <hyperlink ref="T190" location="A125994750J" display="A125994750J" xr:uid="{01057F3A-1689-4436-82E2-E937B985856F}"/>
    <hyperlink ref="U190" location="A125992950R" display="A125992950R" xr:uid="{6A6B73E3-6F70-4CDE-88CB-821DF8CBBF1A}"/>
    <hyperlink ref="P191" location="A125996590V" display="A125996590V" xr:uid="{9579A75F-B7EF-4270-9BE5-97EF730D789C}"/>
    <hyperlink ref="Q191" location="A126000190L" display="A126000190L" xr:uid="{5B257769-6D01-4C73-A26B-F82B7B826534}"/>
    <hyperlink ref="R191" location="A125998390L" display="A125998390L" xr:uid="{6B97F772-7118-4854-8ECE-B803C598D5EA}"/>
    <hyperlink ref="S191" location="A125991190T" display="A125991190T" xr:uid="{EBB656DD-7A23-4849-8F6B-C98B1AF762C3}"/>
    <hyperlink ref="T191" location="A125994790A" display="A125994790A" xr:uid="{082698DA-286C-4B0E-8FDD-A9E32F4BCC90}"/>
    <hyperlink ref="U191" location="A125992990J" display="A125992990J" xr:uid="{6339146C-8423-4E5A-B504-E88D2EE161AC}"/>
    <hyperlink ref="P192" location="A125996510J" display="A125996510J" xr:uid="{1872CAF5-FC79-4016-A2A2-7AD2E066975C}"/>
    <hyperlink ref="Q192" location="A126000110A" display="A126000110A" xr:uid="{0A8EBDE2-35AD-44F1-B1DF-745A283F78FE}"/>
    <hyperlink ref="R192" location="A125998310A" display="A125998310A" xr:uid="{76FCB6B3-DE19-4DB0-96EE-08687DEB0A31}"/>
    <hyperlink ref="S192" location="A125991110F" display="A125991110F" xr:uid="{7E84C1C7-422B-41C9-9EE1-C69CDC550195}"/>
    <hyperlink ref="T192" location="A125994710R" display="A125994710R" xr:uid="{47F7586C-CFDE-4A90-85AD-548B86BD6F1A}"/>
    <hyperlink ref="U192" location="A125992910W" display="A125992910W" xr:uid="{261795F9-EA35-45F1-94CB-052BDE07433F}"/>
    <hyperlink ref="P193" location="A125996622A" display="A125996622A" xr:uid="{A8B88682-4061-491F-8FC1-810098E42079}"/>
    <hyperlink ref="Q193" location="A126000222V" display="A126000222V" xr:uid="{C67C06D2-785F-4591-AFA9-B72997A1857C}"/>
    <hyperlink ref="R193" location="A125998422V" display="A125998422V" xr:uid="{E010B54B-587C-4692-811C-923614E270C8}"/>
    <hyperlink ref="S193" location="A125991222X" display="A125991222X" xr:uid="{FB8408CA-6C69-46EE-A52F-3E505BC7883A}"/>
    <hyperlink ref="T193" location="A125994822J" display="A125994822J" xr:uid="{CDF24615-980B-4956-8437-7C1FA5292968}"/>
    <hyperlink ref="U193" location="A125993022T" display="A125993022T" xr:uid="{54739ABD-2BFE-4E42-AA4B-9B295437F08B}"/>
    <hyperlink ref="P195" location="A125996554K" display="A125996554K" xr:uid="{3327770D-2737-4B23-BBEF-E1BAF60F9B38}"/>
    <hyperlink ref="Q195" location="A126000154C" display="A126000154C" xr:uid="{B5F7F9B0-9A6F-4249-8F66-356A101740F5}"/>
    <hyperlink ref="R195" location="A125998354C" display="A125998354C" xr:uid="{2EA8783C-03B4-4D70-819A-6D5C503A9D2A}"/>
    <hyperlink ref="S195" location="A125991154J" display="A125991154J" xr:uid="{F9D30F83-A1FD-44E7-A30C-849A6AA8AA2C}"/>
    <hyperlink ref="T195" location="A125994754T" display="A125994754T" xr:uid="{2E153275-F6BA-4337-B7DE-A0587BDF2D2E}"/>
    <hyperlink ref="U195" location="A125992954X" display="A125992954X" xr:uid="{F1E00A9F-7997-4BAC-AD75-5F9C706A3C98}"/>
    <hyperlink ref="P196" location="A125996482K" display="A125996482K" xr:uid="{EBFA8ED1-B625-4A5C-BD20-37F685A5E3C9}"/>
    <hyperlink ref="Q196" location="A126000082C" display="A126000082C" xr:uid="{2D7D0956-1B4E-47E5-B4EF-3B0E64DABF8E}"/>
    <hyperlink ref="R196" location="A125998282C" display="A125998282C" xr:uid="{B9CEB418-A512-4D5F-AE07-E96CD5F06073}"/>
    <hyperlink ref="S196" location="A125991082J" display="A125991082J" xr:uid="{39BE2328-01A4-4325-B4FB-F0254285799D}"/>
    <hyperlink ref="T196" location="A125994682T" display="A125994682T" xr:uid="{60764876-E708-448F-9A20-2C23304C961D}"/>
    <hyperlink ref="U196" location="A125992882X" display="A125992882X" xr:uid="{3D7110B9-3005-472C-B28A-7C1393B3B2D3}"/>
    <hyperlink ref="P197" location="A125996558V" display="A125996558V" xr:uid="{981A8CCE-418E-4A4A-808E-26731C59B948}"/>
    <hyperlink ref="Q197" location="A126000158L" display="A126000158L" xr:uid="{239ED03F-5505-4081-B246-8CBD11788CF6}"/>
    <hyperlink ref="R197" location="A125998358L" display="A125998358L" xr:uid="{FDE6725F-1DC4-42AD-B3F2-1F0AADF1BAE4}"/>
    <hyperlink ref="S197" location="A125991158T" display="A125991158T" xr:uid="{530EE4D9-4ABE-4CF8-B13C-FE1823CCE73D}"/>
    <hyperlink ref="T197" location="A125994758A" display="A125994758A" xr:uid="{7110BBBF-3796-40DB-9516-D331CB6E6384}"/>
    <hyperlink ref="U197" location="A125992958J" display="A125992958J" xr:uid="{EB4779C3-9958-4AAE-9152-9609867AA682}"/>
    <hyperlink ref="P198" location="A125996562K" display="A125996562K" xr:uid="{528B7A9E-4A6B-47DE-BFD3-3F3CB15A2799}"/>
    <hyperlink ref="Q198" location="A126000162C" display="A126000162C" xr:uid="{8FAC97BC-E4AE-46E8-AE31-9FFE81DEC8DF}"/>
    <hyperlink ref="R198" location="A125998362C" display="A125998362C" xr:uid="{574A3C1F-3A39-47C1-A840-FA2A86F038E1}"/>
    <hyperlink ref="S198" location="A125991162J" display="A125991162J" xr:uid="{0D62B5E3-319F-4107-AA00-269DFDECF9BD}"/>
    <hyperlink ref="T198" location="A125994762T" display="A125994762T" xr:uid="{94A6CA8B-D059-4CB9-A2D3-58A07EAF3DAA}"/>
    <hyperlink ref="U198" location="A125992962X" display="A125992962X" xr:uid="{5F3DC6AC-9FAA-44E9-8D59-5BE9D48FA87D}"/>
    <hyperlink ref="P199" location="A125996634K" display="A125996634K" xr:uid="{4EF85E29-61AD-43A1-8610-C63AF7050E62}"/>
    <hyperlink ref="Q199" location="A126000234C" display="A126000234C" xr:uid="{1B70F882-3B6E-43F5-9F1A-86E333552CF0}"/>
    <hyperlink ref="R199" location="A125998434C" display="A125998434C" xr:uid="{F8F98021-4C57-4E97-8531-1A64BD643EDA}"/>
    <hyperlink ref="S199" location="A125991234J" display="A125991234J" xr:uid="{55A6855C-29F1-45DE-A45D-65798A7AE884}"/>
    <hyperlink ref="T199" location="A125994834T" display="A125994834T" xr:uid="{5547E4E0-333F-4C7B-BF48-FEAB0EE516C1}"/>
    <hyperlink ref="U199" location="A125993034A" display="A125993034A" xr:uid="{C3F381CB-1DEC-48AD-941B-5AA472916287}"/>
    <hyperlink ref="P200" location="A125996454A" display="A125996454A" xr:uid="{1E805B9C-40A1-4AB6-9BCA-99F75052736D}"/>
    <hyperlink ref="Q200" location="A126000054V" display="A126000054V" xr:uid="{44601612-5F95-4496-A0CD-8F2829539365}"/>
    <hyperlink ref="R200" location="A125998254V" display="A125998254V" xr:uid="{5F2CA1F6-883B-4A41-8A7A-9921C4E0F8DD}"/>
    <hyperlink ref="S200" location="A125991054X" display="A125991054X" xr:uid="{A417C841-17C7-495E-8A1A-B1B2791240D4}"/>
    <hyperlink ref="T200" location="A125994654J" display="A125994654J" xr:uid="{06772CF7-C1E5-424A-9988-46C15C3A0B06}"/>
    <hyperlink ref="U200" location="A125992854R" display="A125992854R" xr:uid="{FFC6A2E1-43CD-412A-A87E-F671ED0C8F8D}"/>
    <hyperlink ref="P201" location="A125996626K" display="A125996626K" xr:uid="{8230D51F-8429-43DA-8438-F5662DACDEE8}"/>
    <hyperlink ref="Q201" location="A126000226C" display="A126000226C" xr:uid="{8941BB8D-8F0D-41D3-AA3A-7E5E1D8D21FC}"/>
    <hyperlink ref="R201" location="A125998426C" display="A125998426C" xr:uid="{4740EC79-0410-47F2-A32B-6DDD2516E200}"/>
    <hyperlink ref="S201" location="A125991226J" display="A125991226J" xr:uid="{1E5EC6A0-9163-44AA-A890-3CEB2C451C23}"/>
    <hyperlink ref="T201" location="A125994826T" display="A125994826T" xr:uid="{8ECA17E5-7659-4644-B1E7-227CFA41EF1D}"/>
    <hyperlink ref="U201" location="A125993026A" display="A125993026A" xr:uid="{FA640ACB-E697-4CE2-8875-5B31FFEDC018}"/>
    <hyperlink ref="P202" location="A125996630A" display="A125996630A" xr:uid="{17F4CBDC-AAC4-45A1-91CA-F6050516BD7D}"/>
    <hyperlink ref="Q202" location="A126000230V" display="A126000230V" xr:uid="{D36B0126-6BC7-49F9-A443-D2059D8D7EA8}"/>
    <hyperlink ref="R202" location="A125998430V" display="A125998430V" xr:uid="{CBCFA761-BD52-4039-AAA6-633A3D26AC6E}"/>
    <hyperlink ref="S202" location="A125991230X" display="A125991230X" xr:uid="{57033FE8-32FC-444C-91EF-49D1FD537AD1}"/>
    <hyperlink ref="T202" location="A125994830J" display="A125994830J" xr:uid="{1C4701AA-D6FB-4093-8FEF-300EF3FE7921}"/>
    <hyperlink ref="U202" location="A125993030T" display="A125993030T" xr:uid="{4C431254-DC67-4FD0-B9CC-B7A8EDA53905}"/>
    <hyperlink ref="P203" location="A125996458K" display="A125996458K" xr:uid="{B9928453-E25C-478B-9176-8430D14D17CA}"/>
    <hyperlink ref="Q203" location="A126000058C" display="A126000058C" xr:uid="{77B93AFD-9D1C-4B13-AA70-3984D5AEDC7B}"/>
    <hyperlink ref="R203" location="A125998258C" display="A125998258C" xr:uid="{33B28D2E-3D79-4111-982A-00A25091F0C7}"/>
    <hyperlink ref="S203" location="A125991058J" display="A125991058J" xr:uid="{781A2356-DBAC-4749-A1BC-9F9E33E95CE8}"/>
    <hyperlink ref="T203" location="A125994658T" display="A125994658T" xr:uid="{3230DD0F-B9B6-40B3-B182-85218E01FBDA}"/>
    <hyperlink ref="U203" location="A125992858X" display="A125992858X" xr:uid="{9C045835-F968-4022-BEBD-0CB7D947B417}"/>
    <hyperlink ref="P204" location="A125996514T" display="A125996514T" xr:uid="{FA2660B7-776A-41BD-B752-93D408AD5BF9}"/>
    <hyperlink ref="Q204" location="A126000114K" display="A126000114K" xr:uid="{A128D45C-24E9-4097-BC32-040E87E2E8BF}"/>
    <hyperlink ref="R204" location="A125998314K" display="A125998314K" xr:uid="{30588D7E-8154-4176-BA34-7D80185B062C}"/>
    <hyperlink ref="S204" location="A125991114R" display="A125991114R" xr:uid="{9D07539A-72CD-48B4-9519-F286F9E9912B}"/>
    <hyperlink ref="T204" location="A125994714X" display="A125994714X" xr:uid="{6CDEE6AC-5EB7-46B4-A8E6-DDBE5628DF0E}"/>
    <hyperlink ref="U204" location="A125992914F" display="A125992914F" xr:uid="{15E6847D-1D1B-4325-83DB-67437EC03B59}"/>
    <hyperlink ref="P205" location="A125996566V" display="A125996566V" xr:uid="{E747C9E6-E122-424A-9D8F-E7CB63991B33}"/>
    <hyperlink ref="Q205" location="A126000166L" display="A126000166L" xr:uid="{0152924D-696A-44A5-8B82-44CA50D6E580}"/>
    <hyperlink ref="R205" location="A125998366L" display="A125998366L" xr:uid="{5E7D2E5A-4DBF-4AC3-9E6C-6860378BDA12}"/>
    <hyperlink ref="S205" location="A125991166T" display="A125991166T" xr:uid="{B896ED59-676F-41F2-BBEA-F03787187B09}"/>
    <hyperlink ref="T205" location="A125994766A" display="A125994766A" xr:uid="{18CC14AE-03FF-4928-A0CF-86892EE5AB85}"/>
    <hyperlink ref="U205" location="A125992966J" display="A125992966J" xr:uid="{CB87A0D0-D7D2-4373-A91F-85F1DD18E83C}"/>
    <hyperlink ref="P206" location="A125996638V" display="A125996638V" xr:uid="{8F6FF57D-9F3B-4DF3-8DFD-5A06C7CBDA37}"/>
    <hyperlink ref="Q206" location="A126000238L" display="A126000238L" xr:uid="{1D744F2E-D507-407F-9FF8-D70E8D3E1CC0}"/>
    <hyperlink ref="R206" location="A125998438L" display="A125998438L" xr:uid="{899F8094-E0D1-4780-AEB9-EEF3A895182E}"/>
    <hyperlink ref="S206" location="A125991238T" display="A125991238T" xr:uid="{EDAD2BA2-6DBF-4555-A970-255CBB5884BE}"/>
    <hyperlink ref="T206" location="A125994838A" display="A125994838A" xr:uid="{B41A95BB-D3B5-4EAC-9AE7-2FC3785D3CEB}"/>
    <hyperlink ref="U206" location="A125993038K" display="A125993038K" xr:uid="{BFE9E4B0-BD21-4659-9677-44D8CAFA8EF9}"/>
    <hyperlink ref="P208" location="A125996462A" display="A125996462A" xr:uid="{4504A93E-648F-4AF2-AC2E-59E819AA178B}"/>
    <hyperlink ref="Q208" location="A126000062V" display="A126000062V" xr:uid="{5F993E3B-9B08-42DA-B2BE-F136660CF053}"/>
    <hyperlink ref="R208" location="A125998262V" display="A125998262V" xr:uid="{F24735CC-5BDA-4A0E-A496-1E29A91E5572}"/>
    <hyperlink ref="P209" location="A125996594C" display="A125996594C" xr:uid="{6F79C781-CE61-4EB9-83E8-B8DCCF1B6D1A}"/>
    <hyperlink ref="Q209" location="A126000194W" display="A126000194W" xr:uid="{84F7C1C3-B593-4659-AFFA-26904D34E375}"/>
    <hyperlink ref="R209" location="A125998394W" display="A125998394W" xr:uid="{705438E4-D147-4313-A6E9-59337046B943}"/>
    <hyperlink ref="S209" location="A125991194A" display="A125991194A" xr:uid="{1E004191-F46E-4FFE-A1CA-E8AAEE3390C2}"/>
    <hyperlink ref="T209" location="A125994794K" display="A125994794K" xr:uid="{B175515B-AA50-4668-BBF5-644079B0E442}"/>
    <hyperlink ref="U209" location="A125992994T" display="A125992994T" xr:uid="{406B872D-34D4-49EC-855C-7A2BC40BBC3A}"/>
    <hyperlink ref="P210" location="A125996598L" display="A125996598L" xr:uid="{CAD5FE8E-D04D-4913-8E89-6599F0FF74A8}"/>
    <hyperlink ref="Q210" location="A126000198F" display="A126000198F" xr:uid="{1803B67A-C31A-4C8C-B8A5-5D20DFD459E7}"/>
    <hyperlink ref="R210" location="A125998398F" display="A125998398F" xr:uid="{5C2DE5FA-882B-405D-A1C7-C9A90BDD81DE}"/>
    <hyperlink ref="S210" location="A125991198K" display="A125991198K" xr:uid="{541F0714-F710-4D47-AB7E-3898D3CA6934}"/>
    <hyperlink ref="T210" location="A125994798V" display="A125994798V" xr:uid="{E6D169E1-F630-4112-919F-B281A55E2C6E}"/>
    <hyperlink ref="U210" location="A125992998A" display="A125992998A" xr:uid="{DED97F66-FEEC-4457-84C9-639D956C614C}"/>
    <hyperlink ref="P211" location="A125996494V" display="A125996494V" xr:uid="{A1D0FCB8-AD13-4F75-82E5-BDA378CA23BB}"/>
    <hyperlink ref="Q211" location="A126000094L" display="A126000094L" xr:uid="{FB9D8914-C373-4031-9B58-BF85A6F39EB2}"/>
    <hyperlink ref="R211" location="A125998294L" display="A125998294L" xr:uid="{10F666D5-C520-4F72-B8C4-D0327062ED43}"/>
    <hyperlink ref="S211" location="A125991094T" display="A125991094T" xr:uid="{4C166017-1815-4BB8-B82F-640DAD44AE15}"/>
    <hyperlink ref="T211" location="A125994694A" display="A125994694A" xr:uid="{9C6AE79D-6C8E-48BE-8006-FE3B667290BA}"/>
    <hyperlink ref="U211" location="A125992894J" display="A125992894J" xr:uid="{74FF3A08-0CC7-4276-89CB-62F9DDA02037}"/>
    <hyperlink ref="P212" location="A125996466K" display="A125996466K" xr:uid="{4F94C525-420C-42F2-9158-CBAA56E1F475}"/>
    <hyperlink ref="Q212" location="A126000066C" display="A126000066C" xr:uid="{AE9AC0CB-CA20-4390-B3AF-EDC064EE6D82}"/>
    <hyperlink ref="R212" location="A125998266C" display="A125998266C" xr:uid="{BBF700E5-63CE-4E10-9EFD-E29DBC1F2328}"/>
    <hyperlink ref="S212" location="A125991066J" display="A125991066J" xr:uid="{CBDF1063-2133-482F-A56A-7AC45AAAC27D}"/>
    <hyperlink ref="T212" location="A125994666T" display="A125994666T" xr:uid="{FFDE7C0F-7331-401C-852E-B4CFFB1F09CB}"/>
    <hyperlink ref="U212" location="A125992866X" display="A125992866X" xr:uid="{067C71B2-0B00-4FE9-8654-EF8E966D0B27}"/>
    <hyperlink ref="S214" location="A125991118X" display="A125991118X" xr:uid="{A224164C-FD0F-4273-9DA8-EC1DE4FCED24}"/>
    <hyperlink ref="T214" location="A125994718J" display="A125994718J" xr:uid="{CD6B9E7D-F7AA-4D79-83C4-577513DCB76B}"/>
    <hyperlink ref="U214" location="A125992918R" display="A125992918R" xr:uid="{A138F4D2-4F04-4DCD-B5A2-2C4DB3FD9B1D}"/>
    <hyperlink ref="P215" location="A125996486V" display="A125996486V" xr:uid="{4E966077-3400-472D-9154-371096FF2576}"/>
    <hyperlink ref="Q215" location="A126000086L" display="A126000086L" xr:uid="{77D59578-8823-4B9D-BF1D-C5AE62619D43}"/>
    <hyperlink ref="R215" location="A125998286L" display="A125998286L" xr:uid="{0E8A0A92-DC66-4D64-876F-0BBA07E0DCFD}"/>
    <hyperlink ref="S215" location="A125991086T" display="A125991086T" xr:uid="{63FA5A71-4FB3-43BD-BD4A-2A4F722D3FAF}"/>
    <hyperlink ref="T215" location="A125994686A" display="A125994686A" xr:uid="{3D4571AF-24B9-4A05-84D5-39AACEA0B26D}"/>
    <hyperlink ref="U215" location="A125992886J" display="A125992886J" xr:uid="{18FA7C3B-90C8-4729-B401-883A22D7DCFB}"/>
    <hyperlink ref="P216" location="A125996522T" display="A125996522T" xr:uid="{A55070D6-82AB-4ED5-B399-41E6B43774A7}"/>
    <hyperlink ref="Q216" location="A126000122K" display="A126000122K" xr:uid="{77C93481-FD59-4ACD-B0FD-AFD88A78E761}"/>
    <hyperlink ref="R216" location="A125998322K" display="A125998322K" xr:uid="{2E88F329-6186-4632-A78F-7C57A85D4C27}"/>
    <hyperlink ref="S216" location="A125991122R" display="A125991122R" xr:uid="{D01CF311-63F0-4506-821E-C07ACB435AFA}"/>
    <hyperlink ref="T216" location="A125994722X" display="A125994722X" xr:uid="{8C154680-78ED-43F1-90EA-14D59BF64CF3}"/>
    <hyperlink ref="U216" location="A125992922F" display="A125992922F" xr:uid="{A87B2BD5-5CAE-4ED4-91A8-392848BE36B4}"/>
    <hyperlink ref="P217" location="A125996498C" display="A125996498C" xr:uid="{8E2B3D14-5059-46FC-8290-4BBA594FCA4C}"/>
    <hyperlink ref="Q217" location="A126000098W" display="A126000098W" xr:uid="{1FFD2DC6-7B0B-45A2-AFDE-7C040AB9C737}"/>
    <hyperlink ref="R217" location="A125998298W" display="A125998298W" xr:uid="{FE955326-1E97-43F6-B6D3-F5B63AD8FB6D}"/>
    <hyperlink ref="S217" location="A125991098A" display="A125991098A" xr:uid="{236DB5F5-D868-477F-8820-FD4A56E66D70}"/>
    <hyperlink ref="T217" location="A125994698K" display="A125994698K" xr:uid="{75441F17-277A-4B51-A1ED-42F19BB92C20}"/>
    <hyperlink ref="U217" location="A125992898T" display="A125992898T" xr:uid="{44A675DF-8FF5-4CA1-8C5D-6EC5D4C0FEED}"/>
    <hyperlink ref="P218" location="A125996526A" display="A125996526A" xr:uid="{93C44C0D-C132-4EED-B2D0-D2EED256D460}"/>
    <hyperlink ref="Q218" location="A126000126V" display="A126000126V" xr:uid="{5C1F9EC0-0A82-4973-8713-46DF40639373}"/>
    <hyperlink ref="R218" location="A125998326V" display="A125998326V" xr:uid="{1C7FD3C5-CF64-4C94-B184-51BB6DBFC1A0}"/>
    <hyperlink ref="S218" location="A125991126X" display="A125991126X" xr:uid="{5982B39A-1001-489C-915D-074A5D932CA5}"/>
    <hyperlink ref="T218" location="A125994726J" display="A125994726J" xr:uid="{D03E4A77-1251-405A-A8FB-BCDB671CE5A5}"/>
    <hyperlink ref="U218" location="A125992926R" display="A125992926R" xr:uid="{AAACBD19-7417-4AA0-BF9D-2DDB66764027}"/>
    <hyperlink ref="P219" location="A125996570K" display="A125996570K" xr:uid="{A8D2E7DF-75DF-4F6C-8BBB-97D3EFD99A49}"/>
    <hyperlink ref="Q219" location="A126000170C" display="A126000170C" xr:uid="{CE24CB59-B5CA-40AA-9845-BB87C3C01F8B}"/>
    <hyperlink ref="R219" location="A125998370C" display="A125998370C" xr:uid="{6CB5ACC0-976E-4F75-9328-AE82F908DA1E}"/>
    <hyperlink ref="S219" location="A125991170J" display="A125991170J" xr:uid="{E6D9F388-AE43-4F4C-A541-3AB1A973C894}"/>
    <hyperlink ref="T219" location="A125994770T" display="A125994770T" xr:uid="{D0C7020D-AA7C-4E91-B88F-904A3D4366E2}"/>
    <hyperlink ref="U219" location="A125992970X" display="A125992970X" xr:uid="{E0D36FDF-B8BF-439E-A6B7-2D3C0B26953E}"/>
    <hyperlink ref="P220" location="A125996530T" display="A125996530T" xr:uid="{1A5F5B0B-08DA-448D-B241-8E7AFFDABC01}"/>
    <hyperlink ref="Q220" location="A126000130K" display="A126000130K" xr:uid="{092CA8D1-F8F7-4E4B-A9B6-E3D2DAFD0B0E}"/>
    <hyperlink ref="R220" location="A125998330K" display="A125998330K" xr:uid="{2261739C-C110-4D37-9A31-7D5315E8398D}"/>
    <hyperlink ref="S220" location="A125991130R" display="A125991130R" xr:uid="{C2565C1C-8522-4C56-9E77-41E72464FF05}"/>
    <hyperlink ref="T220" location="A125994730X" display="A125994730X" xr:uid="{7B56F416-721B-4CBB-B546-6A62A16C10CA}"/>
    <hyperlink ref="U220" location="A125992930F" display="A125992930F" xr:uid="{4FCB7E44-C0FB-4670-AD7D-764E57CABAD9}"/>
    <hyperlink ref="P221" location="A125996502J" display="A125996502J" xr:uid="{8041A6BC-0036-4929-9919-7603E86FF097}"/>
    <hyperlink ref="Q221" location="A126000102A" display="A126000102A" xr:uid="{235C89B8-631F-4526-98C5-7D2253DAAA5F}"/>
    <hyperlink ref="R221" location="A125998302A" display="A125998302A" xr:uid="{8A6A1E7B-64BF-4605-8911-1A74451BEFE7}"/>
    <hyperlink ref="S221" location="A125991102F" display="A125991102F" xr:uid="{7F5096CC-D661-4379-B344-B6248FC67D5E}"/>
    <hyperlink ref="T221" location="A125994702R" display="A125994702R" xr:uid="{5135D6E7-9188-4CC1-97D5-3AF3070FC832}"/>
    <hyperlink ref="U221" location="A125992902W" display="A125992902W" xr:uid="{37A9D532-3F54-49AF-9A5F-869009A683CD}"/>
    <hyperlink ref="P222" location="A125996602T" display="A125996602T" xr:uid="{499EB7BD-4731-4846-9E60-B8807118561B}"/>
    <hyperlink ref="Q222" location="A126000202K" display="A126000202K" xr:uid="{2FD7AD55-6CED-4953-B1E6-A265C71DFC4E}"/>
    <hyperlink ref="R222" location="A125998402K" display="A125998402K" xr:uid="{BBCF4B1E-D240-4404-B4F4-543DD83C490C}"/>
    <hyperlink ref="S222" location="A125991202R" display="A125991202R" xr:uid="{22C81294-0E6B-4823-B32D-81E845A8962D}"/>
    <hyperlink ref="T222" location="A125994802X" display="A125994802X" xr:uid="{3965A3EE-1D0F-472D-9123-2AAB0CD16EEF}"/>
    <hyperlink ref="U222" location="A125993002J" display="A125993002J" xr:uid="{72239628-0931-4907-96AB-CDAA33956BAE}"/>
    <hyperlink ref="P223" location="A125996574V" display="A125996574V" xr:uid="{72A637F4-51EC-4439-8AD0-DBE1BC2A4832}"/>
    <hyperlink ref="Q223" location="A126000174L" display="A126000174L" xr:uid="{E1728FB4-74AC-4107-8B48-A4F9CBA8680D}"/>
    <hyperlink ref="R223" location="A125998374L" display="A125998374L" xr:uid="{06E4B8FD-61DE-407F-84EE-4D434AE9DDED}"/>
    <hyperlink ref="S223" location="A125991174T" display="A125991174T" xr:uid="{99D3F10E-9BBF-4BBA-BA5A-8504D4FC71BC}"/>
    <hyperlink ref="T223" location="A125994774A" display="A125994774A" xr:uid="{24913555-1BF9-45CD-A527-71611CBCC366}"/>
    <hyperlink ref="U223" location="A125992974J" display="A125992974J" xr:uid="{4484A8F1-822B-45A0-9C2E-7DB08C34052C}"/>
    <hyperlink ref="P224" location="A125996578C" display="A125996578C" xr:uid="{CC8C48EC-6449-4A64-B4C8-3757C071F400}"/>
    <hyperlink ref="Q224" location="A126000178W" display="A126000178W" xr:uid="{70FAAD11-8CE2-4F7A-91B8-1FE2C3EA6AE4}"/>
    <hyperlink ref="R224" location="A125998378W" display="A125998378W" xr:uid="{CD81F7CD-87AD-4BCA-AA58-784869B95591}"/>
    <hyperlink ref="S224" location="A125991178A" display="A125991178A" xr:uid="{BD0DF42A-F7F0-420C-8260-6993D4E35632}"/>
    <hyperlink ref="T224" location="A125994778K" display="A125994778K" xr:uid="{291E92A3-5CA2-450D-9CBE-964CB6CE9BD6}"/>
    <hyperlink ref="U224" location="A125992978T" display="A125992978T" xr:uid="{2648C85C-B030-4DA9-B3A8-2C30D1A38383}"/>
    <hyperlink ref="P225" location="A125996642K" display="A125996642K" xr:uid="{F2262002-8247-456E-B74A-21FA478FD521}"/>
    <hyperlink ref="Q225" location="A126000242C" display="A126000242C" xr:uid="{057D0D8D-7A45-4DA9-A801-B5A4F33B601A}"/>
    <hyperlink ref="R225" location="A125998442C" display="A125998442C" xr:uid="{524C335F-D43E-48DE-82E8-C840F4ACA5A7}"/>
    <hyperlink ref="S225" location="A125991242J" display="A125991242J" xr:uid="{CD326088-6B96-4A1C-ADC0-F6AF55269E83}"/>
    <hyperlink ref="T225" location="A125994842T" display="A125994842T" xr:uid="{4487F786-29A6-4543-9E36-A21DDDCB4F3D}"/>
    <hyperlink ref="U225" location="A125993042A" display="A125993042A" xr:uid="{DF6907F2-5E21-49E2-8508-65C720662EB5}"/>
    <hyperlink ref="P226" location="A125996470A" display="A125996470A" xr:uid="{875C4B97-D63D-4664-B94E-696F993F5668}"/>
    <hyperlink ref="Q226" location="A126000070V" display="A126000070V" xr:uid="{FB6D6F9A-7BCB-4488-9900-92129F3EA84E}"/>
    <hyperlink ref="R226" location="A125998270V" display="A125998270V" xr:uid="{3EA46A45-F4AA-4241-996D-3AFE25743BFC}"/>
    <hyperlink ref="S226" location="A125991070X" display="A125991070X" xr:uid="{2EC8446B-58CD-4822-AF28-9B5DC91D1857}"/>
    <hyperlink ref="T226" location="A125994670J" display="A125994670J" xr:uid="{AFBFCDB0-3D51-4850-B47E-12898778A27E}"/>
    <hyperlink ref="U226" location="A125992870R" display="A125992870R" xr:uid="{2C0F4B44-1A6E-4981-9D3A-8A11B70F52E7}"/>
    <hyperlink ref="P228" location="A125996534A" display="A125996534A" xr:uid="{206457D8-F992-4B72-8267-A9041ACE1239}"/>
    <hyperlink ref="Q228" location="A126000134V" display="A126000134V" xr:uid="{371A969E-84C4-4C64-B2A3-DCB094C14A02}"/>
    <hyperlink ref="R228" location="A125998334V" display="A125998334V" xr:uid="{2F8439AD-948C-4AE6-9ED4-F832D4C0599D}"/>
    <hyperlink ref="S228" location="A125991134X" display="A125991134X" xr:uid="{23F81AEF-3355-4F5A-92CA-9BD1CB2CEFBB}"/>
    <hyperlink ref="T228" location="A125994734J" display="A125994734J" xr:uid="{0B32F559-6F3C-4292-B7C5-30FB2890228C}"/>
    <hyperlink ref="U228" location="A125992934R" display="A125992934R" xr:uid="{618B3E00-FD33-4D77-8923-0DC0E9E784E1}"/>
    <hyperlink ref="P229" location="A125996490K" display="A125996490K" xr:uid="{2ECBBBD0-C8B7-4F0C-BB5B-0DAC707273DF}"/>
    <hyperlink ref="Q229" location="A126000090C" display="A126000090C" xr:uid="{2FAD1D05-1241-448E-B004-C769F57463D4}"/>
    <hyperlink ref="R229" location="A125998290C" display="A125998290C" xr:uid="{94082898-D85E-47EF-B302-79DA7F5F98BC}"/>
    <hyperlink ref="S229" location="A125991090J" display="A125991090J" xr:uid="{415CB864-97C6-4E80-B103-4321EB689001}"/>
    <hyperlink ref="T229" location="A125994690T" display="A125994690T" xr:uid="{55EEAFDC-459E-467A-ACD7-3925ABC59A98}"/>
    <hyperlink ref="U229" location="A125992890X" display="A125992890X" xr:uid="{038C256A-38ED-4B73-8B8A-E05ECF7374BE}"/>
    <hyperlink ref="P230" location="A125996582V" display="A125996582V" xr:uid="{04AC2D30-1FC7-433E-BBC9-C819CA812519}"/>
    <hyperlink ref="Q230" location="A126000182L" display="A126000182L" xr:uid="{B0E209A4-AA6A-4B7D-9FE9-21B9F9EA800E}"/>
    <hyperlink ref="R230" location="A125998382L" display="A125998382L" xr:uid="{0F664222-22CC-4E9C-9457-9D88B9FBAA37}"/>
    <hyperlink ref="S230" location="A125991182T" display="A125991182T" xr:uid="{6ECA75BF-E712-4D98-A1EB-01F23BF5DE28}"/>
    <hyperlink ref="T230" location="A125994782A" display="A125994782A" xr:uid="{94A95730-AABF-473C-854C-C593BD5099A6}"/>
    <hyperlink ref="U230" location="A125992982J" display="A125992982J" xr:uid="{C4C52662-6E55-4F84-9BE6-502ECABDDE81}"/>
    <hyperlink ref="P231" location="A125996586C" display="A125996586C" xr:uid="{145AB11D-4A84-4150-BBE6-B5BE9D6B4BC3}"/>
    <hyperlink ref="Q231" location="A126000186W" display="A126000186W" xr:uid="{8DEC625B-2D20-4CB5-9E1A-63842953B4E1}"/>
    <hyperlink ref="R231" location="A125998386W" display="A125998386W" xr:uid="{0967604F-F2F0-4462-8B5C-08426230CB97}"/>
    <hyperlink ref="S231" location="A125991186A" display="A125991186A" xr:uid="{5584EB86-567B-4D97-A7C5-6F8167976CEF}"/>
    <hyperlink ref="T231" location="A125994786K" display="A125994786K" xr:uid="{32F52A5E-98F7-4BA8-83E0-C02194636001}"/>
    <hyperlink ref="U231" location="A125992986T" display="A125992986T" xr:uid="{4E7E30E2-5197-4FE6-85C3-0387827FABED}"/>
    <hyperlink ref="P232" location="A125996506T" display="A125996506T" xr:uid="{9D6BFB89-3F35-4224-AB36-94A817DA2250}"/>
    <hyperlink ref="Q232" location="A126000106K" display="A126000106K" xr:uid="{07F98B39-2944-4202-8381-0B96C673EE46}"/>
    <hyperlink ref="R232" location="A125998306K" display="A125998306K" xr:uid="{06587022-4E12-4D6D-9CFF-7B0309CE36C1}"/>
    <hyperlink ref="S232" location="A125991106R" display="A125991106R" xr:uid="{CE151937-8360-45A8-A2A6-048CA3FD620A}"/>
    <hyperlink ref="T232" location="A125994706X" display="A125994706X" xr:uid="{EACDA33B-5234-4859-9689-05BCAF358425}"/>
    <hyperlink ref="U232" location="A125992906F" display="A125992906F" xr:uid="{9B36BFE4-31F8-44F5-849F-4DD58A7EBEAE}"/>
    <hyperlink ref="P233" location="A125996474K" display="A125996474K" xr:uid="{13B1A2D0-EE28-47BC-91D6-39C30275B110}"/>
    <hyperlink ref="Q233" location="A126000074C" display="A126000074C" xr:uid="{FB5E5310-520D-49C8-B5AF-83C8F92D85DB}"/>
    <hyperlink ref="R233" location="A125998274C" display="A125998274C" xr:uid="{539A0912-2252-4702-9821-1545DA391B75}"/>
    <hyperlink ref="S233" location="A125991074J" display="A125991074J" xr:uid="{4B0A94B5-B81A-4B59-9803-0B4376AE24FC}"/>
    <hyperlink ref="T233" location="A125994674T" display="A125994674T" xr:uid="{97BCCE0D-662D-473E-93FB-850909C121B5}"/>
    <hyperlink ref="U233" location="A125992874X" display="A125992874X" xr:uid="{01722B03-B56D-4AE0-A604-B633FFCADCF9}"/>
    <hyperlink ref="P234" location="A125996646V" display="A125996646V" xr:uid="{7AB7E169-9909-40FF-9D66-7B86A0063A4A}"/>
    <hyperlink ref="Q234" location="A126000246L" display="A126000246L" xr:uid="{6E8EBD91-FAC2-474A-BBF1-66DA66071B61}"/>
    <hyperlink ref="R234" location="A125998446L" display="A125998446L" xr:uid="{E09F71AD-9195-4403-96C3-A026418C0073}"/>
    <hyperlink ref="S234" location="A125991246T" display="A125991246T" xr:uid="{96B92CCB-715C-4F01-BFAD-0CF5D2E3E5BA}"/>
    <hyperlink ref="T234" location="A125994846A" display="A125994846A" xr:uid="{D35373F4-E3F0-4E36-83A7-3927B702F9DC}"/>
    <hyperlink ref="U234" location="A125993046K" display="A125993046K" xr:uid="{78590651-A075-43B7-A0BF-51CD1C123F17}"/>
    <hyperlink ref="P235" location="A125996538K" display="A125996538K" xr:uid="{7AA9B7CE-CDFD-4D7E-8F2C-5F86C8ADCB0E}"/>
    <hyperlink ref="Q235" location="A126000138C" display="A126000138C" xr:uid="{68BA7794-B28C-49C5-9986-F1411F50A295}"/>
    <hyperlink ref="R235" location="A125998338C" display="A125998338C" xr:uid="{BAA39516-4146-4204-ABB9-0C16313BEFFD}"/>
    <hyperlink ref="S235" location="A125991138J" display="A125991138J" xr:uid="{47E98F88-1E01-4FD6-B3B0-C84A80D9B1E4}"/>
    <hyperlink ref="T235" location="A125994738T" display="A125994738T" xr:uid="{26B3BAEE-41A9-4851-A32C-01E61881E5CE}"/>
    <hyperlink ref="U235" location="A125992938X" display="A125992938X" xr:uid="{99AAEF75-7E3C-4D4A-B006-F15D71F554FD}"/>
    <hyperlink ref="P236" location="A125996606A" display="A125996606A" xr:uid="{885B9908-E4E7-4268-A99A-2233A86D3595}"/>
    <hyperlink ref="Q236" location="A126000206V" display="A126000206V" xr:uid="{6E714F6B-3533-44F5-B1F3-5CFC114E5C9B}"/>
    <hyperlink ref="R236" location="A125998406V" display="A125998406V" xr:uid="{7E2DEBF4-552B-4B04-9528-D3E53323D3DB}"/>
    <hyperlink ref="S236" location="A125991206X" display="A125991206X" xr:uid="{7AB8B641-CFE3-4F9B-B213-FD5EE11A0F70}"/>
    <hyperlink ref="T236" location="A125994806J" display="A125994806J" xr:uid="{3AF55F33-8051-48F0-BEF7-A73BBEFD5A92}"/>
    <hyperlink ref="U236" location="A125993006T" display="A125993006T" xr:uid="{B08E4FA8-373D-428F-B6B6-4DBD223B36FC}"/>
    <hyperlink ref="P237" location="A125996650K" display="A125996650K" xr:uid="{74F258A2-E5A4-43EA-8D3E-3A49E592318C}"/>
    <hyperlink ref="Q237" location="A126000250C" display="A126000250C" xr:uid="{2E5CEF02-10D2-4B2E-BE6A-8FE97413FAEF}"/>
    <hyperlink ref="R237" location="A125998450C" display="A125998450C" xr:uid="{F888E758-CF1C-4DD5-85F4-FDC64AA56FFB}"/>
    <hyperlink ref="S237" location="A125991250J" display="A125991250J" xr:uid="{132A6E80-59EA-44C2-9FF1-6E04F8AC09D7}"/>
    <hyperlink ref="T237" location="A125994850T" display="A125994850T" xr:uid="{B8F42E95-FCE4-4F51-8130-66DFB65B2BF1}"/>
    <hyperlink ref="U237" location="A125993050A" display="A125993050A" xr:uid="{9D88DFEF-8E99-4335-8F6A-FF5CC9E88A32}"/>
    <hyperlink ref="V238" location="A125997478L" display="A125997478L" xr:uid="{8EF6C4F3-C57C-41DB-833B-CEA707C0A2A1}"/>
    <hyperlink ref="W238" location="A126001078F" display="A126001078F" xr:uid="{C7315B7D-A090-45D1-AF73-88AB1D0F6EFB}"/>
    <hyperlink ref="X238" location="A125999278F" display="A125999278F" xr:uid="{E87B73FD-048C-471F-B317-2551ED40A881}"/>
    <hyperlink ref="Y238" location="A125992078K" display="A125992078K" xr:uid="{67E795A3-E565-4B2C-8574-BBAFE7596261}"/>
    <hyperlink ref="Z238" location="A125995678V" display="A125995678V" xr:uid="{2CA0A7B2-E36C-491B-8534-711D6BDB5B8C}"/>
    <hyperlink ref="AA238" location="A125993878A" display="A125993878A" xr:uid="{7E2A8DE9-ACA1-4C69-A802-2DF5D7838B15}"/>
    <hyperlink ref="V185" location="A125997610K" display="A125997610K" xr:uid="{A4F0CC0D-09D7-404F-91CA-9834506D4159}"/>
    <hyperlink ref="W185" location="A126001210C" display="A126001210C" xr:uid="{A713A511-715B-47CF-9157-44C9E8A15F26}"/>
    <hyperlink ref="X185" location="A125999410C" display="A125999410C" xr:uid="{6E2EA9C3-67FC-4D01-B745-A40F15145EC5}"/>
    <hyperlink ref="Y185" location="A125992210J" display="A125992210J" xr:uid="{16AFB716-4E63-4CE7-9061-A0E270647E0A}"/>
    <hyperlink ref="Z185" location="A125995810T" display="A125995810T" xr:uid="{8A6FFDC3-D446-4C59-878E-3F83637065B2}"/>
    <hyperlink ref="AA185" location="A125994010A" display="A125994010A" xr:uid="{64FFAD9E-B682-4E18-AE99-F409E50A1247}"/>
    <hyperlink ref="V186" location="A125997542V" display="A125997542V" xr:uid="{A0276595-7176-48CA-B77A-3298C605F24B}"/>
    <hyperlink ref="W186" location="A126001142L" display="A126001142L" xr:uid="{3DECCD20-C482-4C8F-8E61-C747326409BB}"/>
    <hyperlink ref="X186" location="A125999342L" display="A125999342L" xr:uid="{9A1A98A0-A574-47E5-85C7-63ACDD2CE28B}"/>
    <hyperlink ref="Y186" location="A125992142T" display="A125992142T" xr:uid="{FCDF0839-65A2-43DB-BF96-5D39D8B685F4}"/>
    <hyperlink ref="Z186" location="A125995742A" display="A125995742A" xr:uid="{CEE18EA7-1F3E-4755-A303-2CD84527B7E1}"/>
    <hyperlink ref="AA186" location="A125993942J" display="A125993942J" xr:uid="{2052F52F-EB58-4F56-B055-5B54B6A79ADE}"/>
    <hyperlink ref="V187" location="A125997614V" display="A125997614V" xr:uid="{DD4CE60A-74E2-4BEC-888E-23931B37A6D9}"/>
    <hyperlink ref="W187" location="A126001214L" display="A126001214L" xr:uid="{50AC99E6-83B6-4381-877E-675988116E37}"/>
    <hyperlink ref="X187" location="A125999414L" display="A125999414L" xr:uid="{CE90A2E4-CCC5-4CD1-AA1D-0977D4621961}"/>
    <hyperlink ref="Y187" location="A125992214T" display="A125992214T" xr:uid="{727EDC0E-4D63-44E4-A89C-ADBFC2658209}"/>
    <hyperlink ref="Z187" location="A125995814A" display="A125995814A" xr:uid="{A69C3A87-6D35-4BC7-A0B6-5D38E1ABBA17}"/>
    <hyperlink ref="AA187" location="A125994014K" display="A125994014K" xr:uid="{75A48098-CB1F-430A-8A14-280855B1F5D3}"/>
    <hyperlink ref="V188" location="A125997618C" display="A125997618C" xr:uid="{FAD95D67-6C4C-4AE6-B832-868F20A262FB}"/>
    <hyperlink ref="W188" location="A126001218W" display="A126001218W" xr:uid="{02BCDDD9-B505-4E8A-A3F8-0899E70C5F72}"/>
    <hyperlink ref="X188" location="A125999418W" display="A125999418W" xr:uid="{D1FD90F2-1A04-41F0-BADB-E421A604AA84}"/>
    <hyperlink ref="Y188" location="A125992218A" display="A125992218A" xr:uid="{F6E0E401-9A2E-4D8B-8CA0-813F28BEFCFE}"/>
    <hyperlink ref="Z188" location="A125995818K" display="A125995818K" xr:uid="{509931D8-189F-4946-8F93-E63236402142}"/>
    <hyperlink ref="AA188" location="A125994018V" display="A125994018V" xr:uid="{4E2A5AF2-C33A-4A03-8505-5240468ED895}"/>
    <hyperlink ref="V189" location="A125997546C" display="A125997546C" xr:uid="{83013F52-59E6-45D6-938A-ED690FA5BA68}"/>
    <hyperlink ref="W189" location="A126001146W" display="A126001146W" xr:uid="{C6C446CF-EDBE-4DD1-8BC0-15534F05C87F}"/>
    <hyperlink ref="X189" location="A125999346W" display="A125999346W" xr:uid="{7F8D4627-C0CD-46E7-A100-6AF0276DF959}"/>
    <hyperlink ref="Y189" location="A125992146A" display="A125992146A" xr:uid="{81DEEF09-2986-4C10-8159-25AEC2F88786}"/>
    <hyperlink ref="Z189" location="A125995746K" display="A125995746K" xr:uid="{966EA805-4264-4944-BB06-6DA2E639394A}"/>
    <hyperlink ref="AA189" location="A125993946T" display="A125993946T" xr:uid="{7EE60808-E30B-4DC4-A96E-3C241A6B464A}"/>
    <hyperlink ref="V190" location="A125997550V" display="A125997550V" xr:uid="{726D8572-2003-4240-BAB8-166CE3EC78DA}"/>
    <hyperlink ref="W190" location="A126001150L" display="A126001150L" xr:uid="{317471D1-C5DC-47E4-97BA-D524FB486446}"/>
    <hyperlink ref="X190" location="A125999350L" display="A125999350L" xr:uid="{28AFA5E9-3D2B-42DA-A2D7-49F25F160C52}"/>
    <hyperlink ref="Y190" location="A125992150T" display="A125992150T" xr:uid="{FAF81259-35DD-49CB-8361-ADCDEB09436E}"/>
    <hyperlink ref="Z190" location="A125995750A" display="A125995750A" xr:uid="{36A981C6-8563-48ED-93AC-3BD99F104FD7}"/>
    <hyperlink ref="AA190" location="A125993950J" display="A125993950J" xr:uid="{B8467BE3-2C21-42EF-9B70-4FA4C0EC6A95}"/>
    <hyperlink ref="V191" location="A125997590L" display="A125997590L" xr:uid="{2FCFCFBD-629F-4D68-AEC2-51682A4F8491}"/>
    <hyperlink ref="W191" location="A126001190F" display="A126001190F" xr:uid="{A306F0F4-C3D3-4AB5-A655-2F5DD6184B3C}"/>
    <hyperlink ref="X191" location="A125999390F" display="A125999390F" xr:uid="{4E7C68CB-30DF-4A60-87CE-0B49651386A9}"/>
    <hyperlink ref="Y191" location="A125992190K" display="A125992190K" xr:uid="{0B8B69A4-217E-4EA9-9415-83B1A1D772D6}"/>
    <hyperlink ref="Z191" location="A125995790V" display="A125995790V" xr:uid="{2111A428-828A-41B1-A148-F5EEC764EDF4}"/>
    <hyperlink ref="AA191" location="A125993990A" display="A125993990A" xr:uid="{0326D171-20EA-4F53-8E52-37DD22E79349}"/>
    <hyperlink ref="V192" location="A125997510A" display="A125997510A" xr:uid="{CE4C2A7F-DB1C-40D2-A48A-42F63FA74A4F}"/>
    <hyperlink ref="W192" location="A126001110V" display="A126001110V" xr:uid="{7A3FBD46-0678-49C6-BF9D-BB8420E20922}"/>
    <hyperlink ref="X192" location="A125999310V" display="A125999310V" xr:uid="{B4A816FA-E821-445F-8947-E84278544F44}"/>
    <hyperlink ref="Y192" location="A125992110X" display="A125992110X" xr:uid="{C946ACC2-BB33-4286-9108-2BF57281B64F}"/>
    <hyperlink ref="Z192" location="A125995710J" display="A125995710J" xr:uid="{C5D2DACD-86A6-4E82-AF42-F938C4E2FC04}"/>
    <hyperlink ref="AA192" location="A125993910R" display="A125993910R" xr:uid="{09F41827-1AAB-444F-B8C2-E00EB2DDFB0A}"/>
    <hyperlink ref="V193" location="A125997622V" display="A125997622V" xr:uid="{C0F62462-6879-4040-8E35-1750380F034B}"/>
    <hyperlink ref="W193" location="A126001222L" display="A126001222L" xr:uid="{980191DB-7E88-4E33-8026-B593F24465E8}"/>
    <hyperlink ref="X193" location="A125999422L" display="A125999422L" xr:uid="{4C47B29D-D343-4636-A7C0-8FC7351D1790}"/>
    <hyperlink ref="Y193" location="A125992222T" display="A125992222T" xr:uid="{C6CA91F4-84B0-41DC-AC06-026E670D6B74}"/>
    <hyperlink ref="Z193" location="A125995822A" display="A125995822A" xr:uid="{9E7387DB-3359-4144-894B-A30B23452634}"/>
    <hyperlink ref="AA193" location="A125994022K" display="A125994022K" xr:uid="{C4C7CB37-39B2-4C24-82BA-13724247D089}"/>
    <hyperlink ref="V195" location="A125997554C" display="A125997554C" xr:uid="{E9AF3FA6-E3BC-40A6-B68F-E5154E3384F3}"/>
    <hyperlink ref="W195" location="A126001154W" display="A126001154W" xr:uid="{471992AE-0941-4CE8-B620-432A4E8F2AF5}"/>
    <hyperlink ref="X195" location="A125999354W" display="A125999354W" xr:uid="{DD3E4453-F971-4932-A190-42F9FDC0CEBE}"/>
    <hyperlink ref="Y195" location="A125992154A" display="A125992154A" xr:uid="{A5B8F3D0-F260-47E8-907C-9304B17A8A98}"/>
    <hyperlink ref="Z195" location="A125995754K" display="A125995754K" xr:uid="{7190109F-9B8B-4A70-B3BE-868DAF10A468}"/>
    <hyperlink ref="AA195" location="A125993954T" display="A125993954T" xr:uid="{862E1D57-D348-4741-B177-02C4DE35D151}"/>
    <hyperlink ref="V196" location="A125997482C" display="A125997482C" xr:uid="{8360CD65-71A2-4E28-8EAA-F3280DE72DBC}"/>
    <hyperlink ref="W196" location="A126001082W" display="A126001082W" xr:uid="{1D5650C9-2826-4A02-934A-20A06334C2FC}"/>
    <hyperlink ref="X196" location="A125999282W" display="A125999282W" xr:uid="{FDEFE331-D960-4757-B5A6-98A3D201A307}"/>
    <hyperlink ref="Y196" location="A125992082A" display="A125992082A" xr:uid="{3D9648F2-BCF0-4F9B-8B76-99FC381ED622}"/>
    <hyperlink ref="Z196" location="A125995682K" display="A125995682K" xr:uid="{AAA4C2C0-5682-4F71-82AF-9D84266F7117}"/>
    <hyperlink ref="AA196" location="A125993882T" display="A125993882T" xr:uid="{EC9E39B9-5EA4-4825-BA17-C2C5C998B4BA}"/>
    <hyperlink ref="V197" location="A125997558L" display="A125997558L" xr:uid="{D9BB564F-7D80-40DD-84AD-FFEE72AFD9C5}"/>
    <hyperlink ref="W197" location="A126001158F" display="A126001158F" xr:uid="{21D28BDA-6176-4FA9-AD09-8F9E948E8CC0}"/>
    <hyperlink ref="X197" location="A125999358F" display="A125999358F" xr:uid="{1714EFB7-9AD6-4065-81A0-B8774E290FC9}"/>
    <hyperlink ref="Y197" location="A125992158K" display="A125992158K" xr:uid="{CD4E3EB3-3707-4B27-9CD4-65928F521552}"/>
    <hyperlink ref="Z197" location="A125995758V" display="A125995758V" xr:uid="{C45143F0-BC8C-4606-8E9F-AE56C05BCBCC}"/>
    <hyperlink ref="AA197" location="A125993958A" display="A125993958A" xr:uid="{5E7C2569-CF67-4F74-AC7E-6CEB4EEF2386}"/>
    <hyperlink ref="V198" location="A125997562C" display="A125997562C" xr:uid="{AE850A37-65F3-4FFE-92F1-9979E63C6847}"/>
    <hyperlink ref="W198" location="A126001162W" display="A126001162W" xr:uid="{8161A661-93F7-42AC-9EB1-ECD57ABA3580}"/>
    <hyperlink ref="X198" location="A125999362W" display="A125999362W" xr:uid="{D1E0538D-C0A5-4E0C-A509-DC74C42230A6}"/>
    <hyperlink ref="Y198" location="A125992162A" display="A125992162A" xr:uid="{BB2F528F-5773-4B5D-AB5B-ABF022F58666}"/>
    <hyperlink ref="Z198" location="A125995762K" display="A125995762K" xr:uid="{6FFF4431-4D8A-4C3A-8C84-026E99E980EB}"/>
    <hyperlink ref="AA198" location="A125993962T" display="A125993962T" xr:uid="{78DC8E92-D39D-4DF9-88C4-6FEDCAD3A789}"/>
    <hyperlink ref="V199" location="A125997634C" display="A125997634C" xr:uid="{6F212125-6348-4F9E-9A32-31F868670820}"/>
    <hyperlink ref="W199" location="A126001234W" display="A126001234W" xr:uid="{4712604D-BC19-4BF2-B02E-CAA7C4D90A74}"/>
    <hyperlink ref="X199" location="A125999434W" display="A125999434W" xr:uid="{C873ED10-ADC1-4E1D-A099-5EFDC5E37023}"/>
    <hyperlink ref="Y199" location="A125992234A" display="A125992234A" xr:uid="{BDE5E8AB-1DEE-4F96-9CF7-A9C771BAD6CD}"/>
    <hyperlink ref="Z199" location="A125995834K" display="A125995834K" xr:uid="{A5D8A475-9532-48D2-A303-CD56485F9D3E}"/>
    <hyperlink ref="AA199" location="A125994034V" display="A125994034V" xr:uid="{A00E5D51-DFB9-4B6D-8351-0C0BE873DBAC}"/>
    <hyperlink ref="V200" location="A125997454V" display="A125997454V" xr:uid="{3E62165A-5B43-40CF-B600-3A47D1F0ECBA}"/>
    <hyperlink ref="W200" location="A126001054L" display="A126001054L" xr:uid="{E518C39F-A729-442F-90A5-D6E931AB6CED}"/>
    <hyperlink ref="X200" location="A125999254L" display="A125999254L" xr:uid="{F86594BC-4C55-48BC-9611-8DC8D64DF4E0}"/>
    <hyperlink ref="Y200" location="A125992054T" display="A125992054T" xr:uid="{6433E350-DED6-48F5-A01C-25A08C9A01A2}"/>
    <hyperlink ref="Z200" location="A125995654A" display="A125995654A" xr:uid="{32B67D23-6896-464E-AAC9-B4FDF56E66D4}"/>
    <hyperlink ref="AA200" location="A125993854J" display="A125993854J" xr:uid="{963F3355-671D-42C4-ABA9-338A738BFE5F}"/>
    <hyperlink ref="V201" location="A125997626C" display="A125997626C" xr:uid="{647922B3-0B8F-4A90-B26F-3F61F80649E0}"/>
    <hyperlink ref="W201" location="A126001226W" display="A126001226W" xr:uid="{0B703D4A-795A-4A09-B58A-5B592EDAB71D}"/>
    <hyperlink ref="X201" location="A125999426W" display="A125999426W" xr:uid="{DE08BF5E-EC5A-4058-B6F9-C1C5DC077A19}"/>
    <hyperlink ref="Y201" location="A125992226A" display="A125992226A" xr:uid="{73599915-9E7D-480B-B185-74DC1C6976B6}"/>
    <hyperlink ref="Z201" location="A125995826K" display="A125995826K" xr:uid="{330FA4C2-A371-4D04-9728-E1557369F734}"/>
    <hyperlink ref="AA201" location="A125994026V" display="A125994026V" xr:uid="{AA4BDA92-29D6-408A-928A-07C706A49163}"/>
    <hyperlink ref="V202" location="A125997630V" display="A125997630V" xr:uid="{EE230CA9-6614-4E11-A9F1-8661BA5554A3}"/>
    <hyperlink ref="W202" location="A126001230L" display="A126001230L" xr:uid="{C05BC231-0831-47DD-BFC5-EBE3692264C3}"/>
    <hyperlink ref="X202" location="A125999430L" display="A125999430L" xr:uid="{F01D859C-0CA5-4A6B-93ED-EB062D8547C7}"/>
    <hyperlink ref="Y202" location="A125992230T" display="A125992230T" xr:uid="{BCD941CB-D992-4208-8E1D-6122990D68D9}"/>
    <hyperlink ref="Z202" location="A125995830A" display="A125995830A" xr:uid="{C66DF32D-B693-4186-987A-9E3C8C6BD70C}"/>
    <hyperlink ref="AA202" location="A125994030K" display="A125994030K" xr:uid="{899D41FB-9F11-48D8-9CB8-94C2BD2C5798}"/>
    <hyperlink ref="V203" location="A125997458C" display="A125997458C" xr:uid="{2A7C176C-00FC-47F5-B57A-91D111F34C01}"/>
    <hyperlink ref="W203" location="A126001058W" display="A126001058W" xr:uid="{A272FEB4-AAAE-438B-BBF5-C7E984DEEA1D}"/>
    <hyperlink ref="X203" location="A125999258W" display="A125999258W" xr:uid="{4D1BE85B-142D-4F12-82B2-67494A9E3C37}"/>
    <hyperlink ref="Y203" location="A125992058A" display="A125992058A" xr:uid="{E2FCF752-64B4-45E8-8457-4D9511810B35}"/>
    <hyperlink ref="Z203" location="A125995658K" display="A125995658K" xr:uid="{A260C49C-D2D0-4B61-A460-B8351264D264}"/>
    <hyperlink ref="AA203" location="A125993858T" display="A125993858T" xr:uid="{4BEDCE85-1A0E-4D32-A63B-3FA59B76509B}"/>
    <hyperlink ref="V204" location="A125997514K" display="A125997514K" xr:uid="{93FD6195-5E17-41C6-ABE4-0C5FFA7C7FAA}"/>
    <hyperlink ref="W204" location="A126001114C" display="A126001114C" xr:uid="{8D7C745E-9D11-42F9-84C1-1D969558B780}"/>
    <hyperlink ref="X204" location="A125999314C" display="A125999314C" xr:uid="{3E8DD0D7-4A94-4417-942F-81EF2CF1D33A}"/>
    <hyperlink ref="Y204" location="A125992114J" display="A125992114J" xr:uid="{DB44BD86-31D8-4B24-AB25-0634E2297CF3}"/>
    <hyperlink ref="Z204" location="A125995714T" display="A125995714T" xr:uid="{82ED6823-17A6-4CEA-9B27-6DE85FF1A208}"/>
    <hyperlink ref="AA204" location="A125993914X" display="A125993914X" xr:uid="{BD0B57EA-0993-456A-BEF0-24B9C6C6E40D}"/>
    <hyperlink ref="V205" location="A125997566L" display="A125997566L" xr:uid="{69101B21-0F9F-4186-A38F-346609364885}"/>
    <hyperlink ref="W205" location="A126001166F" display="A126001166F" xr:uid="{D8293CAD-0904-47D6-B948-9941748B46E5}"/>
    <hyperlink ref="X205" location="A125999366F" display="A125999366F" xr:uid="{31CF02A2-0CA4-4321-B0CE-6A210B7BF8F3}"/>
    <hyperlink ref="Y205" location="A125992166K" display="A125992166K" xr:uid="{97F5DB2E-7F8C-4E46-95F7-2D2B198E9458}"/>
    <hyperlink ref="Z205" location="A125995766V" display="A125995766V" xr:uid="{EF5CA38E-67B3-484D-A23A-81ACEC1876E8}"/>
    <hyperlink ref="AA205" location="A125993966A" display="A125993966A" xr:uid="{2A7A4AF7-15A4-4AF1-97A7-DABA95B99F4C}"/>
    <hyperlink ref="V206" location="A125997638L" display="A125997638L" xr:uid="{D06EA2CD-9D84-483A-BB08-8EE3076501CA}"/>
    <hyperlink ref="W206" location="A126001238F" display="A126001238F" xr:uid="{904CE2AF-91E4-4D15-8FC0-271B6A6A93A4}"/>
    <hyperlink ref="X206" location="A125999438F" display="A125999438F" xr:uid="{AF928AD7-3A21-44EB-9553-4D16093BC7B2}"/>
    <hyperlink ref="Y206" location="A125992238K" display="A125992238K" xr:uid="{37CF7DA9-F67C-4363-B358-A5A2F5D779C9}"/>
    <hyperlink ref="Z206" location="A125995838V" display="A125995838V" xr:uid="{90CE0F1A-7DCE-4C55-955B-058A436929F8}"/>
    <hyperlink ref="AA206" location="A125994038C" display="A125994038C" xr:uid="{744F2737-E2A8-4E48-8A64-E8344C4BE810}"/>
    <hyperlink ref="V208" location="A125997462V" display="A125997462V" xr:uid="{C52AF251-39EB-48E9-B27E-9620CA46BEA6}"/>
    <hyperlink ref="W208" location="A126001062L" display="A126001062L" xr:uid="{5D70E3AB-DE5E-4FBD-982C-84A1E90A6F17}"/>
    <hyperlink ref="X208" location="A125999262L" display="A125999262L" xr:uid="{241E7230-5A73-4EC0-8F41-077A6ECE35FA}"/>
    <hyperlink ref="V209" location="A125997594W" display="A125997594W" xr:uid="{B1B38468-EAF2-480E-9926-164CD6029CD3}"/>
    <hyperlink ref="W209" location="A126001194R" display="A126001194R" xr:uid="{16F5C02D-DCB9-4D61-8285-EE001C08BF72}"/>
    <hyperlink ref="X209" location="A125999394R" display="A125999394R" xr:uid="{9EEF200C-3FF7-4DD5-81FA-35929FC96029}"/>
    <hyperlink ref="Y209" location="A125992194V" display="A125992194V" xr:uid="{F6CF7F39-830A-4962-BC23-E6CE9B60002F}"/>
    <hyperlink ref="Z209" location="A125995794C" display="A125995794C" xr:uid="{B30E4F68-448A-4965-ADC9-6BC6F57F5B47}"/>
    <hyperlink ref="AA209" location="A125993994K" display="A125993994K" xr:uid="{DE1E0223-C720-433F-97FE-5A63CB32C0D4}"/>
    <hyperlink ref="V210" location="A125997598F" display="A125997598F" xr:uid="{B8447E94-99F8-47F9-8CFF-34C4B54440B5}"/>
    <hyperlink ref="W210" location="A126001198X" display="A126001198X" xr:uid="{11DED35C-E463-4F3C-864C-F30CBD9E4184}"/>
    <hyperlink ref="X210" location="A125999398X" display="A125999398X" xr:uid="{082B2C2E-5620-469B-AA68-7951227F4AAE}"/>
    <hyperlink ref="Y210" location="A125992198C" display="A125992198C" xr:uid="{16D9B749-86E0-4F33-8C71-87418B7486EC}"/>
    <hyperlink ref="Z210" location="A125995798L" display="A125995798L" xr:uid="{A2C08813-7296-416D-909C-E93EFF110889}"/>
    <hyperlink ref="AA210" location="A125993998V" display="A125993998V" xr:uid="{61AEA931-D317-49E4-BF40-F2DBAC66834A}"/>
    <hyperlink ref="V211" location="A125997494L" display="A125997494L" xr:uid="{0B9F8AC6-5322-4B99-A8C4-433860AA7775}"/>
    <hyperlink ref="W211" location="A126001094F" display="A126001094F" xr:uid="{551F982C-BB68-4934-AB3B-BB5AD895A5E6}"/>
    <hyperlink ref="X211" location="A125999294F" display="A125999294F" xr:uid="{3546B49C-C108-4A02-8BA0-213110F2F33B}"/>
    <hyperlink ref="Y211" location="A125992094K" display="A125992094K" xr:uid="{38C78E9D-F4D2-47A6-8827-2BD69EAD5CC7}"/>
    <hyperlink ref="Z211" location="A125995694V" display="A125995694V" xr:uid="{A4BA657E-686C-4F6C-9E3C-9645B1B4EF65}"/>
    <hyperlink ref="AA211" location="A125993894A" display="A125993894A" xr:uid="{7AACE9D8-7AF4-4098-A752-B76AE92488F2}"/>
    <hyperlink ref="V212" location="A125997466C" display="A125997466C" xr:uid="{EF4F416A-1BFD-4EAE-BD98-E5F0D66C9636}"/>
    <hyperlink ref="W212" location="A126001066W" display="A126001066W" xr:uid="{92647CF1-432E-4CBA-BFD0-5DEEC448C9E3}"/>
    <hyperlink ref="X212" location="A125999266W" display="A125999266W" xr:uid="{67C389CB-4166-421C-A97E-937F47CCC714}"/>
    <hyperlink ref="Y212" location="A125992066A" display="A125992066A" xr:uid="{E4F9874B-A8A5-4B65-B24F-89B1E719F81A}"/>
    <hyperlink ref="Z212" location="A125995666K" display="A125995666K" xr:uid="{7486060D-FC72-4261-B0AE-CF4299B4569B}"/>
    <hyperlink ref="AA212" location="A125993866T" display="A125993866T" xr:uid="{529BD416-94DB-4235-A7F0-65328F23BC8B}"/>
    <hyperlink ref="Y214" location="A125992118T" display="A125992118T" xr:uid="{2F0BA27E-C107-4065-B769-CEBF218EF74A}"/>
    <hyperlink ref="Z214" location="A125995718A" display="A125995718A" xr:uid="{EAB8C5C1-549A-488B-AABD-141BBAEC5857}"/>
    <hyperlink ref="AA214" location="A125993918J" display="A125993918J" xr:uid="{3543F9BA-D1E2-4DBB-AC0A-EC99420E916F}"/>
    <hyperlink ref="V215" location="A125997486L" display="A125997486L" xr:uid="{C9A01759-1FF0-49AC-B1F3-8ACCF8B11DC2}"/>
    <hyperlink ref="W215" location="A126001086F" display="A126001086F" xr:uid="{C0C627CF-EF79-40F1-8959-9519A42CC0BA}"/>
    <hyperlink ref="X215" location="A125999286F" display="A125999286F" xr:uid="{4A6B0ACD-9622-42A5-A38E-FE282ECCC8D3}"/>
    <hyperlink ref="Y215" location="A125992086K" display="A125992086K" xr:uid="{ABBCCD74-69A2-46B1-AD6D-E0517BB98840}"/>
    <hyperlink ref="Z215" location="A125995686V" display="A125995686V" xr:uid="{FBC9F262-8A38-45C6-BBBE-905CEBB72AC9}"/>
    <hyperlink ref="AA215" location="A125993886A" display="A125993886A" xr:uid="{5EDD3D29-2D05-42D5-8AA0-5681AC8E9EB4}"/>
    <hyperlink ref="V216" location="A125997522K" display="A125997522K" xr:uid="{14646D82-0D41-47DB-A9BD-2D73396B6B67}"/>
    <hyperlink ref="W216" location="A126001122C" display="A126001122C" xr:uid="{57F1592C-B10D-4526-BADD-2B9EDC65728F}"/>
    <hyperlink ref="X216" location="A125999322C" display="A125999322C" xr:uid="{8CBE2E8B-AD53-4866-956F-70BC1E1D7186}"/>
    <hyperlink ref="Y216" location="A125992122J" display="A125992122J" xr:uid="{8719F25D-12AD-4DAC-9353-11A27D88A139}"/>
    <hyperlink ref="Z216" location="A125995722T" display="A125995722T" xr:uid="{1DC64551-7C3F-454A-A166-99519C7AB2E6}"/>
    <hyperlink ref="AA216" location="A125993922X" display="A125993922X" xr:uid="{C48575D7-9D02-4B5D-B311-A3EC468F1C42}"/>
    <hyperlink ref="V217" location="A125997498W" display="A125997498W" xr:uid="{A2E63B0C-8822-4008-A205-7509C036478B}"/>
    <hyperlink ref="W217" location="A126001098R" display="A126001098R" xr:uid="{A136FC89-F1E7-41FB-BAFC-7EDCA749A027}"/>
    <hyperlink ref="X217" location="A125999298R" display="A125999298R" xr:uid="{1E5BB3E3-D7D5-4C1C-BD4E-AC2969D58AF9}"/>
    <hyperlink ref="Y217" location="A125992098V" display="A125992098V" xr:uid="{B5B2D1F4-1581-4937-892D-771609695D1E}"/>
    <hyperlink ref="Z217" location="A125995698C" display="A125995698C" xr:uid="{0A22D7FA-F186-486B-A8AD-1BECCA5FCB20}"/>
    <hyperlink ref="AA217" location="A125993898K" display="A125993898K" xr:uid="{D911D169-111B-4C72-BAFF-75B391B2137F}"/>
    <hyperlink ref="V218" location="A125997526V" display="A125997526V" xr:uid="{2BC23371-C15E-4462-B9FA-2D14A98CA945}"/>
    <hyperlink ref="W218" location="A126001126L" display="A126001126L" xr:uid="{2827FDED-407F-4E70-9A5B-75F8061123AA}"/>
    <hyperlink ref="X218" location="A125999326L" display="A125999326L" xr:uid="{4D550527-CD04-45E7-B33B-C84E81BD10C3}"/>
    <hyperlink ref="Y218" location="A125992126T" display="A125992126T" xr:uid="{CFC9BF7B-335F-4B68-AE09-814AB0C73199}"/>
    <hyperlink ref="Z218" location="A125995726A" display="A125995726A" xr:uid="{6E2A9F44-84A5-4ADA-A409-9AE8C0B850D6}"/>
    <hyperlink ref="AA218" location="A125993926J" display="A125993926J" xr:uid="{4712AA9B-5635-4B28-9A76-446B82ECE363}"/>
    <hyperlink ref="V219" location="A125997570C" display="A125997570C" xr:uid="{860AE3B1-9222-461C-B61F-5C6F74E94F63}"/>
    <hyperlink ref="W219" location="A126001170W" display="A126001170W" xr:uid="{5D9B96CD-B50F-4F3F-B6FA-E013BB42FB16}"/>
    <hyperlink ref="X219" location="A125999370W" display="A125999370W" xr:uid="{6357D345-55E2-4CD5-9CDA-1A0D76081FB4}"/>
    <hyperlink ref="Y219" location="A125992170A" display="A125992170A" xr:uid="{A6F86953-83A6-4200-AE4C-C5F245561EB0}"/>
    <hyperlink ref="Z219" location="A125995770K" display="A125995770K" xr:uid="{03BE4FA9-3D4F-4F90-B8F8-1DCA96A82C3E}"/>
    <hyperlink ref="AA219" location="A125993970T" display="A125993970T" xr:uid="{8AA630D9-DECF-4D7F-9D51-6E78D5C9C588}"/>
    <hyperlink ref="V220" location="A125997530K" display="A125997530K" xr:uid="{87B25F8F-A4F6-4CF5-BEC3-9B0DF96F82AF}"/>
    <hyperlink ref="W220" location="A126001130C" display="A126001130C" xr:uid="{6CE357A6-8581-4DCD-AAF3-5E0BCF7527D6}"/>
    <hyperlink ref="X220" location="A125999330C" display="A125999330C" xr:uid="{AFBD792C-107B-40EF-9686-A006726FD38A}"/>
    <hyperlink ref="Y220" location="A125992130J" display="A125992130J" xr:uid="{5B6969E6-DA0A-419D-8C41-23BAF311D233}"/>
    <hyperlink ref="Z220" location="A125995730T" display="A125995730T" xr:uid="{4763DED1-1840-45E4-95CF-37224E918ECB}"/>
    <hyperlink ref="AA220" location="A125993930X" display="A125993930X" xr:uid="{0AEED59B-AC82-4AB1-960E-09C8682CB01F}"/>
    <hyperlink ref="V221" location="A125997502A" display="A125997502A" xr:uid="{7F8D982C-B440-48FD-8F4A-FFA69B47FFC0}"/>
    <hyperlink ref="W221" location="A126001102V" display="A126001102V" xr:uid="{76CBC247-94E1-465F-ADCC-39EA00AD8434}"/>
    <hyperlink ref="X221" location="A125999302V" display="A125999302V" xr:uid="{16838BBF-90D5-47DB-98A6-711509E24C1B}"/>
    <hyperlink ref="Y221" location="A125992102X" display="A125992102X" xr:uid="{690F7A64-CE89-405D-A27D-C8577BED9D24}"/>
    <hyperlink ref="Z221" location="A125995702J" display="A125995702J" xr:uid="{ED3DD217-35EF-4C51-A4D2-D07802433C49}"/>
    <hyperlink ref="AA221" location="A125993902R" display="A125993902R" xr:uid="{0E6ECCB6-6A8C-45E5-9800-8B75880A253E}"/>
    <hyperlink ref="V222" location="A125997602K" display="A125997602K" xr:uid="{07E86DEE-2605-4766-85D3-860739FF9A96}"/>
    <hyperlink ref="W222" location="A126001202C" display="A126001202C" xr:uid="{4F8E2F12-4035-42AB-9FC5-C324C7A9597C}"/>
    <hyperlink ref="X222" location="A125999402C" display="A125999402C" xr:uid="{DA0B99FD-D208-4B20-BCC4-B4CDD68FC7D2}"/>
    <hyperlink ref="Y222" location="A125992202J" display="A125992202J" xr:uid="{833B3C0F-555D-4DEA-9C5C-9BD6D3AEC22B}"/>
    <hyperlink ref="Z222" location="A125995802T" display="A125995802T" xr:uid="{B370F716-334C-437D-800C-96785FBF7FAB}"/>
    <hyperlink ref="AA222" location="A125994002A" display="A125994002A" xr:uid="{ABF65AF0-08D0-4E7A-90AD-55952F3063C2}"/>
    <hyperlink ref="V223" location="A125997574L" display="A125997574L" xr:uid="{FC53806C-280C-4F66-A387-C484BE841840}"/>
    <hyperlink ref="W223" location="A126001174F" display="A126001174F" xr:uid="{E82C74A0-DD39-4FE2-95A4-2E47E41F2430}"/>
    <hyperlink ref="X223" location="A125999374F" display="A125999374F" xr:uid="{483F365B-EEA4-498A-89FB-C8B7B4A1C18C}"/>
    <hyperlink ref="Y223" location="A125992174K" display="A125992174K" xr:uid="{A882C550-D313-4519-9F37-FE1D9F8B2B90}"/>
    <hyperlink ref="Z223" location="A125995774V" display="A125995774V" xr:uid="{3D10CE59-F794-407C-9247-40E8480AFCBB}"/>
    <hyperlink ref="AA223" location="A125993974A" display="A125993974A" xr:uid="{DAFE7E4D-5A01-4120-AAF9-0844CD625EC8}"/>
    <hyperlink ref="V224" location="A125997578W" display="A125997578W" xr:uid="{3D02BA5A-28BB-4356-8337-13E2DCE20C27}"/>
    <hyperlink ref="W224" location="A126001178R" display="A126001178R" xr:uid="{748AB4AA-6C7E-4267-B53D-516C1650AE12}"/>
    <hyperlink ref="X224" location="A125999378R" display="A125999378R" xr:uid="{5646BD6F-149C-4053-86EC-C12D219F71CC}"/>
    <hyperlink ref="Y224" location="A125992178V" display="A125992178V" xr:uid="{801E1926-6F31-4C3F-A08E-B7F557633883}"/>
    <hyperlink ref="Z224" location="A125995778C" display="A125995778C" xr:uid="{ADDA7917-8A11-4FDB-9808-DC140EE68B8E}"/>
    <hyperlink ref="AA224" location="A125993978K" display="A125993978K" xr:uid="{214931E6-E7AD-4AE1-A0AB-0B4A24C1C565}"/>
    <hyperlink ref="V225" location="A125997642C" display="A125997642C" xr:uid="{21EE27BF-22F4-42F9-AFC1-73EAC369B8D2}"/>
    <hyperlink ref="W225" location="A126001242W" display="A126001242W" xr:uid="{FF9E7635-1146-4A65-82B9-23C28D6EDCEA}"/>
    <hyperlink ref="X225" location="A125999442W" display="A125999442W" xr:uid="{EF771310-2B85-4FB6-B9F6-899246F41359}"/>
    <hyperlink ref="Y225" location="A125992242A" display="A125992242A" xr:uid="{4B592AF8-3199-44F9-B663-BCE95BE255CD}"/>
    <hyperlink ref="Z225" location="A125995842K" display="A125995842K" xr:uid="{DCE50516-F753-414B-9024-9E6A1C1688A9}"/>
    <hyperlink ref="AA225" location="A125994042V" display="A125994042V" xr:uid="{102C2EEB-55D3-46E7-B26F-FCAB4E1B961F}"/>
    <hyperlink ref="V226" location="A125997470V" display="A125997470V" xr:uid="{FAB43A93-BDE2-486B-AA38-4A183E1633DA}"/>
    <hyperlink ref="W226" location="A126001070L" display="A126001070L" xr:uid="{DFB70371-3447-4DCE-97AD-581FB6BBB8A4}"/>
    <hyperlink ref="X226" location="A125999270L" display="A125999270L" xr:uid="{7491FC3C-DB24-4035-8BA0-8610720AA169}"/>
    <hyperlink ref="Y226" location="A125992070T" display="A125992070T" xr:uid="{60411F75-A030-4DED-94CC-DFDED62527D5}"/>
    <hyperlink ref="Z226" location="A125995670A" display="A125995670A" xr:uid="{81DD47F1-1EC1-40EB-B389-5A6829D99140}"/>
    <hyperlink ref="AA226" location="A125993870J" display="A125993870J" xr:uid="{1FBAAB79-F05C-4FD4-8D49-F4B2E4AD245E}"/>
    <hyperlink ref="V228" location="A125997534V" display="A125997534V" xr:uid="{00736EF9-FED5-49F4-8EE8-7037E9D66A31}"/>
    <hyperlink ref="W228" location="A126001134L" display="A126001134L" xr:uid="{7F86DCC1-6AE0-4CA7-B658-E781C99B3676}"/>
    <hyperlink ref="X228" location="A125999334L" display="A125999334L" xr:uid="{A00B4A89-CA14-47A8-9660-AA782F2D8ADE}"/>
    <hyperlink ref="Y228" location="A125992134T" display="A125992134T" xr:uid="{B97A5F68-28A7-4554-8433-F1D62B24E020}"/>
    <hyperlink ref="Z228" location="A125995734A" display="A125995734A" xr:uid="{CB5849EC-054E-4948-A48C-CE91A6802784}"/>
    <hyperlink ref="AA228" location="A125993934J" display="A125993934J" xr:uid="{001A437B-9894-4221-8EE2-19909624303C}"/>
    <hyperlink ref="V229" location="A125997490C" display="A125997490C" xr:uid="{D267F2E7-9AAA-44ED-9107-9E114E9EE9B9}"/>
    <hyperlink ref="W229" location="A126001090W" display="A126001090W" xr:uid="{82F297B7-6C50-4140-963B-ED8AFA23F961}"/>
    <hyperlink ref="X229" location="A125999290W" display="A125999290W" xr:uid="{0668A0B1-C0A4-499C-B221-FBD87562F4BB}"/>
    <hyperlink ref="Y229" location="A125992090A" display="A125992090A" xr:uid="{9D1EB713-59FF-43FB-BD8E-5F033966C79E}"/>
    <hyperlink ref="Z229" location="A125995690K" display="A125995690K" xr:uid="{B585602D-005C-4AE3-8547-77360EA50AF0}"/>
    <hyperlink ref="AA229" location="A125993890T" display="A125993890T" xr:uid="{D10BE61C-6D4D-4D03-B09E-4752D330427E}"/>
    <hyperlink ref="V230" location="A125997582L" display="A125997582L" xr:uid="{CD013120-A89F-40CE-91EF-E7FA55007EF6}"/>
    <hyperlink ref="W230" location="A126001182F" display="A126001182F" xr:uid="{A21355F4-FCDD-432F-BF04-D49625970C6F}"/>
    <hyperlink ref="X230" location="A125999382F" display="A125999382F" xr:uid="{02AE4539-51E3-4DEF-8712-E5085A8422BB}"/>
    <hyperlink ref="Y230" location="A125992182K" display="A125992182K" xr:uid="{E9F2C407-6BA3-4057-AF4B-C75FCF235311}"/>
    <hyperlink ref="Z230" location="A125995782V" display="A125995782V" xr:uid="{99649C78-3955-43FA-B49C-FAE1DE666583}"/>
    <hyperlink ref="AA230" location="A125993982A" display="A125993982A" xr:uid="{1690EFBC-2BDD-401F-BC6E-E028ECEB00C1}"/>
    <hyperlink ref="V231" location="A125997586W" display="A125997586W" xr:uid="{ADE4C979-F48F-44BC-A42D-D0F21233B797}"/>
    <hyperlink ref="W231" location="A126001186R" display="A126001186R" xr:uid="{D1511C2D-E8D3-428E-9EC6-C82308AE63B0}"/>
    <hyperlink ref="X231" location="A125999386R" display="A125999386R" xr:uid="{FBADB5EE-73DE-48B1-A88D-C59E36ABC334}"/>
    <hyperlink ref="Y231" location="A125992186V" display="A125992186V" xr:uid="{106599D5-9BC3-4B13-B7DA-3C241ECF89AE}"/>
    <hyperlink ref="Z231" location="A125995786C" display="A125995786C" xr:uid="{D46A4EAF-0670-483F-9B47-69EC93DE3977}"/>
    <hyperlink ref="AA231" location="A125993986K" display="A125993986K" xr:uid="{A8AF07EC-3F32-496D-9F1B-B0C6006388E6}"/>
    <hyperlink ref="V232" location="A125997506K" display="A125997506K" xr:uid="{A0EBDC57-1CE7-49E5-A909-8D7573B2704A}"/>
    <hyperlink ref="W232" location="A126001106C" display="A126001106C" xr:uid="{3919128E-E090-4C43-9398-B16352AB589B}"/>
    <hyperlink ref="X232" location="A125999306C" display="A125999306C" xr:uid="{2553092A-3B77-45FF-A5BB-07AF5C5D7B58}"/>
    <hyperlink ref="Y232" location="A125992106J" display="A125992106J" xr:uid="{561783C7-96BB-4DB3-8F5A-0A185A91917F}"/>
    <hyperlink ref="Z232" location="A125995706T" display="A125995706T" xr:uid="{199772A5-4294-47F7-9B8B-EC4B73B481B5}"/>
    <hyperlink ref="AA232" location="A125993906X" display="A125993906X" xr:uid="{F79EDA62-2E3B-4CDE-ACE9-8A7BDC9F5F8C}"/>
    <hyperlink ref="V233" location="A125997474C" display="A125997474C" xr:uid="{C53C0819-82E0-4DA2-A67B-8E369B850E3A}"/>
    <hyperlink ref="W233" location="A126001074W" display="A126001074W" xr:uid="{DBA33F36-548B-4406-BC0A-94D3D26BB470}"/>
    <hyperlink ref="X233" location="A125999274W" display="A125999274W" xr:uid="{79F3D141-0DA7-41C5-8878-0D0DC6550074}"/>
    <hyperlink ref="Y233" location="A125992074A" display="A125992074A" xr:uid="{6E438233-1DB8-42C7-8BA9-F62A059B5708}"/>
    <hyperlink ref="Z233" location="A125995674K" display="A125995674K" xr:uid="{FE01654D-4678-4EF8-ADD8-68041D0BEDD9}"/>
    <hyperlink ref="AA233" location="A125993874T" display="A125993874T" xr:uid="{DFE2FF80-D7B4-4575-B48E-80CCF8CC97E7}"/>
    <hyperlink ref="V234" location="A125997646L" display="A125997646L" xr:uid="{93E4A070-D21D-4225-AC21-AAF3D8C2214C}"/>
    <hyperlink ref="W234" location="A126001246F" display="A126001246F" xr:uid="{1E726B8C-E45B-4217-88BC-510B9EE6AF02}"/>
    <hyperlink ref="X234" location="A125999446F" display="A125999446F" xr:uid="{92353045-CB6C-4CEE-AB46-0C9807E81F57}"/>
    <hyperlink ref="Y234" location="A125992246K" display="A125992246K" xr:uid="{AB91701F-ADB0-4442-AEC8-68690634CE10}"/>
    <hyperlink ref="Z234" location="A125995846V" display="A125995846V" xr:uid="{1147851C-D41A-4F47-949D-D96878FB2DED}"/>
    <hyperlink ref="AA234" location="A125994046C" display="A125994046C" xr:uid="{72B7B4C0-F09B-4850-B49D-D330D9FC1C8B}"/>
    <hyperlink ref="V235" location="A125997538C" display="A125997538C" xr:uid="{ECF98A90-A4B5-4F23-82F9-0399B64ABAD1}"/>
    <hyperlink ref="W235" location="A126001138W" display="A126001138W" xr:uid="{3FB733EF-6090-40D5-B147-35CB1C12B2AF}"/>
    <hyperlink ref="X235" location="A125999338W" display="A125999338W" xr:uid="{F769856A-7A37-4459-988E-F47727F79E81}"/>
    <hyperlink ref="Y235" location="A125992138A" display="A125992138A" xr:uid="{6A648012-39EE-4407-B398-8F13F19FA98A}"/>
    <hyperlink ref="Z235" location="A125995738K" display="A125995738K" xr:uid="{DAE6B575-46E6-4CAB-B88C-2093CD07C820}"/>
    <hyperlink ref="AA235" location="A125993938T" display="A125993938T" xr:uid="{1F08BA21-EC88-49C6-BB06-02601824B7FB}"/>
    <hyperlink ref="V236" location="A125997606V" display="A125997606V" xr:uid="{13863933-A691-4804-8876-AA11F03AE995}"/>
    <hyperlink ref="W236" location="A126001206L" display="A126001206L" xr:uid="{DF54D504-B732-4E56-8C1F-3447989230D6}"/>
    <hyperlink ref="X236" location="A125999406L" display="A125999406L" xr:uid="{54D041DA-5BE5-47CC-8369-6528F8F07F55}"/>
    <hyperlink ref="Y236" location="A125992206T" display="A125992206T" xr:uid="{CB867B27-F1D2-41AC-97F9-86917E595645}"/>
    <hyperlink ref="Z236" location="A125995806A" display="A125995806A" xr:uid="{515C67A6-51F8-4850-AB67-BF2C37ECB499}"/>
    <hyperlink ref="AA236" location="A125994006K" display="A125994006K" xr:uid="{D392A82C-3EF7-4F4D-BD62-8B960A40259B}"/>
    <hyperlink ref="V237" location="A125997650C" display="A125997650C" xr:uid="{8896A698-6E9D-4867-B2FD-4BE1C781630E}"/>
    <hyperlink ref="W237" location="A126001250W" display="A126001250W" xr:uid="{CDDD6B7A-6D8E-4554-BD25-370A5848257B}"/>
    <hyperlink ref="X237" location="A125999450W" display="A125999450W" xr:uid="{D9601160-7EC7-4EBE-A2F6-D91A2482CB61}"/>
    <hyperlink ref="Y237" location="A125992250A" display="A125992250A" xr:uid="{9FC1B6B7-9A30-4653-89DE-88EA24396C77}"/>
    <hyperlink ref="Z237" location="A125995850K" display="A125995850K" xr:uid="{8A084DDC-A494-4AC1-8E3E-7A6DFC26671E}"/>
    <hyperlink ref="AA237" location="A125994050V" display="A125994050V" xr:uid="{A92368CC-61BF-4668-AD7F-478E7007EBD8}"/>
    <hyperlink ref="AB238" location="A125997678F" display="A125997678F" xr:uid="{4E0D7CC3-8C28-4567-B96C-68D896F7D347}"/>
    <hyperlink ref="AC238" location="A126001278X" display="A126001278X" xr:uid="{4107909F-7A12-434E-AFE7-6A960FD7CEAE}"/>
    <hyperlink ref="AD238" location="A125999478X" display="A125999478X" xr:uid="{F34686A0-3332-4123-B4F9-B4266D50BEA5}"/>
    <hyperlink ref="AE238" location="A125992278C" display="A125992278C" xr:uid="{6EA03BB6-DFD1-4E5F-AA92-1624CF81050C}"/>
    <hyperlink ref="AF238" location="A125995878L" display="A125995878L" xr:uid="{65E7A7D9-6F35-4EFD-BAC2-A7F6A5039EFB}"/>
    <hyperlink ref="AG238" location="A125994078W" display="A125994078W" xr:uid="{E65C937B-1FF1-47B9-A029-1EC0C363B192}"/>
    <hyperlink ref="AB185" location="A125997810C" display="A125997810C" xr:uid="{EDDED6C3-6C60-4C27-9F01-763BF059052D}"/>
    <hyperlink ref="AC185" location="A126001410W" display="A126001410W" xr:uid="{B409BF11-E9F6-4AEB-A1DD-DF86E135B4E0}"/>
    <hyperlink ref="AD185" location="A125999610W" display="A125999610W" xr:uid="{375DEE0E-FD93-4A28-8DDA-B8145A9A1A06}"/>
    <hyperlink ref="AE185" location="A125992410A" display="A125992410A" xr:uid="{2B8904BB-43C0-4428-829C-7CE75A094548}"/>
    <hyperlink ref="AF185" location="A125996010L" display="A125996010L" xr:uid="{5D34BADA-EDE6-473F-AE1C-5680D8F368B9}"/>
    <hyperlink ref="AG185" location="A125994210V" display="A125994210V" xr:uid="{45AF478E-2F6E-406C-8C9B-D637DAA0E1AC}"/>
    <hyperlink ref="AB186" location="A125997742L" display="A125997742L" xr:uid="{2469A427-5325-4843-B1D4-EB629A9F0003}"/>
    <hyperlink ref="AC186" location="A126001342F" display="A126001342F" xr:uid="{2B394DE9-4678-427E-A537-6B939038EBC3}"/>
    <hyperlink ref="AD186" location="A125999542F" display="A125999542F" xr:uid="{C8E902E8-F4C7-412F-9C8F-A5C9B80FBB96}"/>
    <hyperlink ref="AE186" location="A125992342K" display="A125992342K" xr:uid="{4E5F97C7-5D5F-4B2C-B82E-37F0A910AB23}"/>
    <hyperlink ref="AF186" location="A125995942V" display="A125995942V" xr:uid="{F117FA1D-72A0-4C0A-8BDB-419D2EE4C2BF}"/>
    <hyperlink ref="AG186" location="A125994142C" display="A125994142C" xr:uid="{239D1C19-DE8C-4C24-BA1C-A81A78F816FF}"/>
    <hyperlink ref="AB187" location="A125997814L" display="A125997814L" xr:uid="{E9F18331-D0CB-40B8-9B70-495CA148BC67}"/>
    <hyperlink ref="AC187" location="A126001414F" display="A126001414F" xr:uid="{EC9E2DDA-8195-4C4B-814B-0EE3F5B27A34}"/>
    <hyperlink ref="AD187" location="A125999614F" display="A125999614F" xr:uid="{BFFC0EA0-C674-45B3-BA10-89C8AF8B5246}"/>
    <hyperlink ref="AE187" location="A125992414K" display="A125992414K" xr:uid="{77B78D1E-687B-4C20-AC69-94E3CE986AF8}"/>
    <hyperlink ref="AF187" location="A125996014W" display="A125996014W" xr:uid="{4B61B6EE-6120-4EC9-82FD-2A2CF1E5A828}"/>
    <hyperlink ref="AG187" location="A125994214C" display="A125994214C" xr:uid="{AFB9520D-99D8-4D21-897C-E21B55BBA82E}"/>
    <hyperlink ref="AB188" location="A125997818W" display="A125997818W" xr:uid="{6B2D9F0B-D5BB-47F5-BE8F-75414D6F9FA1}"/>
    <hyperlink ref="AC188" location="A126001418R" display="A126001418R" xr:uid="{E9A84479-0858-487B-8596-E7D7319DD520}"/>
    <hyperlink ref="AD188" location="A125999618R" display="A125999618R" xr:uid="{33D27FD0-09E2-43CB-9B7C-4A5E52737BA7}"/>
    <hyperlink ref="AE188" location="A125992418V" display="A125992418V" xr:uid="{8D110AB9-F183-4559-8D7B-280F436C0B44}"/>
    <hyperlink ref="AF188" location="A125996018F" display="A125996018F" xr:uid="{ECF1C4AD-29BA-4973-AA33-D4AB9CA7B574}"/>
    <hyperlink ref="AG188" location="A125994218L" display="A125994218L" xr:uid="{308C877A-E40B-44E7-B98D-15C22A48A5DD}"/>
    <hyperlink ref="AB189" location="A125997746W" display="A125997746W" xr:uid="{90A38ACD-E294-478A-ABE1-C963D2285E65}"/>
    <hyperlink ref="AC189" location="A126001346R" display="A126001346R" xr:uid="{B3465863-3FE4-409E-8F27-FA7D6A8B8AAD}"/>
    <hyperlink ref="AD189" location="A125999546R" display="A125999546R" xr:uid="{BE9C6C74-3A48-4EA9-A15E-CB84A5532370}"/>
    <hyperlink ref="AE189" location="A125992346V" display="A125992346V" xr:uid="{642BF8DA-9B56-4973-9D1C-885165AD9700}"/>
    <hyperlink ref="AF189" location="A125995946C" display="A125995946C" xr:uid="{11287B0C-41C9-4EED-A01F-3C6B3C39F159}"/>
    <hyperlink ref="AG189" location="A125994146L" display="A125994146L" xr:uid="{72934AFA-9EC8-4A6D-ADEB-0FE847AD98FC}"/>
    <hyperlink ref="AB190" location="A125997750L" display="A125997750L" xr:uid="{B3CEF2E3-4DBD-41E4-A48B-F9F41AB6BA4D}"/>
    <hyperlink ref="AC190" location="A126001350F" display="A126001350F" xr:uid="{60D23CA9-DBCD-499A-9DC4-9C2619655CB0}"/>
    <hyperlink ref="AD190" location="A125999550F" display="A125999550F" xr:uid="{D502CE09-D9DB-4BE8-9B49-7E91B04C9673}"/>
    <hyperlink ref="AE190" location="A125992350K" display="A125992350K" xr:uid="{8FA557BF-4C70-4916-817C-F7AAD34E6899}"/>
    <hyperlink ref="AF190" location="A125995950V" display="A125995950V" xr:uid="{36CD986A-BE98-463A-BF3E-71F843A5361C}"/>
    <hyperlink ref="AG190" location="A125994150C" display="A125994150C" xr:uid="{37A66E51-6068-468A-9AF0-3A2893E1F08A}"/>
    <hyperlink ref="AB191" location="A125997790F" display="A125997790F" xr:uid="{DC990B1D-80C3-4966-B75E-9BB2E0300BAE}"/>
    <hyperlink ref="AC191" location="A126001390X" display="A126001390X" xr:uid="{7790B4C4-752D-45B9-B849-8E69C2899D23}"/>
    <hyperlink ref="AD191" location="A125999590X" display="A125999590X" xr:uid="{A2A66771-9495-4B26-9B8C-A6F6E1645D22}"/>
    <hyperlink ref="AE191" location="A125992390C" display="A125992390C" xr:uid="{7B6B13CD-FC4E-40F6-B588-7EBA3A95BC72}"/>
    <hyperlink ref="AF191" location="A125995990L" display="A125995990L" xr:uid="{4ABA6D41-35FC-466E-8FAD-60C5D3B21A63}"/>
    <hyperlink ref="AG191" location="A125994190W" display="A125994190W" xr:uid="{36B5D81F-A60F-4F9D-AD88-F7209BDE5E73}"/>
    <hyperlink ref="AB192" location="A125997710V" display="A125997710V" xr:uid="{53DCCECA-A16D-495F-90D9-E1D583F12638}"/>
    <hyperlink ref="AC192" location="A126001310L" display="A126001310L" xr:uid="{00E8F823-E85C-43CC-9DB6-69783192A1F1}"/>
    <hyperlink ref="AD192" location="A125999510L" display="A125999510L" xr:uid="{38534666-BD7E-486A-A67C-2C42B76B1AF5}"/>
    <hyperlink ref="AE192" location="A125992310T" display="A125992310T" xr:uid="{A63A49DA-593F-4D37-B560-74D8CBA4B5E8}"/>
    <hyperlink ref="AF192" location="A125995910A" display="A125995910A" xr:uid="{98391B96-2DF6-40FC-94F2-3C0DB11C3D2B}"/>
    <hyperlink ref="AG192" location="A125994110K" display="A125994110K" xr:uid="{67DBB2C2-3821-4CCA-B304-20D439AA9A5F}"/>
    <hyperlink ref="AB193" location="A125997822L" display="A125997822L" xr:uid="{8925A29B-7440-4A6F-B00B-20CF54066686}"/>
    <hyperlink ref="AC193" location="A126001422F" display="A126001422F" xr:uid="{531F368D-8CC5-4FA3-B5BB-8DC2492F5B5E}"/>
    <hyperlink ref="AD193" location="A125999622F" display="A125999622F" xr:uid="{E2374D8C-EBB5-4819-ABC1-B28FDF6064BC}"/>
    <hyperlink ref="AE193" location="A125992422K" display="A125992422K" xr:uid="{4C5D7971-9B9D-4FE3-9C15-B7BC09B5B7C6}"/>
    <hyperlink ref="AF193" location="A125996022W" display="A125996022W" xr:uid="{73124818-B31F-4E23-ADE3-7583B3B84270}"/>
    <hyperlink ref="AG193" location="A125994222C" display="A125994222C" xr:uid="{2DAA180F-9347-461A-88E7-FB5A8F604FA7}"/>
    <hyperlink ref="AB195" location="A125997754W" display="A125997754W" xr:uid="{F0FBC29A-89C6-4B8C-A8C7-A3152AC6FA5F}"/>
    <hyperlink ref="AC195" location="A126001354R" display="A126001354R" xr:uid="{70247964-288A-47D8-A082-F7CAF502D8E0}"/>
    <hyperlink ref="AD195" location="A125999554R" display="A125999554R" xr:uid="{F2437F78-287C-42BD-9029-0C332AA4C82E}"/>
    <hyperlink ref="AE195" location="A125992354V" display="A125992354V" xr:uid="{331E68B1-65EE-4316-AFAD-5AF562FA471F}"/>
    <hyperlink ref="AF195" location="A125995954C" display="A125995954C" xr:uid="{AB9BBD33-ED58-4DB4-B3CE-163EA06865AF}"/>
    <hyperlink ref="AG195" location="A125994154L" display="A125994154L" xr:uid="{6B149719-EB6C-4499-B234-1539ABAD7B54}"/>
    <hyperlink ref="AB196" location="A125997682W" display="A125997682W" xr:uid="{1255A1F4-D801-4C54-B23D-7CD76BEF701C}"/>
    <hyperlink ref="AC196" location="A126001282R" display="A126001282R" xr:uid="{4C698A2D-858B-4FA1-AA2A-20EFFD324254}"/>
    <hyperlink ref="AD196" location="A125999482R" display="A125999482R" xr:uid="{7B7F1AF7-FB2D-489A-AE4D-BFBF48B80440}"/>
    <hyperlink ref="AE196" location="A125992282V" display="A125992282V" xr:uid="{759778A8-FAFA-4571-90FF-C0791756D8B1}"/>
    <hyperlink ref="AF196" location="A125995882C" display="A125995882C" xr:uid="{1D160403-7077-4876-8FF6-3CC71A10A879}"/>
    <hyperlink ref="AG196" location="A125994082L" display="A125994082L" xr:uid="{F29419E6-5202-4EEB-BDDA-B38817C39827}"/>
    <hyperlink ref="AB197" location="A125997758F" display="A125997758F" xr:uid="{FC633F36-CE72-49B5-B167-38688355A2CD}"/>
    <hyperlink ref="AC197" location="A126001358X" display="A126001358X" xr:uid="{F2CBEA9B-78D7-4403-ACC2-F4B7A1B57847}"/>
    <hyperlink ref="AD197" location="A125999558X" display="A125999558X" xr:uid="{995AB7FF-ED55-45E5-81D3-9B3697551202}"/>
    <hyperlink ref="AE197" location="A125992358C" display="A125992358C" xr:uid="{0FDC09FA-AEE1-40F6-9D09-7A3EE9867D25}"/>
    <hyperlink ref="AF197" location="A125995958L" display="A125995958L" xr:uid="{DE6E223F-2978-4559-81F6-66484505D9D7}"/>
    <hyperlink ref="AG197" location="A125994158W" display="A125994158W" xr:uid="{3FB5061D-0CEE-4276-B612-41AAC920F230}"/>
    <hyperlink ref="AB198" location="A125997762W" display="A125997762W" xr:uid="{A43FCBC5-4AEA-4A30-8FF0-21A5CD6073C5}"/>
    <hyperlink ref="AC198" location="A126001362R" display="A126001362R" xr:uid="{4D9F0216-4BE1-4A91-A106-6F61AEA93DAB}"/>
    <hyperlink ref="AD198" location="A125999562R" display="A125999562R" xr:uid="{039E5711-9E9A-453B-8D1F-A5E7B2CBBA40}"/>
    <hyperlink ref="AE198" location="A125992362V" display="A125992362V" xr:uid="{62BECBFE-4266-4DEC-8EC9-C166FEA40E25}"/>
    <hyperlink ref="AF198" location="A125995962C" display="A125995962C" xr:uid="{0025DA6F-6E69-470B-85F2-B05F48304161}"/>
    <hyperlink ref="AG198" location="A125994162L" display="A125994162L" xr:uid="{4E3AE752-3CCA-4A95-A3C1-F869FFC3FBC0}"/>
    <hyperlink ref="AB199" location="A125997834W" display="A125997834W" xr:uid="{EDB72B3D-E3C0-4DDC-AFFA-CBCA04010BD3}"/>
    <hyperlink ref="AC199" location="A126001434R" display="A126001434R" xr:uid="{367ECAA0-5810-4B6C-A8AC-D685C6235AF7}"/>
    <hyperlink ref="AD199" location="A125999634R" display="A125999634R" xr:uid="{BD158E5D-5B23-4161-8CCF-0B4077BB2619}"/>
    <hyperlink ref="AE199" location="A125992434V" display="A125992434V" xr:uid="{AFAB654C-224D-4736-B225-CC27D7BE2531}"/>
    <hyperlink ref="AF199" location="A125996034F" display="A125996034F" xr:uid="{D034C4D1-A0E4-4427-AC7C-6B9A2D184551}"/>
    <hyperlink ref="AG199" location="A125994234L" display="A125994234L" xr:uid="{39D5F5F6-1D8D-4400-AD7B-89ECD94EC8AB}"/>
    <hyperlink ref="AB200" location="A125997654L" display="A125997654L" xr:uid="{6FC95D26-9153-434C-A896-C31FED16FD21}"/>
    <hyperlink ref="AC200" location="A126001254F" display="A126001254F" xr:uid="{A0DEF36A-D326-429E-A47B-96351AD078BA}"/>
    <hyperlink ref="AD200" location="A125999454F" display="A125999454F" xr:uid="{F8CC8D68-0A4F-4DCC-A162-F748752FAC25}"/>
    <hyperlink ref="AE200" location="A125992254K" display="A125992254K" xr:uid="{99679663-7A9B-4393-BA28-CF7AA92F38D9}"/>
    <hyperlink ref="AF200" location="A125995854V" display="A125995854V" xr:uid="{C68F6F08-CA5E-45E1-8D5C-E5976739D78A}"/>
    <hyperlink ref="AG200" location="A125994054C" display="A125994054C" xr:uid="{53E2E6F4-A5EF-4272-A4CB-027509EC0320}"/>
    <hyperlink ref="AB201" location="A125997826W" display="A125997826W" xr:uid="{29CDCBBB-82D7-476B-B925-8784FFE6681F}"/>
    <hyperlink ref="AC201" location="A126001426R" display="A126001426R" xr:uid="{4486CEC4-1BE3-41AD-A2F1-961E527A69F3}"/>
    <hyperlink ref="AD201" location="A125999626R" display="A125999626R" xr:uid="{0148E1E1-1376-4C54-8F24-2AD4FB596D1E}"/>
    <hyperlink ref="AE201" location="A125992426V" display="A125992426V" xr:uid="{4C483D7B-FBDF-4C58-8291-1CB58E51CDB9}"/>
    <hyperlink ref="AF201" location="A125996026F" display="A125996026F" xr:uid="{75501F0F-77C1-4A4B-B512-28D046B3C28E}"/>
    <hyperlink ref="AG201" location="A125994226L" display="A125994226L" xr:uid="{E444D6BF-AA3C-45EE-9F9E-3FB9AB160E9F}"/>
    <hyperlink ref="AB202" location="A125997830L" display="A125997830L" xr:uid="{53A238CC-EA58-458F-8BDD-513F53715618}"/>
    <hyperlink ref="AC202" location="A126001430F" display="A126001430F" xr:uid="{0F2ADD44-B3C7-4317-ADE1-7CEC3CBBC050}"/>
    <hyperlink ref="AD202" location="A125999630F" display="A125999630F" xr:uid="{9DCB3ED1-A007-4AE4-987A-CBF34D537C34}"/>
    <hyperlink ref="AE202" location="A125992430K" display="A125992430K" xr:uid="{85EC1DD7-1D7A-4347-B2A2-4661135B9FB4}"/>
    <hyperlink ref="AF202" location="A125996030W" display="A125996030W" xr:uid="{E74DE035-A0BD-4699-B525-D7F6EDBD4056}"/>
    <hyperlink ref="AG202" location="A125994230C" display="A125994230C" xr:uid="{EFAD0337-3386-4F9A-A2AD-2A243474E840}"/>
    <hyperlink ref="AB203" location="A125997658W" display="A125997658W" xr:uid="{90130DDF-F501-49C2-AE57-C0692F9408A9}"/>
    <hyperlink ref="AC203" location="A126001258R" display="A126001258R" xr:uid="{2E7C4E47-7144-430F-8BFE-C83F42921741}"/>
    <hyperlink ref="AD203" location="A125999458R" display="A125999458R" xr:uid="{04995790-5C18-440F-8487-5F09D095CCFD}"/>
    <hyperlink ref="AE203" location="A125992258V" display="A125992258V" xr:uid="{5FCC80B5-D6D4-4D2B-96E6-867958542C68}"/>
    <hyperlink ref="AF203" location="A125995858C" display="A125995858C" xr:uid="{A6279F96-9FB1-4EC5-9D6C-0DE7A87B244A}"/>
    <hyperlink ref="AG203" location="A125994058L" display="A125994058L" xr:uid="{328E5193-C37C-4099-91EF-D8DFB7EAE745}"/>
    <hyperlink ref="AB204" location="A125997714C" display="A125997714C" xr:uid="{25D1850B-3178-4459-9688-9FADD8DAF918}"/>
    <hyperlink ref="AC204" location="A126001314W" display="A126001314W" xr:uid="{7E46A552-0A0F-4B7B-90B3-A7942E4A038D}"/>
    <hyperlink ref="AD204" location="A125999514W" display="A125999514W" xr:uid="{A091F2E2-2B58-4E85-9C0C-0DB49B4A7B68}"/>
    <hyperlink ref="AE204" location="A125992314A" display="A125992314A" xr:uid="{A82EBDEC-E657-4AB5-914C-DE7DF36D8DD9}"/>
    <hyperlink ref="AF204" location="A125995914K" display="A125995914K" xr:uid="{CB466BB3-4416-4D7A-9796-EE38AFDC087A}"/>
    <hyperlink ref="AG204" location="A125994114V" display="A125994114V" xr:uid="{F2BF3246-8F37-4193-9320-745B2C7387C1}"/>
    <hyperlink ref="AB205" location="A125997766F" display="A125997766F" xr:uid="{09F91385-544A-40D7-83E0-8BC24B7E44D2}"/>
    <hyperlink ref="AC205" location="A126001366X" display="A126001366X" xr:uid="{2048369E-059E-4DE1-B91F-856DA1413BD8}"/>
    <hyperlink ref="AD205" location="A125999566X" display="A125999566X" xr:uid="{BFBDD769-1B99-4921-A45F-C0FF24BAD115}"/>
    <hyperlink ref="AE205" location="A125992366C" display="A125992366C" xr:uid="{6395749A-9AA8-4AB9-A599-231E04979C95}"/>
    <hyperlink ref="AF205" location="A125995966L" display="A125995966L" xr:uid="{7093776A-5F15-4026-99B0-44BE3958509E}"/>
    <hyperlink ref="AG205" location="A125994166W" display="A125994166W" xr:uid="{3572ADEF-0738-48F6-890B-5D2F1C68BEEE}"/>
    <hyperlink ref="AB206" location="A125997838F" display="A125997838F" xr:uid="{53F5BA32-D3B8-476C-9EFA-77D19358198C}"/>
    <hyperlink ref="AC206" location="A126001438X" display="A126001438X" xr:uid="{786990E6-29A1-46B5-A148-A52DBFCE59E8}"/>
    <hyperlink ref="AD206" location="A125999638X" display="A125999638X" xr:uid="{11CFE719-2E65-4F09-A5D6-E1223C1B4C0D}"/>
    <hyperlink ref="AE206" location="A125992438C" display="A125992438C" xr:uid="{32F56212-E478-454E-9403-616919DA86FA}"/>
    <hyperlink ref="AF206" location="A125996038R" display="A125996038R" xr:uid="{C25CC3C6-9ECD-416D-8BC2-873EFBC76F92}"/>
    <hyperlink ref="AG206" location="A125994238W" display="A125994238W" xr:uid="{2B67FF7A-E59A-4D1B-80DF-0293EAAA7738}"/>
    <hyperlink ref="AB208" location="A125997662L" display="A125997662L" xr:uid="{08DB073B-DA65-44B4-BDF1-A24F0B8E3766}"/>
    <hyperlink ref="AC208" location="A126001262F" display="A126001262F" xr:uid="{67C3FA9D-8ADE-42A2-9895-7AB0B51504E8}"/>
    <hyperlink ref="AD208" location="A125999462F" display="A125999462F" xr:uid="{77A31009-8872-4399-824E-CB826852393F}"/>
    <hyperlink ref="AB209" location="A125997794R" display="A125997794R" xr:uid="{1282AF9B-CB8A-4EB7-B312-C3A7E077F0D9}"/>
    <hyperlink ref="AC209" location="A126001394J" display="A126001394J" xr:uid="{0E7DD23B-3E36-4D1F-AE76-5ACDCBA8310C}"/>
    <hyperlink ref="AD209" location="A125999594J" display="A125999594J" xr:uid="{16A0302D-574C-48C1-8D5C-174D4168EC2B}"/>
    <hyperlink ref="AE209" location="A125992394L" display="A125992394L" xr:uid="{9577218A-06D7-421D-A20C-2E9D583EBE73}"/>
    <hyperlink ref="AF209" location="A125995994W" display="A125995994W" xr:uid="{EA995E2F-D59C-4255-8EF7-2A0E850A5DF5}"/>
    <hyperlink ref="AG209" location="A125994194F" display="A125994194F" xr:uid="{B1DE081D-29BB-40D1-9B0C-F3FA944A1A85}"/>
    <hyperlink ref="AB210" location="A125997798X" display="A125997798X" xr:uid="{5293619E-F40E-4D4E-93E0-C7F77494269B}"/>
    <hyperlink ref="AC210" location="A126001398T" display="A126001398T" xr:uid="{81B3F7B4-E8E5-4E87-A5D6-170577377004}"/>
    <hyperlink ref="AD210" location="A125999598T" display="A125999598T" xr:uid="{836D63A6-E37E-41AE-ABAB-09B6FC3BD49B}"/>
    <hyperlink ref="AE210" location="A125992398W" display="A125992398W" xr:uid="{1E4B9480-F567-471B-BB84-6B9404B5A7EA}"/>
    <hyperlink ref="AF210" location="A125995998F" display="A125995998F" xr:uid="{FF19734A-392A-4C9F-8A7E-4FE684FF8FB8}"/>
    <hyperlink ref="AG210" location="A125994198R" display="A125994198R" xr:uid="{17494D23-9277-4DF0-AA7E-93B77A7C13B8}"/>
    <hyperlink ref="AB211" location="A125997694F" display="A125997694F" xr:uid="{EDC0E9AB-56D1-45DF-B6F9-2CA05A615814}"/>
    <hyperlink ref="AC211" location="A126001294X" display="A126001294X" xr:uid="{98D97440-6A90-4A8A-9177-228A77FD17E2}"/>
    <hyperlink ref="AD211" location="A125999494X" display="A125999494X" xr:uid="{1B8B7E9D-E97B-41DE-A3B1-07FA0758307D}"/>
    <hyperlink ref="AE211" location="A125992294C" display="A125992294C" xr:uid="{85B7926C-C86A-43FD-98EC-8D13EAB68007}"/>
    <hyperlink ref="AF211" location="A125995894L" display="A125995894L" xr:uid="{CADBBB24-6BE1-49BC-8516-AA28D8BF6ECD}"/>
    <hyperlink ref="AG211" location="A125994094W" display="A125994094W" xr:uid="{56AC55C6-DFB2-4EF6-AD37-E2DE9FCA2A68}"/>
    <hyperlink ref="AB212" location="A125997666W" display="A125997666W" xr:uid="{9D46C96E-99C8-4C00-A54C-52DEB2126086}"/>
    <hyperlink ref="AC212" location="A126001266R" display="A126001266R" xr:uid="{9F055F6E-712F-4DC3-96AC-BC3118DC3E82}"/>
    <hyperlink ref="AD212" location="A125999466R" display="A125999466R" xr:uid="{93BC7748-7E41-437A-873E-2FBF85191BCD}"/>
    <hyperlink ref="AE212" location="A125992266V" display="A125992266V" xr:uid="{14E2BCD5-E9FA-406F-A7BC-86EB8E626DBC}"/>
    <hyperlink ref="AF212" location="A125995866C" display="A125995866C" xr:uid="{0BB9ED50-932B-444B-8865-534F7C486419}"/>
    <hyperlink ref="AG212" location="A125994066L" display="A125994066L" xr:uid="{5D72565E-B12B-4620-A81E-A2C09EBCBBE2}"/>
    <hyperlink ref="AE214" location="A125992318K" display="A125992318K" xr:uid="{7F496CF4-73B0-4D4B-94E0-DC55963CE162}"/>
    <hyperlink ref="AF214" location="A125995918V" display="A125995918V" xr:uid="{1C4DD8E8-225B-4D2C-B7D1-DDC8743AB78C}"/>
    <hyperlink ref="AG214" location="A125994118C" display="A125994118C" xr:uid="{BC3A8745-038B-4972-8EEA-884AF97698D5}"/>
    <hyperlink ref="AB215" location="A125997686F" display="A125997686F" xr:uid="{97E0510E-40B3-424C-9F95-F95D4604F875}"/>
    <hyperlink ref="AC215" location="A126001286X" display="A126001286X" xr:uid="{55829B77-8A9C-49BF-9487-4DA09E6F162A}"/>
    <hyperlink ref="AD215" location="A125999486X" display="A125999486X" xr:uid="{DA96019A-FB49-4BBC-8CFC-8AB6B6E2FE4D}"/>
    <hyperlink ref="AE215" location="A125992286C" display="A125992286C" xr:uid="{A0853F5C-D213-4EBC-9AF4-0E712BAE49CE}"/>
    <hyperlink ref="AF215" location="A125995886L" display="A125995886L" xr:uid="{4E9DC1B8-A57E-441A-9CE9-C6E4926A3D34}"/>
    <hyperlink ref="AG215" location="A125994086W" display="A125994086W" xr:uid="{71E84AE7-5C66-442A-80CB-DBDC2A427C51}"/>
    <hyperlink ref="AB216" location="A125997722C" display="A125997722C" xr:uid="{4FE77BD4-5067-4AD6-8FB4-9E185098EE31}"/>
    <hyperlink ref="AC216" location="A126001322W" display="A126001322W" xr:uid="{83010B3E-DB32-4907-8FB3-036FA63BEE64}"/>
    <hyperlink ref="AD216" location="A125999522W" display="A125999522W" xr:uid="{14E25F13-E156-4F37-B515-7EA803870FD7}"/>
    <hyperlink ref="AE216" location="A125992322A" display="A125992322A" xr:uid="{94B14F2B-1589-4BDD-BAE3-26277D8FDB81}"/>
    <hyperlink ref="AF216" location="A125995922K" display="A125995922K" xr:uid="{5AB25694-6AB3-464B-99C1-2420A2E6BF67}"/>
    <hyperlink ref="AG216" location="A125994122V" display="A125994122V" xr:uid="{E7189308-E0A5-43C7-9777-A25EA8A0C6E1}"/>
    <hyperlink ref="AB217" location="A125997698R" display="A125997698R" xr:uid="{E0118E4F-8D6F-42EE-B760-240DAF611319}"/>
    <hyperlink ref="AC217" location="A126001298J" display="A126001298J" xr:uid="{5AB5E813-72CB-4366-8017-413AEAF13F1B}"/>
    <hyperlink ref="AD217" location="A125999498J" display="A125999498J" xr:uid="{F02132F6-6BAD-435F-9100-43B16159B555}"/>
    <hyperlink ref="AE217" location="A125992298L" display="A125992298L" xr:uid="{BEFABE42-B0B8-4E08-91F0-68EB98447E88}"/>
    <hyperlink ref="AF217" location="A125995898W" display="A125995898W" xr:uid="{048FC55E-326C-42E9-A20A-EC4BB51D558A}"/>
    <hyperlink ref="AG217" location="A125994098F" display="A125994098F" xr:uid="{44BA6D58-57C3-4D29-8A2D-887AB460601B}"/>
    <hyperlink ref="AB218" location="A125997726L" display="A125997726L" xr:uid="{B6600FFC-DFDE-40D0-BFC3-50E0CA9B612D}"/>
    <hyperlink ref="AC218" location="A126001326F" display="A126001326F" xr:uid="{4DCD14EC-ADF0-43D2-AE37-4B7B62099DBD}"/>
    <hyperlink ref="AD218" location="A125999526F" display="A125999526F" xr:uid="{F68CFB53-E747-4A9B-95A4-6768EB9CCE00}"/>
    <hyperlink ref="AE218" location="A125992326K" display="A125992326K" xr:uid="{CAE76CE9-42A6-41F7-889F-49CD1FEA7DDB}"/>
    <hyperlink ref="AF218" location="A125995926V" display="A125995926V" xr:uid="{F801347E-EC23-4115-87C9-895B89A95E6D}"/>
    <hyperlink ref="AG218" location="A125994126C" display="A125994126C" xr:uid="{CB76F4FF-D90D-46B1-82A3-9693F2DBBB07}"/>
    <hyperlink ref="AB219" location="A125997770W" display="A125997770W" xr:uid="{FC16C027-3FC0-4671-AF4C-DC7320F4B21D}"/>
    <hyperlink ref="AC219" location="A126001370R" display="A126001370R" xr:uid="{0CE3F466-1D3F-468E-AE3C-8E7506D15342}"/>
    <hyperlink ref="AD219" location="A125999570R" display="A125999570R" xr:uid="{84BE6FC8-6A39-46EF-8546-E1377921B88C}"/>
    <hyperlink ref="AE219" location="A125992370V" display="A125992370V" xr:uid="{69005D27-395D-4BE1-B7BB-1D0EF046F7A1}"/>
    <hyperlink ref="AF219" location="A125995970C" display="A125995970C" xr:uid="{AC834B3A-4039-4E9D-8F76-B83E96D6CB69}"/>
    <hyperlink ref="AG219" location="A125994170L" display="A125994170L" xr:uid="{85EE2B04-4D6D-46EC-A058-AB1DE74AD361}"/>
    <hyperlink ref="AB220" location="A125997730C" display="A125997730C" xr:uid="{EA731948-CEBF-4DF6-8DD1-14A17F76539A}"/>
    <hyperlink ref="AC220" location="A126001330W" display="A126001330W" xr:uid="{14114C74-902F-41A5-9513-703E6EF09EBF}"/>
    <hyperlink ref="AD220" location="A125999530W" display="A125999530W" xr:uid="{1E99868C-EF18-4219-BCEE-E6FEBADC2A66}"/>
    <hyperlink ref="AE220" location="A125992330A" display="A125992330A" xr:uid="{A55C64ED-2C13-4231-87DB-EECD181C9AE4}"/>
    <hyperlink ref="AF220" location="A125995930K" display="A125995930K" xr:uid="{A86CABBC-7E82-4FEB-BAED-C64A02B674A2}"/>
    <hyperlink ref="AG220" location="A125994130V" display="A125994130V" xr:uid="{C2305A2F-3CB3-4077-BF18-2E3D76D9963C}"/>
    <hyperlink ref="AB221" location="A125997702V" display="A125997702V" xr:uid="{6BCFD719-5A68-4199-B43E-53F9466A28E2}"/>
    <hyperlink ref="AC221" location="A126001302L" display="A126001302L" xr:uid="{8AEEFE2B-4A78-4F16-ABDB-019A2F0AEB61}"/>
    <hyperlink ref="AD221" location="A125999502L" display="A125999502L" xr:uid="{794DC232-7413-48AC-9C21-728D4A94A47A}"/>
    <hyperlink ref="AE221" location="A125992302T" display="A125992302T" xr:uid="{94CECAB8-3783-4AC3-BF05-C336C5953C28}"/>
    <hyperlink ref="AF221" location="A125995902A" display="A125995902A" xr:uid="{A4EC7AE9-8B53-47C9-9A9C-FBF686286AC2}"/>
    <hyperlink ref="AG221" location="A125994102K" display="A125994102K" xr:uid="{AA9515CE-D954-45B3-8DD2-196D4E2D938D}"/>
    <hyperlink ref="AB222" location="A125997802C" display="A125997802C" xr:uid="{09596281-9E4C-48D4-98E5-67F46DF1774D}"/>
    <hyperlink ref="AC222" location="A126001402W" display="A126001402W" xr:uid="{74AF5A74-EEE1-47E2-A186-F00E84C28CF9}"/>
    <hyperlink ref="AD222" location="A125999602W" display="A125999602W" xr:uid="{7B9FAD68-0BBA-4E33-BD9E-636B8C81A483}"/>
    <hyperlink ref="AE222" location="A125992402A" display="A125992402A" xr:uid="{8991F792-AD03-47D3-83FD-117711E51775}"/>
    <hyperlink ref="AF222" location="A125996002L" display="A125996002L" xr:uid="{8AB9A7BA-7D96-405E-A6FB-CB07C49EDF95}"/>
    <hyperlink ref="AG222" location="A125994202V" display="A125994202V" xr:uid="{C47F5173-63D8-4F8A-8092-37D663339565}"/>
    <hyperlink ref="AB223" location="A125997774F" display="A125997774F" xr:uid="{AF61B095-B34F-4C08-9547-20BBEC6CADBE}"/>
    <hyperlink ref="AC223" location="A126001374X" display="A126001374X" xr:uid="{FC41D834-ADC5-45CE-A9A5-F66147E36249}"/>
    <hyperlink ref="AD223" location="A125999574X" display="A125999574X" xr:uid="{1E318FCC-9CE2-4274-BE42-FA97F39104B4}"/>
    <hyperlink ref="AE223" location="A125992374C" display="A125992374C" xr:uid="{8E7586C7-D45A-48F1-8F94-88C6EAC71A80}"/>
    <hyperlink ref="AF223" location="A125995974L" display="A125995974L" xr:uid="{DE91BFBC-E264-40B8-9C85-9871D7C24DCC}"/>
    <hyperlink ref="AG223" location="A125994174W" display="A125994174W" xr:uid="{406E9945-ADAB-4F86-99F4-A7F956C3B87D}"/>
    <hyperlink ref="AB224" location="A125997778R" display="A125997778R" xr:uid="{CBCE0A3D-CC91-469A-A909-C6CC6E3743ED}"/>
    <hyperlink ref="AC224" location="A126001378J" display="A126001378J" xr:uid="{263B2432-0366-4C8C-825B-442FBB8472DE}"/>
    <hyperlink ref="AD224" location="A125999578J" display="A125999578J" xr:uid="{BC71510A-0B89-41AA-BE23-5925A95C4FE8}"/>
    <hyperlink ref="AE224" location="A125992378L" display="A125992378L" xr:uid="{57B5E2DB-F4FA-4289-9F21-8C1A2EEB5983}"/>
    <hyperlink ref="AF224" location="A125995978W" display="A125995978W" xr:uid="{E9BFABD0-8671-44F8-99A3-0CC83D8D774D}"/>
    <hyperlink ref="AG224" location="A125994178F" display="A125994178F" xr:uid="{19E96520-4040-4702-BA4C-ED48E10A3EAF}"/>
    <hyperlink ref="AB225" location="A125997842W" display="A125997842W" xr:uid="{731A12ED-D730-4A0D-B249-7165286CE860}"/>
    <hyperlink ref="AC225" location="A126001442R" display="A126001442R" xr:uid="{CEF8F7B4-1801-406B-87A2-ABFCEBCF8936}"/>
    <hyperlink ref="AD225" location="A125999642R" display="A125999642R" xr:uid="{E4477AB5-7B20-4747-9CB4-C5CD5CAB4396}"/>
    <hyperlink ref="AE225" location="A125992442V" display="A125992442V" xr:uid="{2F2721E4-E97B-4618-A0C3-32BFEB4AAA22}"/>
    <hyperlink ref="AF225" location="A125996042F" display="A125996042F" xr:uid="{DA8E1D43-C17F-4629-9274-BBA57E3B467F}"/>
    <hyperlink ref="AG225" location="A125994242L" display="A125994242L" xr:uid="{AE2D4EC2-4907-4E04-A386-77D8C525916E}"/>
    <hyperlink ref="AB226" location="A125997670L" display="A125997670L" xr:uid="{F642661A-5995-49C1-820F-A3AD3B39BED8}"/>
    <hyperlink ref="AC226" location="A126001270F" display="A126001270F" xr:uid="{EADEF54F-925E-4AFF-A935-FB5177AEFB92}"/>
    <hyperlink ref="AD226" location="A125999470F" display="A125999470F" xr:uid="{C0E7B913-ABE1-4E0A-B63F-7D1A7E4DDD1E}"/>
    <hyperlink ref="AE226" location="A125992270K" display="A125992270K" xr:uid="{B13DA62A-AFC8-4CA9-B573-37A009F5851C}"/>
    <hyperlink ref="AF226" location="A125995870V" display="A125995870V" xr:uid="{C0DA4F9D-8E2E-4AED-A731-62966081EE09}"/>
    <hyperlink ref="AG226" location="A125994070C" display="A125994070C" xr:uid="{3D55E5C4-00E7-4E3B-A2AE-25B391C8C5E7}"/>
    <hyperlink ref="AB228" location="A125997734L" display="A125997734L" xr:uid="{63DF3E21-2176-40ED-93F0-65BC30C018B0}"/>
    <hyperlink ref="AC228" location="A126001334F" display="A126001334F" xr:uid="{4BCEF767-D24E-4F1D-9AC9-90F42D6A3181}"/>
    <hyperlink ref="AD228" location="A125999534F" display="A125999534F" xr:uid="{FB9D2F5B-61E3-42F6-BE17-68A03C48BDD7}"/>
    <hyperlink ref="AE228" location="A125992334K" display="A125992334K" xr:uid="{C98D7626-5E37-45F7-AE8C-7837F8933D97}"/>
    <hyperlink ref="AF228" location="A125995934V" display="A125995934V" xr:uid="{E287AE90-7EA0-46F1-8983-F23210D0D106}"/>
    <hyperlink ref="AG228" location="A125994134C" display="A125994134C" xr:uid="{F96A151E-314F-4216-B2F0-F9C77993E9F9}"/>
    <hyperlink ref="AB229" location="A125997690W" display="A125997690W" xr:uid="{8BB321B3-1A2C-45DC-A1AA-50990DF09E62}"/>
    <hyperlink ref="AC229" location="A126001290R" display="A126001290R" xr:uid="{D40D9FFA-01AC-444C-B573-5A4EA6370125}"/>
    <hyperlink ref="AD229" location="A125999490R" display="A125999490R" xr:uid="{CE38FEDC-FFE6-4E8E-8180-9D83405C120A}"/>
    <hyperlink ref="AE229" location="A125992290V" display="A125992290V" xr:uid="{284EB12C-0756-47B6-AC0F-BC2F1FBE44AA}"/>
    <hyperlink ref="AF229" location="A125995890C" display="A125995890C" xr:uid="{00FBD24D-93A6-4DCC-83E1-D01F42C8146A}"/>
    <hyperlink ref="AG229" location="A125994090L" display="A125994090L" xr:uid="{4C100E11-5676-4729-BBF7-9D92DB3DEE92}"/>
    <hyperlink ref="AB230" location="A125997782F" display="A125997782F" xr:uid="{F9FB6F76-E513-402C-83AF-E52FCD5F24A3}"/>
    <hyperlink ref="AC230" location="A126001382X" display="A126001382X" xr:uid="{319DAED5-69EB-4569-AA69-3AAE7E20FBFF}"/>
    <hyperlink ref="AD230" location="A125999582X" display="A125999582X" xr:uid="{D6585024-FE25-40A4-9A83-FBDD7AA57A6C}"/>
    <hyperlink ref="AE230" location="A125992382C" display="A125992382C" xr:uid="{59223E7C-4788-42D9-AD49-D97017A0030B}"/>
    <hyperlink ref="AF230" location="A125995982L" display="A125995982L" xr:uid="{AC2F4EAC-E384-4967-8BF2-A3BE8B44B09B}"/>
    <hyperlink ref="AG230" location="A125994182W" display="A125994182W" xr:uid="{7A4B7248-490D-401A-BB51-B01C90825B3B}"/>
    <hyperlink ref="AB231" location="A125997786R" display="A125997786R" xr:uid="{6BC0166C-D4D7-499C-A9E0-CE488B9C30CF}"/>
    <hyperlink ref="AC231" location="A126001386J" display="A126001386J" xr:uid="{7CB2AA04-C497-44D7-9BFD-FDDEF9558A06}"/>
    <hyperlink ref="AD231" location="A125999586J" display="A125999586J" xr:uid="{B4053A5B-0DD3-42C1-B3DD-2D3EB51F90D8}"/>
    <hyperlink ref="AE231" location="A125992386L" display="A125992386L" xr:uid="{0F3C29DD-5F02-435F-AE1A-702E09B37C9C}"/>
    <hyperlink ref="AF231" location="A125995986W" display="A125995986W" xr:uid="{7C579FDB-7A87-471D-A770-0E696144C3E1}"/>
    <hyperlink ref="AG231" location="A125994186F" display="A125994186F" xr:uid="{4CBE2E5E-144F-45C8-8621-BD5CDD111707}"/>
    <hyperlink ref="AB232" location="A125997706C" display="A125997706C" xr:uid="{E5CFCCD4-FF71-4D93-9811-E262CC298A03}"/>
    <hyperlink ref="AC232" location="A126001306W" display="A126001306W" xr:uid="{51F97701-ABBB-4EF0-80BD-6A9494C3AECE}"/>
    <hyperlink ref="AD232" location="A125999506W" display="A125999506W" xr:uid="{1EF2F413-CF82-4CC7-BCA0-F3C8006D57A2}"/>
    <hyperlink ref="AE232" location="A125992306A" display="A125992306A" xr:uid="{31DDE665-3529-4AB6-806D-6EF74E8C9552}"/>
    <hyperlink ref="AF232" location="A125995906K" display="A125995906K" xr:uid="{2667ACC0-A487-45AB-B97A-39F21F700890}"/>
    <hyperlink ref="AG232" location="A125994106V" display="A125994106V" xr:uid="{956B1ACF-896A-42D0-B932-F79962BA1FAA}"/>
    <hyperlink ref="AB233" location="A125997674W" display="A125997674W" xr:uid="{C11F7601-B431-4AF3-AB9B-B3ED04DD87B1}"/>
    <hyperlink ref="AC233" location="A126001274R" display="A126001274R" xr:uid="{AFD81373-1E6A-4730-9C8A-CBF84B3529C9}"/>
    <hyperlink ref="AD233" location="A125999474R" display="A125999474R" xr:uid="{7A3FB527-00D3-473F-9FC5-EEE206F8D181}"/>
    <hyperlink ref="AE233" location="A125992274V" display="A125992274V" xr:uid="{310D3EEB-C6FF-4253-AC4D-4709ABF267BE}"/>
    <hyperlink ref="AF233" location="A125995874C" display="A125995874C" xr:uid="{5FD8F0CF-3BD6-47E0-A347-07EE2473E5AE}"/>
    <hyperlink ref="AG233" location="A125994074L" display="A125994074L" xr:uid="{85C2D9BA-E26A-495A-A2D1-54D495810DEA}"/>
    <hyperlink ref="AB234" location="A125997846F" display="A125997846F" xr:uid="{03F9F654-0EA3-4C41-8AF3-22EC5802F87E}"/>
    <hyperlink ref="AC234" location="A126001446X" display="A126001446X" xr:uid="{12CBE3BF-0150-4C0B-A0C0-61BE11923D41}"/>
    <hyperlink ref="AD234" location="A125999646X" display="A125999646X" xr:uid="{F2CD4295-0D7F-43C3-84CB-44A19CCEC67C}"/>
    <hyperlink ref="AE234" location="A125992446C" display="A125992446C" xr:uid="{978F47D3-70D2-4AE4-ADF8-3DCAA9AF6E75}"/>
    <hyperlink ref="AF234" location="A125996046R" display="A125996046R" xr:uid="{09C80EC1-7D95-4EA8-A56D-E69E31234013}"/>
    <hyperlink ref="AG234" location="A125994246W" display="A125994246W" xr:uid="{0418B57F-9E0C-485C-BF8A-EAAB55E4FDBD}"/>
    <hyperlink ref="AB235" location="A125997738W" display="A125997738W" xr:uid="{85D8D8C4-DFC9-420B-9F49-EF102B182FD9}"/>
    <hyperlink ref="AC235" location="A126001338R" display="A126001338R" xr:uid="{CF183B8F-2327-4D5D-8701-FE7133F6E65E}"/>
    <hyperlink ref="AD235" location="A125999538R" display="A125999538R" xr:uid="{3A4E981B-4F16-4B32-B4B1-DE5F8C6F562C}"/>
    <hyperlink ref="AE235" location="A125992338V" display="A125992338V" xr:uid="{168D0AB9-7CCD-480A-8CD8-B9BC35C94A3A}"/>
    <hyperlink ref="AF235" location="A125995938C" display="A125995938C" xr:uid="{0F0FCA62-FFBE-4DA2-98E7-D541CAAAD89A}"/>
    <hyperlink ref="AG235" location="A125994138L" display="A125994138L" xr:uid="{AA2D2BB5-E079-46AF-B175-E9F696E7F49F}"/>
    <hyperlink ref="AB236" location="A125997806L" display="A125997806L" xr:uid="{B5F7309B-D6D5-46A6-8024-286177181742}"/>
    <hyperlink ref="AC236" location="A126001406F" display="A126001406F" xr:uid="{2D5FABC5-DCDE-48FE-B5FE-D8137A53832C}"/>
    <hyperlink ref="AD236" location="A125999606F" display="A125999606F" xr:uid="{5D3C306D-7633-4F8A-8CDD-AE584E983309}"/>
    <hyperlink ref="AE236" location="A125992406K" display="A125992406K" xr:uid="{A4217E70-EAAA-4FF9-AB49-7401F3D63161}"/>
    <hyperlink ref="AF236" location="A125996006W" display="A125996006W" xr:uid="{B74D0AED-9201-4478-AB7F-5ACD3CFE77F5}"/>
    <hyperlink ref="AG236" location="A125994206C" display="A125994206C" xr:uid="{9985D684-0E56-4351-BD9C-474FE01431EF}"/>
    <hyperlink ref="AB237" location="A125997850W" display="A125997850W" xr:uid="{E9CB99DE-D862-44DF-A27A-E591A3CF1E9B}"/>
    <hyperlink ref="AC237" location="A126001450R" display="A126001450R" xr:uid="{CB0708A8-0FD7-400B-BA78-F38E7192CA59}"/>
    <hyperlink ref="AD237" location="A125999650R" display="A125999650R" xr:uid="{AAD2F750-17D2-4F8B-B401-0C46795A81FA}"/>
    <hyperlink ref="AE237" location="A125992450V" display="A125992450V" xr:uid="{627920A0-29A0-4256-9A34-C840541A02DB}"/>
    <hyperlink ref="AF237" location="A125996050F" display="A125996050F" xr:uid="{AF636AD3-3DB3-4E01-9049-B6CE7214BEB8}"/>
    <hyperlink ref="AG237" location="A125994250L" display="A125994250L" xr:uid="{D8C1F8B1-5B7B-482A-849F-4C648E41707E}"/>
    <hyperlink ref="AH238" location="A125996678L" display="A125996678L" xr:uid="{8E515922-1262-421D-920A-9DF0FA147F83}"/>
    <hyperlink ref="AI238" location="A126000278F" display="A126000278F" xr:uid="{BC233DC8-ADF9-4D1D-815A-C8472FD3B901}"/>
    <hyperlink ref="AJ238" location="A125998478F" display="A125998478F" xr:uid="{9F74509F-9BED-4630-8B0C-9335015C040F}"/>
    <hyperlink ref="AK238" location="A125991278K" display="A125991278K" xr:uid="{16A19CFC-67E4-4963-9882-685CB7BFFCE1}"/>
    <hyperlink ref="AL238" location="A125994878V" display="A125994878V" xr:uid="{806891EB-6117-4739-811B-A8EAF3259605}"/>
    <hyperlink ref="AM238" location="A125993078C" display="A125993078C" xr:uid="{7C2BAFDA-E2A6-4872-8487-7063EDC33269}"/>
    <hyperlink ref="AH185" location="A125996810K" display="A125996810K" xr:uid="{1847ACEB-D242-40AF-A515-1474B032EAF8}"/>
    <hyperlink ref="AI185" location="A126000410C" display="A126000410C" xr:uid="{364A23C6-AF11-45B4-AFC2-9DC865B80824}"/>
    <hyperlink ref="AJ185" location="A125998610C" display="A125998610C" xr:uid="{A00ADAAC-FB45-4DEF-AC58-A7A23312CB9B}"/>
    <hyperlink ref="AK185" location="A125991410J" display="A125991410J" xr:uid="{0C46048B-51E1-4EE1-B7F9-55C346AB6B66}"/>
    <hyperlink ref="AL185" location="A125995010V" display="A125995010V" xr:uid="{BC49AA6A-339A-4EB7-8943-B58616D73E79}"/>
    <hyperlink ref="AM185" location="A125993210A" display="A125993210A" xr:uid="{3F44B6F5-61D1-4032-AABE-A3F96FC71E3E}"/>
    <hyperlink ref="AH186" location="A125996742V" display="A125996742V" xr:uid="{7506A5DE-D2DD-4FA1-8850-6DA2C3A2EDA9}"/>
    <hyperlink ref="AI186" location="A126000342L" display="A126000342L" xr:uid="{6B0FCBEB-CF8F-4AEB-9371-850134A40CDF}"/>
    <hyperlink ref="AJ186" location="A125998542L" display="A125998542L" xr:uid="{FEB559AA-DA34-4345-90B1-A7E25F8E0DCB}"/>
    <hyperlink ref="AK186" location="A125991342T" display="A125991342T" xr:uid="{A41031F0-28E0-4731-9EF8-13DCBF0A55AE}"/>
    <hyperlink ref="AL186" location="A125994942A" display="A125994942A" xr:uid="{884E6439-554C-424A-9C27-AC42E5362FA3}"/>
    <hyperlink ref="AM186" location="A125993142K" display="A125993142K" xr:uid="{BF2F0868-6E52-463A-9830-B01F9DE84FBC}"/>
    <hyperlink ref="AH187" location="A125996814V" display="A125996814V" xr:uid="{47AA2F9D-6FDE-4D28-BF28-ECD0905AF5CB}"/>
    <hyperlink ref="AI187" location="A126000414L" display="A126000414L" xr:uid="{43D373D2-F331-4852-85E0-BC0EC470DFB2}"/>
    <hyperlink ref="AJ187" location="A125998614L" display="A125998614L" xr:uid="{F25EBD19-1097-472F-85DE-E49F981FCDE3}"/>
    <hyperlink ref="AK187" location="A125991414T" display="A125991414T" xr:uid="{9E04F6DA-37EE-4701-AAA4-B2D5716BD1F9}"/>
    <hyperlink ref="AL187" location="A125995014C" display="A125995014C" xr:uid="{65210B59-894D-46CD-A811-6E4FD55D8819}"/>
    <hyperlink ref="AM187" location="A125993214K" display="A125993214K" xr:uid="{9CE51CF4-9669-493D-ADA4-AA7588B1B33F}"/>
    <hyperlink ref="AH188" location="A125996818C" display="A125996818C" xr:uid="{330560CE-C42F-4EB4-97B7-FB36A741D76C}"/>
    <hyperlink ref="AI188" location="A126000418W" display="A126000418W" xr:uid="{A2CF0800-C1A4-470B-B4B5-9485D20A3E51}"/>
    <hyperlink ref="AJ188" location="A125998618W" display="A125998618W" xr:uid="{4E11519B-14D5-4F93-85B1-E5068CB6583F}"/>
    <hyperlink ref="AK188" location="A125991418A" display="A125991418A" xr:uid="{9098288D-978E-4675-8ACC-BD178083193F}"/>
    <hyperlink ref="AL188" location="A125995018L" display="A125995018L" xr:uid="{8E419E48-4C9D-4661-B44D-EC5014487D68}"/>
    <hyperlink ref="AM188" location="A125993218V" display="A125993218V" xr:uid="{E0CD0DF3-784B-444F-B44B-11516D737924}"/>
    <hyperlink ref="AH189" location="A125996746C" display="A125996746C" xr:uid="{BC0318F0-3D31-47AF-BBA8-567FF3257B14}"/>
    <hyperlink ref="AI189" location="A126000346W" display="A126000346W" xr:uid="{2586D8B3-D77B-4907-9780-502CEF789C4A}"/>
    <hyperlink ref="AJ189" location="A125998546W" display="A125998546W" xr:uid="{EB52EAE0-C650-4DC9-92B4-C867FBBF400B}"/>
    <hyperlink ref="AK189" location="A125991346A" display="A125991346A" xr:uid="{697653DD-564B-4975-AF03-0FC1204DF07C}"/>
    <hyperlink ref="AL189" location="A125994946K" display="A125994946K" xr:uid="{288FCD17-7D65-4805-ABB2-24DE71A7E962}"/>
    <hyperlink ref="AM189" location="A125993146V" display="A125993146V" xr:uid="{FA3B7337-E16E-4330-9C48-4356BE7C0DDD}"/>
    <hyperlink ref="AH190" location="A125996750V" display="A125996750V" xr:uid="{9248BB89-B4B5-4D3D-8C9C-2C1E1D46593B}"/>
    <hyperlink ref="AI190" location="A126000350L" display="A126000350L" xr:uid="{30D9F8F3-6F66-45A4-81F5-53D27CF7F272}"/>
    <hyperlink ref="AJ190" location="A125998550L" display="A125998550L" xr:uid="{92534966-2E56-4138-894F-AE796D93D366}"/>
    <hyperlink ref="AK190" location="A125991350T" display="A125991350T" xr:uid="{6A9A2AA4-21C1-42EC-A0AE-D1C4D51FD6BA}"/>
    <hyperlink ref="AL190" location="A125994950A" display="A125994950A" xr:uid="{2FE788CD-2199-4518-9ED5-5E9C998BFEDF}"/>
    <hyperlink ref="AM190" location="A125993150K" display="A125993150K" xr:uid="{69631EE1-4B7D-4572-843D-E432386C3643}"/>
    <hyperlink ref="AH191" location="A125996790L" display="A125996790L" xr:uid="{7882C823-A86A-4411-A99B-1ABC0B31FA3F}"/>
    <hyperlink ref="AI191" location="A126000390F" display="A126000390F" xr:uid="{7CBB2B7A-808A-40EF-814E-FD41ACDC092A}"/>
    <hyperlink ref="AJ191" location="A125998590F" display="A125998590F" xr:uid="{DD9EE739-E500-46BD-B37F-66EF6BE82C72}"/>
    <hyperlink ref="AK191" location="A125991390K" display="A125991390K" xr:uid="{F174CF4A-A5A9-4CEB-B436-69EB0A88F3EC}"/>
    <hyperlink ref="AL191" location="A125994990V" display="A125994990V" xr:uid="{6FDE9A53-8D30-40E7-BA11-E135DD1DFE20}"/>
    <hyperlink ref="AM191" location="A125993190C" display="A125993190C" xr:uid="{46E36D8E-55F7-4E39-B884-776FE64A5E4E}"/>
    <hyperlink ref="AH192" location="A125996710A" display="A125996710A" xr:uid="{12FDF94C-CD26-42A4-AA55-79BE776BE0B8}"/>
    <hyperlink ref="AI192" location="A126000310V" display="A126000310V" xr:uid="{F4405EBB-AD7E-40CF-95F4-3C40C87E8A12}"/>
    <hyperlink ref="AJ192" location="A125998510V" display="A125998510V" xr:uid="{77B9FD94-14B7-4711-B0B8-3ECFB96AB600}"/>
    <hyperlink ref="AK192" location="A125991310X" display="A125991310X" xr:uid="{3B1F4998-E734-44D9-9199-E52BB4653D6D}"/>
    <hyperlink ref="AL192" location="A125994910J" display="A125994910J" xr:uid="{E9B2E960-8251-47BA-A80F-4AA60BF21CB9}"/>
    <hyperlink ref="AM192" location="A125993110T" display="A125993110T" xr:uid="{073E6766-57C4-4DEB-88F2-184FCB2B01D3}"/>
    <hyperlink ref="AH193" location="A125996822V" display="A125996822V" xr:uid="{0DCE9741-6B65-4ADA-B6C2-CEAFD6CE0B1F}"/>
    <hyperlink ref="AI193" location="A126000422L" display="A126000422L" xr:uid="{AA517685-FB5D-4C62-895C-C7886DFDCD10}"/>
    <hyperlink ref="AJ193" location="A125998622L" display="A125998622L" xr:uid="{9C560CA6-6278-47D2-8B87-C8F3F05E20FA}"/>
    <hyperlink ref="AK193" location="A125991422T" display="A125991422T" xr:uid="{08415405-A778-4E0F-A1C3-94470CC8D5EF}"/>
    <hyperlink ref="AL193" location="A125995022C" display="A125995022C" xr:uid="{87C6DF14-D702-4755-8FE1-5A802C7D9D42}"/>
    <hyperlink ref="AM193" location="A125993222K" display="A125993222K" xr:uid="{CFE86B22-F641-48FE-BE93-BBFD867170F7}"/>
    <hyperlink ref="AH195" location="A125996754C" display="A125996754C" xr:uid="{1F8C94AD-2A98-44DE-9420-A251AA2F6C4B}"/>
    <hyperlink ref="AI195" location="A126000354W" display="A126000354W" xr:uid="{6F9D1365-85B7-421E-B8DA-9E2A36F5FE04}"/>
    <hyperlink ref="AJ195" location="A125998554W" display="A125998554W" xr:uid="{38193703-7F58-4ACA-AA5B-38D45690E002}"/>
    <hyperlink ref="AK195" location="A125991354A" display="A125991354A" xr:uid="{8245E0CC-3164-45D2-951C-E7416CF658CD}"/>
    <hyperlink ref="AL195" location="A125994954K" display="A125994954K" xr:uid="{0BAE734E-D1FE-4A97-8BD5-89F35B622821}"/>
    <hyperlink ref="AM195" location="A125993154V" display="A125993154V" xr:uid="{527C2A07-2766-47FA-9A2F-C88275957DF7}"/>
    <hyperlink ref="AH196" location="A125996682C" display="A125996682C" xr:uid="{CA84CD42-3EEA-4E4B-B3BE-C52A05577F2F}"/>
    <hyperlink ref="AI196" location="A126000282W" display="A126000282W" xr:uid="{1F05AD71-BA80-48E2-90EC-9E574C894027}"/>
    <hyperlink ref="AJ196" location="A125998482W" display="A125998482W" xr:uid="{67515E07-8C80-44A1-914F-CCCD59546481}"/>
    <hyperlink ref="AK196" location="A125991282A" display="A125991282A" xr:uid="{03D55AF5-E483-4974-8ED7-CB97B0521632}"/>
    <hyperlink ref="AL196" location="A125994882K" display="A125994882K" xr:uid="{B227B2CE-ADF0-47B4-A6E4-BA1FAEF7766F}"/>
    <hyperlink ref="AM196" location="A125993082V" display="A125993082V" xr:uid="{CA3FC501-685E-4122-9DD0-B4342211B5CD}"/>
    <hyperlink ref="AH197" location="A125996758L" display="A125996758L" xr:uid="{9D4BEE25-FBE9-4D08-B909-6D51D68B5ABA}"/>
    <hyperlink ref="AI197" location="A126000358F" display="A126000358F" xr:uid="{B4E33DC2-0A7D-42EF-AFE6-B3E738558216}"/>
    <hyperlink ref="AJ197" location="A125998558F" display="A125998558F" xr:uid="{44F24A10-DE85-4CC4-B8D1-49FD4007EDA0}"/>
    <hyperlink ref="AK197" location="A125991358K" display="A125991358K" xr:uid="{136D6322-951D-4E21-9EB6-7CE23BD96ABD}"/>
    <hyperlink ref="AL197" location="A125994958V" display="A125994958V" xr:uid="{9EBAB353-AED6-4643-8F0C-B4206A4CFF48}"/>
    <hyperlink ref="AM197" location="A125993158C" display="A125993158C" xr:uid="{718C7F8A-3998-40A5-A150-38EE059F57E0}"/>
    <hyperlink ref="AH198" location="A125996762C" display="A125996762C" xr:uid="{BE935B5B-4CC6-4CAA-89D9-87C3E6F70906}"/>
    <hyperlink ref="AI198" location="A126000362W" display="A126000362W" xr:uid="{12711686-2C64-49C5-ABDC-BD6D2421A9CA}"/>
    <hyperlink ref="AJ198" location="A125998562W" display="A125998562W" xr:uid="{9A1DDA09-0A40-4C19-BB2A-B14232BD196E}"/>
    <hyperlink ref="AK198" location="A125991362A" display="A125991362A" xr:uid="{7D6593A0-4179-4AA7-A2FE-2BD57C97185E}"/>
    <hyperlink ref="AL198" location="A125994962K" display="A125994962K" xr:uid="{06F7C30D-0471-4764-855F-3A51DFD42A00}"/>
    <hyperlink ref="AM198" location="A125993162V" display="A125993162V" xr:uid="{AA8FD7CF-3B17-4DE7-8AD1-E0283A95C18E}"/>
    <hyperlink ref="AH199" location="A125996834C" display="A125996834C" xr:uid="{C2EBAB43-1939-4B90-8807-77439075C813}"/>
    <hyperlink ref="AI199" location="A126000434W" display="A126000434W" xr:uid="{B0F1AB2C-1F25-43F9-9999-51B1891086E4}"/>
    <hyperlink ref="AJ199" location="A125998634W" display="A125998634W" xr:uid="{D3D83414-D424-487F-8948-B4BA109F0E6E}"/>
    <hyperlink ref="AK199" location="A125991434A" display="A125991434A" xr:uid="{F941D816-02DF-41E9-BFA9-407CE118736B}"/>
    <hyperlink ref="AL199" location="A125995034L" display="A125995034L" xr:uid="{1DA51474-6A03-48A7-A344-CE033491EDB1}"/>
    <hyperlink ref="AM199" location="A125993234V" display="A125993234V" xr:uid="{C87A55CB-1B3D-4869-9C0B-1DBAA3C775FC}"/>
    <hyperlink ref="AH200" location="A125996654V" display="A125996654V" xr:uid="{B5692B44-6E9C-417C-AC77-D383A93E6BD1}"/>
    <hyperlink ref="AI200" location="A126000254L" display="A126000254L" xr:uid="{BCEBCB1E-4DDA-46A3-BFB4-0EB3D1AA0F6A}"/>
    <hyperlink ref="AJ200" location="A125998454L" display="A125998454L" xr:uid="{AB0607E2-43CF-4961-BC5A-CE745661DE11}"/>
    <hyperlink ref="AK200" location="A125991254T" display="A125991254T" xr:uid="{CD4EAE6D-1F25-44DB-9C2D-93246DE2E3EE}"/>
    <hyperlink ref="AL200" location="A125994854A" display="A125994854A" xr:uid="{1A1EAFA8-F5C7-4AF8-A1CE-4062DFA920F5}"/>
    <hyperlink ref="AM200" location="A125993054K" display="A125993054K" xr:uid="{44B03A9F-7490-465C-B085-1904C8203777}"/>
    <hyperlink ref="AH201" location="A125996826C" display="A125996826C" xr:uid="{DF9FEF38-B5D1-43CA-AB5A-6CD5B4C81D44}"/>
    <hyperlink ref="AI201" location="A126000426W" display="A126000426W" xr:uid="{282720A6-CE20-4131-8F00-B05FD4255EA0}"/>
    <hyperlink ref="AJ201" location="A125998626W" display="A125998626W" xr:uid="{4AB1EB93-88C4-4512-95C4-A0687C637C3A}"/>
    <hyperlink ref="AK201" location="A125991426A" display="A125991426A" xr:uid="{B177B363-611D-4389-BFC8-4797C77B1DC6}"/>
    <hyperlink ref="AL201" location="A125995026L" display="A125995026L" xr:uid="{B852229C-7291-4531-B841-564E87DD3037}"/>
    <hyperlink ref="AM201" location="A125993226V" display="A125993226V" xr:uid="{A83A6802-BAB8-47C3-90AD-EA076DF69E76}"/>
    <hyperlink ref="AH202" location="A125996830V" display="A125996830V" xr:uid="{6CDC655E-9D23-4212-89FE-05AB6EDB8836}"/>
    <hyperlink ref="AI202" location="A126000430L" display="A126000430L" xr:uid="{2944CCA1-45D0-41E6-99C6-90C280722B63}"/>
    <hyperlink ref="AJ202" location="A125998630L" display="A125998630L" xr:uid="{E1291398-2912-40B1-A325-BBD92E65EDDC}"/>
    <hyperlink ref="AK202" location="A125991430T" display="A125991430T" xr:uid="{525FFEF5-20FF-44AD-A2D0-C84C77DC3695}"/>
    <hyperlink ref="AL202" location="A125995030C" display="A125995030C" xr:uid="{C02A363E-2C1B-423F-985F-FD38A15CCF56}"/>
    <hyperlink ref="AM202" location="A125993230K" display="A125993230K" xr:uid="{3FA72348-FDC2-4768-9A79-B7BB5D516234}"/>
    <hyperlink ref="AH203" location="A125996658C" display="A125996658C" xr:uid="{146A0AC4-94D9-459E-AFC8-A8303A8C68AC}"/>
    <hyperlink ref="AI203" location="A126000258W" display="A126000258W" xr:uid="{BF06A90A-E57E-4340-B77B-B827BDD75115}"/>
    <hyperlink ref="AJ203" location="A125998458W" display="A125998458W" xr:uid="{88D3295B-0457-4489-9AB2-CDF61F9F71EA}"/>
    <hyperlink ref="AK203" location="A125991258A" display="A125991258A" xr:uid="{3C9B279E-3861-4F6E-8FCC-89B25D74D6E1}"/>
    <hyperlink ref="AL203" location="A125994858K" display="A125994858K" xr:uid="{1F2604D8-3456-489D-A737-BB1EC6ED0936}"/>
    <hyperlink ref="AM203" location="A125993058V" display="A125993058V" xr:uid="{6428CA0B-E531-4622-B954-50CB906F6311}"/>
    <hyperlink ref="AH204" location="A125996714K" display="A125996714K" xr:uid="{AC91EE27-9CBA-4D7F-9990-03CCF9134DD3}"/>
    <hyperlink ref="AI204" location="A126000314C" display="A126000314C" xr:uid="{95318735-D7DE-4602-AF8F-4739924FA816}"/>
    <hyperlink ref="AJ204" location="A125998514C" display="A125998514C" xr:uid="{E2F41851-2253-44FA-A559-E7357E6D4370}"/>
    <hyperlink ref="AK204" location="A125991314J" display="A125991314J" xr:uid="{52491279-8E16-4D04-A170-A14D911E8580}"/>
    <hyperlink ref="AL204" location="A125994914T" display="A125994914T" xr:uid="{0D5B79ED-E4E3-42CA-8259-F2FDDE4DE647}"/>
    <hyperlink ref="AM204" location="A125993114A" display="A125993114A" xr:uid="{E45DE6D6-9CD7-4EBB-96BB-858C47B8753A}"/>
    <hyperlink ref="AH205" location="A125996766L" display="A125996766L" xr:uid="{D301BAE0-9EB5-4D7E-B85B-85C21BA952FF}"/>
    <hyperlink ref="AI205" location="A126000366F" display="A126000366F" xr:uid="{69A58E1B-2355-4342-96B1-4F89FA6F1CDF}"/>
    <hyperlink ref="AJ205" location="A125998566F" display="A125998566F" xr:uid="{B2444E89-E796-4AC4-BC24-AA24CB8665F2}"/>
    <hyperlink ref="AK205" location="A125991366K" display="A125991366K" xr:uid="{C6B6C385-856D-4DD4-B8AA-955D4F1B7887}"/>
    <hyperlink ref="AL205" location="A125994966V" display="A125994966V" xr:uid="{075B0A95-C729-4AE9-B43A-33FC93294A3B}"/>
    <hyperlink ref="AM205" location="A125993166C" display="A125993166C" xr:uid="{396E9558-F933-4BAD-B3D4-1BAF521F7025}"/>
    <hyperlink ref="AH206" location="A125996838L" display="A125996838L" xr:uid="{0808EF3C-9730-494F-B37C-4F555A4E2AD6}"/>
    <hyperlink ref="AI206" location="A126000438F" display="A126000438F" xr:uid="{14C1FABF-8090-4AE1-8287-069BCE6BFFBD}"/>
    <hyperlink ref="AJ206" location="A125998638F" display="A125998638F" xr:uid="{790C47A0-BF8A-4E81-9501-69D01E8FC6A1}"/>
    <hyperlink ref="AK206" location="A125991438K" display="A125991438K" xr:uid="{5A45DEBB-2866-4FE7-8B94-C1B84FB5608A}"/>
    <hyperlink ref="AL206" location="A125995038W" display="A125995038W" xr:uid="{280DB686-E60D-4E5C-B628-B17632C1C90D}"/>
    <hyperlink ref="AM206" location="A125993238C" display="A125993238C" xr:uid="{73689124-BB9D-4643-87A2-886DFF640F45}"/>
    <hyperlink ref="AH208" location="A125996662V" display="A125996662V" xr:uid="{5D7A01BB-FB9F-4CA3-858E-DCF436CE43E7}"/>
    <hyperlink ref="AI208" location="A126000262L" display="A126000262L" xr:uid="{E413EC99-8210-44D1-BD8E-1B134285FEAC}"/>
    <hyperlink ref="AJ208" location="A125998462L" display="A125998462L" xr:uid="{BF8B6C9F-903F-42ED-8B24-275D18237A3C}"/>
    <hyperlink ref="AH209" location="A125996794W" display="A125996794W" xr:uid="{3EBCE0F9-C027-438E-90A0-2298D6FBC7C1}"/>
    <hyperlink ref="AI209" location="A126000394R" display="A126000394R" xr:uid="{238418A6-0DCC-407B-84CF-8AA22CFF9E87}"/>
    <hyperlink ref="AJ209" location="A125998594R" display="A125998594R" xr:uid="{EAF5B0AC-BC23-4E77-BAED-607524F61DB0}"/>
    <hyperlink ref="AK209" location="A125991394V" display="A125991394V" xr:uid="{26370546-BEDB-48E7-B547-7B1A0BF382DF}"/>
    <hyperlink ref="AL209" location="A125994994C" display="A125994994C" xr:uid="{253308E9-387E-4117-B4B3-4AD7B4261EA3}"/>
    <hyperlink ref="AM209" location="A125993194L" display="A125993194L" xr:uid="{6CA24917-2F40-421F-AFFA-2E9D918C80F4}"/>
    <hyperlink ref="AH210" location="A125996798F" display="A125996798F" xr:uid="{9157A22B-0FEE-4BE7-97DD-0A2E1453003F}"/>
    <hyperlink ref="AI210" location="A126000398X" display="A126000398X" xr:uid="{F042CE47-C49E-4D8C-960B-4ECE7A6EE581}"/>
    <hyperlink ref="AJ210" location="A125998598X" display="A125998598X" xr:uid="{D46CBA92-9110-42FA-91E4-5DBB5EE64AC8}"/>
    <hyperlink ref="AK210" location="A125991398C" display="A125991398C" xr:uid="{A2009441-388F-4952-AADF-EEBECE162497}"/>
    <hyperlink ref="AL210" location="A125994998L" display="A125994998L" xr:uid="{3C93F62C-282D-4847-A8B5-F3632120E610}"/>
    <hyperlink ref="AM210" location="A125993198W" display="A125993198W" xr:uid="{E6F039C3-1ED0-4B0A-AACF-AF7CA3FA3958}"/>
    <hyperlink ref="AH211" location="A125996694L" display="A125996694L" xr:uid="{86737C92-1A18-45CF-8266-7D0DAB2A3561}"/>
    <hyperlink ref="AI211" location="A126000294F" display="A126000294F" xr:uid="{0A2EC71B-A74B-4E13-9122-CDA75DFED490}"/>
    <hyperlink ref="AJ211" location="A125998494F" display="A125998494F" xr:uid="{B42DE2E5-DF77-4C09-A8AA-265F5FACFBAD}"/>
    <hyperlink ref="AK211" location="A125991294K" display="A125991294K" xr:uid="{4A438891-6005-43FA-BFB9-90D157923B82}"/>
    <hyperlink ref="AL211" location="A125994894V" display="A125994894V" xr:uid="{DA14C81A-CDD4-4097-9DDC-D0621D65282E}"/>
    <hyperlink ref="AM211" location="A125993094C" display="A125993094C" xr:uid="{1C08CD09-665D-4EA0-BD3F-AFCC94453FF6}"/>
    <hyperlink ref="AH212" location="A125996666C" display="A125996666C" xr:uid="{27EF8826-6B58-4AAC-8D42-49A45B9DE7D6}"/>
    <hyperlink ref="AI212" location="A126000266W" display="A126000266W" xr:uid="{E8CC5386-0706-4819-ACCA-02CD492B8351}"/>
    <hyperlink ref="AJ212" location="A125998466W" display="A125998466W" xr:uid="{F99239A5-352D-4FB7-91D4-568D98A8A063}"/>
    <hyperlink ref="AK212" location="A125991266A" display="A125991266A" xr:uid="{E792DB95-FC2D-4FFF-965F-7933AC2AE17E}"/>
    <hyperlink ref="AL212" location="A125994866K" display="A125994866K" xr:uid="{F0641E84-E396-471E-9BBD-9A88F1F6ED39}"/>
    <hyperlink ref="AM212" location="A125993066V" display="A125993066V" xr:uid="{C49397DA-2AC8-4A41-9C75-C6B09FDFB171}"/>
    <hyperlink ref="AK214" location="A125991318T" display="A125991318T" xr:uid="{7630EAD2-BAFB-4D4C-979D-5F179182F116}"/>
    <hyperlink ref="AL214" location="A125994918A" display="A125994918A" xr:uid="{D50A822D-BBDD-4DD6-8FC7-84B5481EA45B}"/>
    <hyperlink ref="AM214" location="A125993118K" display="A125993118K" xr:uid="{2A8F25A2-9F6C-4216-8FA7-76F79B74DD7D}"/>
    <hyperlink ref="AH215" location="A125996686L" display="A125996686L" xr:uid="{41D0EE03-E718-4A75-9C11-C85272972FB7}"/>
    <hyperlink ref="AI215" location="A126000286F" display="A126000286F" xr:uid="{7CF7671D-8842-47BE-8327-974546192887}"/>
    <hyperlink ref="AJ215" location="A125998486F" display="A125998486F" xr:uid="{1AB0DFBB-4A9B-46D5-897C-55766C6A41F7}"/>
    <hyperlink ref="AK215" location="A125991286K" display="A125991286K" xr:uid="{2DEA14CD-017D-4CA1-A602-9EE76518C359}"/>
    <hyperlink ref="AL215" location="A125994886V" display="A125994886V" xr:uid="{25021EF8-6379-48EC-954E-7C56463E55C7}"/>
    <hyperlink ref="AM215" location="A125993086C" display="A125993086C" xr:uid="{98C8392C-820F-4F4D-B35B-1A89C0915A53}"/>
    <hyperlink ref="AH216" location="A125996722K" display="A125996722K" xr:uid="{FA1BDEBA-1103-4371-8630-4AF06A483DFE}"/>
    <hyperlink ref="AI216" location="A126000322C" display="A126000322C" xr:uid="{9C9EA013-6C4F-437D-A11C-9BDB22E24DDB}"/>
    <hyperlink ref="AJ216" location="A125998522C" display="A125998522C" xr:uid="{A2BBE714-3F49-4C38-AAD9-C92385BDDB22}"/>
    <hyperlink ref="AK216" location="A125991322J" display="A125991322J" xr:uid="{E3F532FB-7662-4ABB-A11C-EAE1AF480F55}"/>
    <hyperlink ref="AL216" location="A125994922T" display="A125994922T" xr:uid="{56388F39-5484-43D9-866E-F0644EE60028}"/>
    <hyperlink ref="AM216" location="A125993122A" display="A125993122A" xr:uid="{877D3CC0-0D90-4110-8176-BF0A5F766EB7}"/>
    <hyperlink ref="AH217" location="A125996698W" display="A125996698W" xr:uid="{851F78C7-94C2-4209-8D61-6555972311FE}"/>
    <hyperlink ref="AI217" location="A126000298R" display="A126000298R" xr:uid="{B228D84A-EF1D-4423-9F19-BE9909D34DD6}"/>
    <hyperlink ref="AJ217" location="A125998498R" display="A125998498R" xr:uid="{6240C4EA-073F-4C3B-AC0F-78990EEB8DBF}"/>
    <hyperlink ref="AK217" location="A125991298V" display="A125991298V" xr:uid="{78246FF3-564C-4731-8886-628527513307}"/>
    <hyperlink ref="AL217" location="A125994898C" display="A125994898C" xr:uid="{B3BC233D-2D34-44CD-AAAD-876AA5969A82}"/>
    <hyperlink ref="AM217" location="A125993098L" display="A125993098L" xr:uid="{8A4203FA-E653-4BA7-90AD-90275E846F29}"/>
    <hyperlink ref="AH218" location="A125996726V" display="A125996726V" xr:uid="{967B2311-1C7B-425A-9865-C75E012658E5}"/>
    <hyperlink ref="AI218" location="A126000326L" display="A126000326L" xr:uid="{56CF5C8B-C9CC-46D7-A42C-26528660137E}"/>
    <hyperlink ref="AJ218" location="A125998526L" display="A125998526L" xr:uid="{07ADBC5E-B3CA-4118-9CD6-B4A642D4B76C}"/>
    <hyperlink ref="AK218" location="A125991326T" display="A125991326T" xr:uid="{B5F1A089-19B9-416C-8D3B-48C83777D400}"/>
    <hyperlink ref="AL218" location="A125994926A" display="A125994926A" xr:uid="{A1DB5ADE-8FDB-4CF9-8E3A-892069EAD977}"/>
    <hyperlink ref="AM218" location="A125993126K" display="A125993126K" xr:uid="{239E3AD6-4127-4909-99E5-838959A66623}"/>
    <hyperlink ref="AH219" location="A125996770C" display="A125996770C" xr:uid="{9CAB4B5E-9F14-4EDE-A60B-E72912CB6613}"/>
    <hyperlink ref="AI219" location="A126000370W" display="A126000370W" xr:uid="{A41C33EC-42BE-4274-B61D-53769F7FC463}"/>
    <hyperlink ref="AJ219" location="A125998570W" display="A125998570W" xr:uid="{F6487B60-8D1F-4BF5-9446-56232BB94243}"/>
    <hyperlink ref="AK219" location="A125991370A" display="A125991370A" xr:uid="{EC31EC4A-9C13-46BF-9249-75F4FB3AA779}"/>
    <hyperlink ref="AL219" location="A125994970K" display="A125994970K" xr:uid="{0D13B55A-E584-4E28-8271-F7A101263311}"/>
    <hyperlink ref="AM219" location="A125993170V" display="A125993170V" xr:uid="{8C1E9235-B6D5-4040-8FDE-D999FE164DA4}"/>
    <hyperlink ref="AH220" location="A125996730K" display="A125996730K" xr:uid="{43988777-C692-4CBB-9779-3ADFCC91C53D}"/>
    <hyperlink ref="AI220" location="A126000330C" display="A126000330C" xr:uid="{6553D0E9-5137-4363-87B1-CE50BB592585}"/>
    <hyperlink ref="AJ220" location="A125998530C" display="A125998530C" xr:uid="{89003DB6-6B97-4CDE-88DD-256749E0D85E}"/>
    <hyperlink ref="AK220" location="A125991330J" display="A125991330J" xr:uid="{BEABF336-9D67-4C2E-85CA-CF93AE535A16}"/>
    <hyperlink ref="AL220" location="A125994930T" display="A125994930T" xr:uid="{224E00E7-3F22-4368-AC1D-6DDE4D15F69C}"/>
    <hyperlink ref="AM220" location="A125993130A" display="A125993130A" xr:uid="{33507DFF-C3B5-4F09-80FE-00229D052A75}"/>
    <hyperlink ref="AH221" location="A125996702A" display="A125996702A" xr:uid="{5EE47D40-D5AC-4F8C-94CA-359C81A37402}"/>
    <hyperlink ref="AI221" location="A126000302V" display="A126000302V" xr:uid="{36EC7E14-F3BC-4D0D-AFAA-58674AC6C584}"/>
    <hyperlink ref="AJ221" location="A125998502V" display="A125998502V" xr:uid="{98F52838-0032-44B0-9981-D83A7686E9D7}"/>
    <hyperlink ref="AK221" location="A125991302X" display="A125991302X" xr:uid="{889D44F0-E60A-443E-908C-EC5B03BCC6E6}"/>
    <hyperlink ref="AL221" location="A125994902J" display="A125994902J" xr:uid="{B13D8660-81C7-43C9-8E36-3986B713EBED}"/>
    <hyperlink ref="AM221" location="A125993102T" display="A125993102T" xr:uid="{26EB7515-26FA-4267-B379-90D6D0119DE4}"/>
    <hyperlink ref="AH222" location="A125996802K" display="A125996802K" xr:uid="{BFA829B2-19BF-44D9-B686-4488FED54B32}"/>
    <hyperlink ref="AI222" location="A126000402C" display="A126000402C" xr:uid="{B7930FBF-969F-45FF-A378-C1AB056E3A8F}"/>
    <hyperlink ref="AJ222" location="A125998602C" display="A125998602C" xr:uid="{C969AF31-1DCF-4310-A73F-E540A3CB7487}"/>
    <hyperlink ref="AK222" location="A125991402J" display="A125991402J" xr:uid="{3B2BBF2B-8D6A-4CDF-AD55-D7CCF5113517}"/>
    <hyperlink ref="AL222" location="A125995002V" display="A125995002V" xr:uid="{81B7723B-F061-4AF0-B0A0-A37FB9630FA4}"/>
    <hyperlink ref="AM222" location="A125993202A" display="A125993202A" xr:uid="{AAC54D2F-05D8-4546-95E8-DAC37B6DCE80}"/>
    <hyperlink ref="AH223" location="A125996774L" display="A125996774L" xr:uid="{DE22CE66-9AAA-4EDD-AA0F-5EC2114A618A}"/>
    <hyperlink ref="AI223" location="A126000374F" display="A126000374F" xr:uid="{1AD176EC-7628-48BB-8F07-4326A886FCEA}"/>
    <hyperlink ref="AJ223" location="A125998574F" display="A125998574F" xr:uid="{DF215AC7-1797-459A-9F8B-938E040FB330}"/>
    <hyperlink ref="AK223" location="A125991374K" display="A125991374K" xr:uid="{B1DCB598-6800-48F3-AAF2-772EF2A0F6C8}"/>
    <hyperlink ref="AL223" location="A125994974V" display="A125994974V" xr:uid="{DE6132D6-D1A6-4E17-9ACE-3851B6633514}"/>
    <hyperlink ref="AM223" location="A125993174C" display="A125993174C" xr:uid="{675463FD-A7F3-4D0E-AF84-B6C4A9BB3749}"/>
    <hyperlink ref="AH224" location="A125996778W" display="A125996778W" xr:uid="{03ACDB52-95BA-4BE7-A6E6-73509A7CE300}"/>
    <hyperlink ref="AI224" location="A126000378R" display="A126000378R" xr:uid="{DA6A861E-200D-47D9-9E7B-AB26C6AB28FA}"/>
    <hyperlink ref="AJ224" location="A125998578R" display="A125998578R" xr:uid="{C25760FC-9746-46EF-AF7A-03093DEEF134}"/>
    <hyperlink ref="AK224" location="A125991378V" display="A125991378V" xr:uid="{AD5AD067-5455-47BF-BF23-C784905F5326}"/>
    <hyperlink ref="AL224" location="A125994978C" display="A125994978C" xr:uid="{BE1FED2A-23B2-4EF9-ACC6-A77CB0CF4A80}"/>
    <hyperlink ref="AM224" location="A125993178L" display="A125993178L" xr:uid="{EA1DB375-E381-4C00-91E6-FBF228B9E564}"/>
    <hyperlink ref="AH225" location="A125996842C" display="A125996842C" xr:uid="{7E81BAE2-50A9-4507-92AB-3D2A5A4A31C2}"/>
    <hyperlink ref="AI225" location="A126000442W" display="A126000442W" xr:uid="{11E19AB0-9908-43B1-8CC3-AED424B71B12}"/>
    <hyperlink ref="AJ225" location="A125998642W" display="A125998642W" xr:uid="{8374E639-5A97-4066-97F9-BC66C464168D}"/>
    <hyperlink ref="AK225" location="A125991442A" display="A125991442A" xr:uid="{00FCF6A9-376C-43E7-99DF-637B81CA4D51}"/>
    <hyperlink ref="AL225" location="A125995042L" display="A125995042L" xr:uid="{E7720492-0AAB-41B2-B2F3-26FC80FEA098}"/>
    <hyperlink ref="AM225" location="A125993242V" display="A125993242V" xr:uid="{D5A54C79-9387-4B2E-953E-6429364720D7}"/>
    <hyperlink ref="AH226" location="A125996670V" display="A125996670V" xr:uid="{8164E004-122E-438A-B7F3-105DB8BE193C}"/>
    <hyperlink ref="AI226" location="A126000270L" display="A126000270L" xr:uid="{D1AF5D4C-110B-4562-B9AA-C5F2BA133699}"/>
    <hyperlink ref="AJ226" location="A125998470L" display="A125998470L" xr:uid="{6BA47011-2624-4F27-9976-4D7D99AD0120}"/>
    <hyperlink ref="AK226" location="A125991270T" display="A125991270T" xr:uid="{350BDCB5-D7D5-468C-BD98-5E712D354C43}"/>
    <hyperlink ref="AL226" location="A125994870A" display="A125994870A" xr:uid="{14EFD337-F3CF-4847-8917-8B099FA94F58}"/>
    <hyperlink ref="AM226" location="A125993070K" display="A125993070K" xr:uid="{FD0AF5BF-9101-4D71-9640-14EB20B7F488}"/>
    <hyperlink ref="AH228" location="A125996734V" display="A125996734V" xr:uid="{A761CF6C-7280-4F32-9EBD-BBEA4775C164}"/>
    <hyperlink ref="AI228" location="A126000334L" display="A126000334L" xr:uid="{84D5CC8C-0F1B-4C8A-ADCF-B573C687681D}"/>
    <hyperlink ref="AJ228" location="A125998534L" display="A125998534L" xr:uid="{1DADEE61-2A7D-43DD-8C9F-431EDC099E49}"/>
    <hyperlink ref="AK228" location="A125991334T" display="A125991334T" xr:uid="{05D0F7A5-AF85-406C-A53C-AE49D83FAFB7}"/>
    <hyperlink ref="AL228" location="A125994934A" display="A125994934A" xr:uid="{F6F6A435-F937-4F68-82CB-FF87334062CE}"/>
    <hyperlink ref="AM228" location="A125993134K" display="A125993134K" xr:uid="{9EBC8929-6899-46D7-B090-E5C27DD5958A}"/>
    <hyperlink ref="AH229" location="A125996690C" display="A125996690C" xr:uid="{125EC446-397D-452D-9607-BF39C1C26AE6}"/>
    <hyperlink ref="AI229" location="A126000290W" display="A126000290W" xr:uid="{5225B642-627F-4D93-BD4E-BF53ABE1C432}"/>
    <hyperlink ref="AJ229" location="A125998490W" display="A125998490W" xr:uid="{EEF6CEFE-9B09-4245-B27A-11EA44FA1089}"/>
    <hyperlink ref="AK229" location="A125991290A" display="A125991290A" xr:uid="{B11F0602-7CF3-4893-865C-F5F8312B5CBB}"/>
    <hyperlink ref="AL229" location="A125994890K" display="A125994890K" xr:uid="{37F2E11F-4355-4DE9-AC87-70AE4DE42D95}"/>
    <hyperlink ref="AM229" location="A125993090V" display="A125993090V" xr:uid="{80CDC3A6-AC53-4D28-9F1C-670BF0495A6E}"/>
    <hyperlink ref="AH230" location="A125996782L" display="A125996782L" xr:uid="{7E244B04-0460-4F05-89C8-7B0E2F1BDACD}"/>
    <hyperlink ref="AI230" location="A126000382F" display="A126000382F" xr:uid="{31CCB410-3266-463C-A641-FFC089BA9AC7}"/>
    <hyperlink ref="AJ230" location="A125998582F" display="A125998582F" xr:uid="{64B89BB6-10C6-4093-956D-B1E0E26628ED}"/>
    <hyperlink ref="AK230" location="A125991382K" display="A125991382K" xr:uid="{2B332E98-A2E9-4CCE-8A3D-0600CD22A803}"/>
    <hyperlink ref="AL230" location="A125994982V" display="A125994982V" xr:uid="{5368E3E6-5BD5-480B-88B3-68647D85FA8C}"/>
    <hyperlink ref="AM230" location="A125993182C" display="A125993182C" xr:uid="{E767FE9A-2DBC-4C08-81D6-013E96ECC071}"/>
    <hyperlink ref="AH231" location="A125996786W" display="A125996786W" xr:uid="{8EAF0D0C-66DC-4785-A1DB-F850EC70CC00}"/>
    <hyperlink ref="AI231" location="A126000386R" display="A126000386R" xr:uid="{E0238734-0B74-4B37-8030-5EB02C0CB698}"/>
    <hyperlink ref="AJ231" location="A125998586R" display="A125998586R" xr:uid="{0440FF72-A2C6-4856-9354-6E573C77CE0D}"/>
    <hyperlink ref="AK231" location="A125991386V" display="A125991386V" xr:uid="{B6155721-0A2D-461C-BB9B-52AC67D00629}"/>
    <hyperlink ref="AL231" location="A125994986C" display="A125994986C" xr:uid="{7C2E4C9E-492A-4341-A559-518A88D54012}"/>
    <hyperlink ref="AM231" location="A125993186L" display="A125993186L" xr:uid="{4B856C92-79DB-44AE-9973-40CD5147865F}"/>
    <hyperlink ref="AH232" location="A125996706K" display="A125996706K" xr:uid="{5F690EDA-7BE9-42B8-9456-2122FD022B6B}"/>
    <hyperlink ref="AI232" location="A126000306C" display="A126000306C" xr:uid="{374FDEAC-C16D-44E6-AFF1-B14D5D0D7698}"/>
    <hyperlink ref="AJ232" location="A125998506C" display="A125998506C" xr:uid="{7F876ED2-D789-494E-8485-B38ABB12A3E2}"/>
    <hyperlink ref="AK232" location="A125991306J" display="A125991306J" xr:uid="{C8C794AA-7B94-4A6A-9A07-B46588DD98EC}"/>
    <hyperlink ref="AL232" location="A125994906T" display="A125994906T" xr:uid="{9C3FC494-A8AC-4F33-8061-888D8CA0D569}"/>
    <hyperlink ref="AM232" location="A125993106A" display="A125993106A" xr:uid="{63868B99-0D0E-4C4B-8C76-BB50427BA3F1}"/>
    <hyperlink ref="AH233" location="A125996674C" display="A125996674C" xr:uid="{3256BD1C-E2A0-4D62-A9AE-06E0B0DE2E50}"/>
    <hyperlink ref="AI233" location="A126000274W" display="A126000274W" xr:uid="{CD520B55-6D79-49CF-BB02-50FEF46B19AC}"/>
    <hyperlink ref="AJ233" location="A125998474W" display="A125998474W" xr:uid="{DB291C3F-D57D-4BE2-B765-5491770D91B9}"/>
    <hyperlink ref="AK233" location="A125991274A" display="A125991274A" xr:uid="{A2191C67-1C1C-4192-9F59-4CE9E7A9CBCB}"/>
    <hyperlink ref="AL233" location="A125994874K" display="A125994874K" xr:uid="{92D64836-062B-42BD-B2B4-9E98C90C7B9F}"/>
    <hyperlink ref="AM233" location="A125993074V" display="A125993074V" xr:uid="{52EE7B94-6A76-44BE-A009-4419814CC85C}"/>
    <hyperlink ref="AH234" location="A125996846L" display="A125996846L" xr:uid="{E7D5C8CF-244F-4766-92D4-C752696ADC51}"/>
    <hyperlink ref="AI234" location="A126000446F" display="A126000446F" xr:uid="{32D90EE0-A2C2-468B-A8F9-22BE14B25C42}"/>
    <hyperlink ref="AJ234" location="A125998646F" display="A125998646F" xr:uid="{3A201372-3133-4181-9AC3-5ABAC13B675B}"/>
    <hyperlink ref="AK234" location="A125991446K" display="A125991446K" xr:uid="{8C5CBF34-F285-47C0-A1E3-7012C3D66265}"/>
    <hyperlink ref="AL234" location="A125995046W" display="A125995046W" xr:uid="{467E93C3-ED2F-479C-B75D-31C7C63C4FAD}"/>
    <hyperlink ref="AM234" location="A125993246C" display="A125993246C" xr:uid="{6C34E137-6949-4787-B764-61365C17CDA8}"/>
    <hyperlink ref="AH235" location="A125996738C" display="A125996738C" xr:uid="{2135F34C-5BF8-4CA3-83F5-3B0A38E6636D}"/>
    <hyperlink ref="AI235" location="A126000338W" display="A126000338W" xr:uid="{9D30BE70-35B1-4241-9C4D-192798CAD778}"/>
    <hyperlink ref="AJ235" location="A125998538W" display="A125998538W" xr:uid="{28D8E7A7-8AC6-4C24-B51E-5EBCA8FB720F}"/>
    <hyperlink ref="AK235" location="A125991338A" display="A125991338A" xr:uid="{C925C9CE-5E01-4953-8831-DAAB92FD63D1}"/>
    <hyperlink ref="AL235" location="A125994938K" display="A125994938K" xr:uid="{F90EB8AA-6214-45C1-8B43-307D45E04B27}"/>
    <hyperlink ref="AM235" location="A125993138V" display="A125993138V" xr:uid="{CA17EEB4-AC1F-409C-B50B-92A413AE418E}"/>
    <hyperlink ref="AH236" location="A125996806V" display="A125996806V" xr:uid="{FBA67375-CED6-4F9C-BB90-5E957DBB8ED5}"/>
    <hyperlink ref="AI236" location="A126000406L" display="A126000406L" xr:uid="{233CF2BA-8770-492C-9A36-1B1A749A71F7}"/>
    <hyperlink ref="AJ236" location="A125998606L" display="A125998606L" xr:uid="{5A536242-FF3F-498F-9988-623608CBA381}"/>
    <hyperlink ref="AK236" location="A125991406T" display="A125991406T" xr:uid="{5934F901-92E5-4C90-B7CA-ED038C4A4476}"/>
    <hyperlink ref="AL236" location="A125995006C" display="A125995006C" xr:uid="{2BA21D84-B99B-46C9-A28B-213D10ABA164}"/>
    <hyperlink ref="AM236" location="A125993206K" display="A125993206K" xr:uid="{D0632723-C9EB-456E-96D3-512898302D6A}"/>
    <hyperlink ref="AH237" location="A125996850C" display="A125996850C" xr:uid="{B5A060CF-014E-4C0F-88D0-190ED8D38A46}"/>
    <hyperlink ref="AI237" location="A126000450W" display="A126000450W" xr:uid="{64F0EBFF-1AD6-4004-96A0-43BDE402819A}"/>
    <hyperlink ref="AJ237" location="A125998650W" display="A125998650W" xr:uid="{C22FA8C9-633B-4914-90D9-57134C1D34A0}"/>
    <hyperlink ref="AK237" location="A125991450A" display="A125991450A" xr:uid="{479238D4-B55F-4150-9E00-DA0432D32759}"/>
    <hyperlink ref="AL237" location="A125995050L" display="A125995050L" xr:uid="{BE5FA8AC-29AE-4605-BDC1-F829889213D3}"/>
    <hyperlink ref="AM237" location="A125993250V" display="A125993250V" xr:uid="{F01F3DCC-D66E-4BEE-A8B5-55C797023026}"/>
    <hyperlink ref="AN238" location="A125996878F" display="A125996878F" xr:uid="{11AEB812-D6AE-40F2-A866-E039D40F94FF}"/>
    <hyperlink ref="AO238" location="A126000478X" display="A126000478X" xr:uid="{32D81810-8D01-4319-8694-30C8DE61A025}"/>
    <hyperlink ref="AP238" location="A125998678X" display="A125998678X" xr:uid="{1ED6BDB0-754C-4A7E-8529-47FE8B0F5403}"/>
    <hyperlink ref="AQ238" location="A125991478C" display="A125991478C" xr:uid="{5ACCD79F-81F7-43EB-8648-519B16711F58}"/>
    <hyperlink ref="AR238" location="A125995078R" display="A125995078R" xr:uid="{A7AF103B-1707-48ED-B193-D1DEE179C82B}"/>
    <hyperlink ref="AS238" location="A125993278W" display="A125993278W" xr:uid="{4D838F03-7A48-43B2-87B9-4C8C1FA0075D}"/>
    <hyperlink ref="AN185" location="A125997010F" display="A125997010F" xr:uid="{BC52DA93-E496-48A5-B265-272DFDFEB3FA}"/>
    <hyperlink ref="AO185" location="A126000610W" display="A126000610W" xr:uid="{E9F9EC6E-46DE-44C4-AADF-AEE975AE22B0}"/>
    <hyperlink ref="AP185" location="A125998810W" display="A125998810W" xr:uid="{0F9D93E5-BAED-4521-B735-F5ABF7C75362}"/>
    <hyperlink ref="AQ185" location="A125991610A" display="A125991610A" xr:uid="{62C06F7B-9608-406F-9093-93A96EA66925}"/>
    <hyperlink ref="AR185" location="A125995210L" display="A125995210L" xr:uid="{A35051DC-F003-4F94-978A-AF501196A65C}"/>
    <hyperlink ref="AS185" location="A125993410V" display="A125993410V" xr:uid="{D97BC9FE-71F4-4C10-A346-2ED7B49CD230}"/>
    <hyperlink ref="AN186" location="A125996942L" display="A125996942L" xr:uid="{654DC0A8-C16C-4E04-92EA-0BF25A9D1903}"/>
    <hyperlink ref="AO186" location="A126000542F" display="A126000542F" xr:uid="{DA5C536D-EEEC-41C7-B584-AFA730EB5F6B}"/>
    <hyperlink ref="AP186" location="A125998742F" display="A125998742F" xr:uid="{01CEC6F2-6787-418E-BF3A-3E848023537B}"/>
    <hyperlink ref="AQ186" location="A125991542K" display="A125991542K" xr:uid="{2B15204C-F0EE-4A52-948F-A8FFF380F708}"/>
    <hyperlink ref="AR186" location="A125995142W" display="A125995142W" xr:uid="{7E2F9870-DE12-4500-BBE0-F3C382F039D4}"/>
    <hyperlink ref="AS186" location="A125993342C" display="A125993342C" xr:uid="{97778DB6-3C7B-4C2D-900E-4731B9817B56}"/>
    <hyperlink ref="AN187" location="A125997014R" display="A125997014R" xr:uid="{D1FB6DA8-3563-4310-B9CE-827A1A63A897}"/>
    <hyperlink ref="AO187" location="A126000614F" display="A126000614F" xr:uid="{F4F5B88B-7C40-488A-A2AF-2DA773F76DF2}"/>
    <hyperlink ref="AP187" location="A125998814F" display="A125998814F" xr:uid="{06D0D267-2A0C-4CA8-B0B8-BD7BEDC8C870}"/>
    <hyperlink ref="AQ187" location="A125991614K" display="A125991614K" xr:uid="{08EF7AA5-9A57-4A41-AD39-1D2BC5045255}"/>
    <hyperlink ref="AR187" location="A125995214W" display="A125995214W" xr:uid="{DA80D4CF-61CF-42EE-88CD-9CD45E510E50}"/>
    <hyperlink ref="AS187" location="A125993414C" display="A125993414C" xr:uid="{8A3B54CB-467C-4080-B96B-10B28CA9C3E2}"/>
    <hyperlink ref="AN188" location="A125997018X" display="A125997018X" xr:uid="{0CDB8BE8-C33C-4E61-824D-0F52BB45C7B2}"/>
    <hyperlink ref="AO188" location="A126000618R" display="A126000618R" xr:uid="{A75EE0DF-F737-4A61-B313-766226502A14}"/>
    <hyperlink ref="AP188" location="A125998818R" display="A125998818R" xr:uid="{23C64663-DAB9-4E81-AEA8-00559209B20E}"/>
    <hyperlink ref="AQ188" location="A125991618V" display="A125991618V" xr:uid="{D82E3B91-D907-4FBD-89E7-180F8830BF8C}"/>
    <hyperlink ref="AR188" location="A125995218F" display="A125995218F" xr:uid="{D14840A2-C76E-4490-93EE-3370857EB369}"/>
    <hyperlink ref="AS188" location="A125993418L" display="A125993418L" xr:uid="{9A861C28-2B3D-4631-B09A-4ABDA75F465F}"/>
    <hyperlink ref="AN189" location="A125996946W" display="A125996946W" xr:uid="{3504B897-B9FF-4E36-8A16-02A46C3BA0D1}"/>
    <hyperlink ref="AO189" location="A126000546R" display="A126000546R" xr:uid="{7D8AAD32-0AF0-4071-AAAE-0D8246BFB158}"/>
    <hyperlink ref="AP189" location="A125998746R" display="A125998746R" xr:uid="{9ACF4B67-93BA-4F48-A204-1EC05AFE748C}"/>
    <hyperlink ref="AQ189" location="A125991546V" display="A125991546V" xr:uid="{B0195EB0-6558-4BDD-9208-E394F7003100}"/>
    <hyperlink ref="AR189" location="A125995146F" display="A125995146F" xr:uid="{714749D3-EE8A-4C1C-813A-34A9999A4E60}"/>
    <hyperlink ref="AS189" location="A125993346L" display="A125993346L" xr:uid="{FB16DD9E-DECA-4F21-BA1E-F1C755C4A5A2}"/>
    <hyperlink ref="AN190" location="A125996950L" display="A125996950L" xr:uid="{CCC608D5-CF47-43F2-A87A-FC429D0286E0}"/>
    <hyperlink ref="AO190" location="A126000550F" display="A126000550F" xr:uid="{4EFC723F-F39B-436E-9207-1ABE5B30A05F}"/>
    <hyperlink ref="AP190" location="A125998750F" display="A125998750F" xr:uid="{FF4ACD3D-C5AB-422D-BE82-995864A41246}"/>
    <hyperlink ref="AQ190" location="A125991550K" display="A125991550K" xr:uid="{92AAA0B9-6FDA-483B-9BC9-BEE122561E87}"/>
    <hyperlink ref="AR190" location="A125995150W" display="A125995150W" xr:uid="{24EE7EA2-6A96-4C65-B100-5DF743A35EAE}"/>
    <hyperlink ref="AS190" location="A125993350C" display="A125993350C" xr:uid="{E2682772-2FDA-42F6-9B89-D8AFFC4763C0}"/>
    <hyperlink ref="AN191" location="A125996990F" display="A125996990F" xr:uid="{C109C25A-0975-47D0-B771-F60FC4578C57}"/>
    <hyperlink ref="AO191" location="A126000590X" display="A126000590X" xr:uid="{01C38FCC-5376-4B7C-9BA6-3075D749308F}"/>
    <hyperlink ref="AP191" location="A125998790X" display="A125998790X" xr:uid="{378F6FEA-6A34-4C22-A45F-194CB92627DE}"/>
    <hyperlink ref="AQ191" location="A125991590C" display="A125991590C" xr:uid="{7C6DAB6B-119E-4FD8-8E73-6CFD9AB57A5B}"/>
    <hyperlink ref="AR191" location="A125995190R" display="A125995190R" xr:uid="{E2CDCF29-9559-4841-BA17-C22A81352B87}"/>
    <hyperlink ref="AS191" location="A125993390W" display="A125993390W" xr:uid="{7371354A-B30C-4475-AD8E-717FA24B4922}"/>
    <hyperlink ref="AN192" location="A125996910V" display="A125996910V" xr:uid="{EC07CF79-8F01-4D12-B468-6B7DBECE755A}"/>
    <hyperlink ref="AO192" location="A126000510L" display="A126000510L" xr:uid="{0FE98F7F-6D27-45CF-8B1B-8C0E44FB5658}"/>
    <hyperlink ref="AP192" location="A125998710L" display="A125998710L" xr:uid="{F18E7D46-BD1A-44F4-8DB7-ADDE91FDD9CB}"/>
    <hyperlink ref="AQ192" location="A125991510T" display="A125991510T" xr:uid="{CAEBAEF2-DF03-4340-BDB7-ED79FC2D90DE}"/>
    <hyperlink ref="AR192" location="A125995110C" display="A125995110C" xr:uid="{E4399677-3CE7-42D7-B379-69859B3572C7}"/>
    <hyperlink ref="AS192" location="A125993310K" display="A125993310K" xr:uid="{FB57F96F-BE12-49BD-8248-9B202B0F09C5}"/>
    <hyperlink ref="AN193" location="A125997022R" display="A125997022R" xr:uid="{2A98B987-FEC1-467A-A50A-FBF2325D4124}"/>
    <hyperlink ref="AO193" location="A126000622F" display="A126000622F" xr:uid="{930CC4D8-CFC9-44BF-A918-EA3742745BB3}"/>
    <hyperlink ref="AP193" location="A125998822F" display="A125998822F" xr:uid="{45960CD2-4D44-4317-BCF1-4A63E5CD6E74}"/>
    <hyperlink ref="AQ193" location="A125991622K" display="A125991622K" xr:uid="{EA28D79A-2584-403C-95BB-A1E89BF47036}"/>
    <hyperlink ref="AR193" location="A125995222W" display="A125995222W" xr:uid="{B549B3DC-28F8-4456-AB61-AE1C7C458C1B}"/>
    <hyperlink ref="AS193" location="A125993422C" display="A125993422C" xr:uid="{0B3605FD-826C-498C-A2AE-5A5D415B7163}"/>
    <hyperlink ref="AN195" location="A125996954W" display="A125996954W" xr:uid="{B1D99544-A00E-4210-919C-856B3F09A155}"/>
    <hyperlink ref="AO195" location="A126000554R" display="A126000554R" xr:uid="{FAF4A279-363D-4FD2-B110-E969F689F36F}"/>
    <hyperlink ref="AP195" location="A125998754R" display="A125998754R" xr:uid="{3A2E12C7-F157-48C3-9FFC-10EA2158953B}"/>
    <hyperlink ref="AQ195" location="A125991554V" display="A125991554V" xr:uid="{532C6260-AD0C-4693-BCC4-9681660E7AC0}"/>
    <hyperlink ref="AR195" location="A125995154F" display="A125995154F" xr:uid="{61DE6EC0-D03C-4D4C-8544-2383A0FC4D96}"/>
    <hyperlink ref="AS195" location="A125993354L" display="A125993354L" xr:uid="{CAFEF6AF-251D-41AA-A1B1-37F4131C3DD0}"/>
    <hyperlink ref="AN196" location="A125996882W" display="A125996882W" xr:uid="{6638580D-FDA8-4CB7-B6FA-7E88EABEAA46}"/>
    <hyperlink ref="AO196" location="A126000482R" display="A126000482R" xr:uid="{E92C09C2-A539-47E4-94A1-662B5BB5F4BF}"/>
    <hyperlink ref="AP196" location="A125998682R" display="A125998682R" xr:uid="{BB1A75B7-A88B-42E7-9DFF-992530F7FD2B}"/>
    <hyperlink ref="AQ196" location="A125991482V" display="A125991482V" xr:uid="{2D7A00F8-EEA0-49AA-8165-CE7628799370}"/>
    <hyperlink ref="AR196" location="A125995082F" display="A125995082F" xr:uid="{B8DE7230-3A6B-4198-9496-ABE89F778AC9}"/>
    <hyperlink ref="AS196" location="A125993282L" display="A125993282L" xr:uid="{4D2C979A-E2C4-42D0-BE29-F52D8C26BD42}"/>
    <hyperlink ref="AN197" location="A125996958F" display="A125996958F" xr:uid="{3A140604-8819-4FC6-ABE8-66FE12AC0D5E}"/>
    <hyperlink ref="AO197" location="A126000558X" display="A126000558X" xr:uid="{F3E75302-19C8-4F80-AB17-EAB7DF0D2FA1}"/>
    <hyperlink ref="AP197" location="A125998758X" display="A125998758X" xr:uid="{ABB599BD-E24F-46D8-9C8B-EF8844585BD4}"/>
    <hyperlink ref="AQ197" location="A125991558C" display="A125991558C" xr:uid="{8D410340-1F3E-4492-9051-76F036C81DB0}"/>
    <hyperlink ref="AR197" location="A125995158R" display="A125995158R" xr:uid="{0DE22965-94B9-4B80-AD80-B18D75BD218F}"/>
    <hyperlink ref="AS197" location="A125993358W" display="A125993358W" xr:uid="{327370CF-F4A2-433C-9F72-4BFE2053CDE5}"/>
    <hyperlink ref="AN198" location="A125996962W" display="A125996962W" xr:uid="{0CDC4DC3-2C27-4571-8499-71883312EC60}"/>
    <hyperlink ref="AO198" location="A126000562R" display="A126000562R" xr:uid="{6FB84440-CF55-4B55-9790-1983B9C79387}"/>
    <hyperlink ref="AP198" location="A125998762R" display="A125998762R" xr:uid="{A3745774-21AE-4806-A084-3959DB03BAD6}"/>
    <hyperlink ref="AQ198" location="A125991562V" display="A125991562V" xr:uid="{66798900-13E1-405E-AB59-175FAD1D3B35}"/>
    <hyperlink ref="AR198" location="A125995162F" display="A125995162F" xr:uid="{3DE44F67-C6BF-49CD-8A3B-01BA7D014297}"/>
    <hyperlink ref="AS198" location="A125993362L" display="A125993362L" xr:uid="{3D34BEB8-896E-4495-BDD8-CF99DDD81361}"/>
    <hyperlink ref="AN199" location="A125997034X" display="A125997034X" xr:uid="{6E6B11DC-3A79-4CA2-9826-3BD363B080AA}"/>
    <hyperlink ref="AO199" location="A126000634R" display="A126000634R" xr:uid="{74E553A5-6173-460D-96B7-8DB931836242}"/>
    <hyperlink ref="AP199" location="A125998834R" display="A125998834R" xr:uid="{281C8054-BE0D-4250-8F55-EE9EA0E2D2EA}"/>
    <hyperlink ref="AQ199" location="A125991634V" display="A125991634V" xr:uid="{6BFCDA56-2348-4E98-B37B-3C109DE07755}"/>
    <hyperlink ref="AR199" location="A125995234F" display="A125995234F" xr:uid="{CB597683-8DA1-4B58-8F25-DA1F960F3789}"/>
    <hyperlink ref="AS199" location="A125993434L" display="A125993434L" xr:uid="{35578BB1-98E4-4CFA-B399-570156CF0B95}"/>
    <hyperlink ref="AN200" location="A125996854L" display="A125996854L" xr:uid="{21D7B7A6-2B94-46CB-8E35-A8B8DDD696E5}"/>
    <hyperlink ref="AO200" location="A126000454F" display="A126000454F" xr:uid="{F63F24FE-44CE-43D4-BEE6-F0FCD4559DB3}"/>
    <hyperlink ref="AP200" location="A125998654F" display="A125998654F" xr:uid="{F20917F0-23F2-49BE-A101-7B51B0C6A4E5}"/>
    <hyperlink ref="AQ200" location="A125991454K" display="A125991454K" xr:uid="{65157154-1EC5-4BCA-910C-1EE2B9A475EF}"/>
    <hyperlink ref="AR200" location="A125995054W" display="A125995054W" xr:uid="{498659B7-0579-4D3E-AFEF-40CD163CC9B7}"/>
    <hyperlink ref="AS200" location="A125993254C" display="A125993254C" xr:uid="{D527CD49-0F48-46DB-A3A7-902B4F887B15}"/>
    <hyperlink ref="AN201" location="A125997026X" display="A125997026X" xr:uid="{CBBC0255-FC74-4DCF-9439-EFE6AF9A1F68}"/>
    <hyperlink ref="AO201" location="A126000626R" display="A126000626R" xr:uid="{7D312D96-44D4-41E2-AEC2-0CE0EEB0FFA6}"/>
    <hyperlink ref="AP201" location="A125998826R" display="A125998826R" xr:uid="{1EB5B75B-9AA3-453F-B1AB-7616597DCE3A}"/>
    <hyperlink ref="AQ201" location="A125991626V" display="A125991626V" xr:uid="{B26E4B94-B930-48E1-8650-FACC34374D3C}"/>
    <hyperlink ref="AR201" location="A125995226F" display="A125995226F" xr:uid="{8B5B9026-64D9-4F4A-B6F3-F133DB618464}"/>
    <hyperlink ref="AS201" location="A125993426L" display="A125993426L" xr:uid="{60E4A140-664C-4F16-995F-C68B48AEE2F7}"/>
    <hyperlink ref="AN202" location="A125997030R" display="A125997030R" xr:uid="{93A26812-3F1F-4688-8E53-89133D163F35}"/>
    <hyperlink ref="AO202" location="A126000630F" display="A126000630F" xr:uid="{9E85F1AA-C727-4E2E-9041-1E4E62F4686F}"/>
    <hyperlink ref="AP202" location="A125998830F" display="A125998830F" xr:uid="{53928738-5B8B-4CFB-82A9-7E1914196F82}"/>
    <hyperlink ref="AQ202" location="A125991630K" display="A125991630K" xr:uid="{B370379C-814D-4D8F-A578-B0A4B8321607}"/>
    <hyperlink ref="AR202" location="A125995230W" display="A125995230W" xr:uid="{E1EFE226-8158-4EAD-B74F-EAE8ED4FA2E3}"/>
    <hyperlink ref="AS202" location="A125993430C" display="A125993430C" xr:uid="{901C7E5B-A3A0-4921-BF40-9EFB7B0880B8}"/>
    <hyperlink ref="AN203" location="A125996858W" display="A125996858W" xr:uid="{F76D705A-E170-41EB-9A8F-AF1731F6FAEC}"/>
    <hyperlink ref="AO203" location="A126000458R" display="A126000458R" xr:uid="{52C24205-43A0-4B54-AE2D-8578EC0FDAFF}"/>
    <hyperlink ref="AP203" location="A125998658R" display="A125998658R" xr:uid="{F98CA72B-3B02-43BE-A221-72434B9EBB9E}"/>
    <hyperlink ref="AQ203" location="A125991458V" display="A125991458V" xr:uid="{309B521E-8CE0-4594-94F5-985972D4BF44}"/>
    <hyperlink ref="AR203" location="A125995058F" display="A125995058F" xr:uid="{2AA349D8-CAAA-406D-9F71-C4C8F5E3D33D}"/>
    <hyperlink ref="AS203" location="A125993258L" display="A125993258L" xr:uid="{38CE63DD-B944-4ED6-9F94-02034902AD8B}"/>
    <hyperlink ref="AN204" location="A125996914C" display="A125996914C" xr:uid="{AE5F8E18-C8C6-4806-A237-49F7D6B44ACB}"/>
    <hyperlink ref="AO204" location="A126000514W" display="A126000514W" xr:uid="{16BF3D10-1F33-4A82-87EC-E21C6D6415B4}"/>
    <hyperlink ref="AP204" location="A125998714W" display="A125998714W" xr:uid="{86C531B4-0614-4E93-963E-B31B74B79722}"/>
    <hyperlink ref="AQ204" location="A125991514A" display="A125991514A" xr:uid="{FBECB0CE-C80F-42C0-8E6B-FB371B6593FF}"/>
    <hyperlink ref="AR204" location="A125995114L" display="A125995114L" xr:uid="{045A9D7A-2530-4868-922E-E7AC21E82EF9}"/>
    <hyperlink ref="AS204" location="A125993314V" display="A125993314V" xr:uid="{9EC61EC6-A09C-4300-B82A-2EFE600056F4}"/>
    <hyperlink ref="AN205" location="A125996966F" display="A125996966F" xr:uid="{FD0E193D-9522-4FE6-88FD-1223FFC9715D}"/>
    <hyperlink ref="AO205" location="A126000566X" display="A126000566X" xr:uid="{A0E74A1B-3119-47BA-B25D-9ED7DE665926}"/>
    <hyperlink ref="AP205" location="A125998766X" display="A125998766X" xr:uid="{641B2A41-FA84-42AF-A452-90EDB54DB21E}"/>
    <hyperlink ref="AQ205" location="A125991566C" display="A125991566C" xr:uid="{07482480-212A-4031-82FC-1C90B96BEC47}"/>
    <hyperlink ref="AR205" location="A125995166R" display="A125995166R" xr:uid="{DBA06C55-5631-409F-A302-01370D95D36C}"/>
    <hyperlink ref="AS205" location="A125993366W" display="A125993366W" xr:uid="{A456A5D6-8316-47F9-B21D-ABA15C6C8D1C}"/>
    <hyperlink ref="AN206" location="A125997038J" display="A125997038J" xr:uid="{4B248FBF-5D1D-4E6F-B145-144CC229479C}"/>
    <hyperlink ref="AO206" location="A126000638X" display="A126000638X" xr:uid="{AAE8CEBA-879E-4A8E-B3CB-BED088CBC69F}"/>
    <hyperlink ref="AP206" location="A125998838X" display="A125998838X" xr:uid="{EFF75FB7-B9FB-445C-B4E0-8EC9C21D7B6D}"/>
    <hyperlink ref="AQ206" location="A125991638C" display="A125991638C" xr:uid="{134EAD69-DA10-456F-B5B1-8A8036744B62}"/>
    <hyperlink ref="AR206" location="A125995238R" display="A125995238R" xr:uid="{51F28AB3-6ED7-402F-98BA-F1BC285D401E}"/>
    <hyperlink ref="AS206" location="A125993438W" display="A125993438W" xr:uid="{FFC092D5-E272-4D99-924E-C2149071108D}"/>
    <hyperlink ref="AN208" location="A125996862L" display="A125996862L" xr:uid="{3AF3CB42-46E7-47E7-90F8-0834DD95155D}"/>
    <hyperlink ref="AO208" location="A126000462F" display="A126000462F" xr:uid="{AC00E80A-240D-405F-A2A2-9745AE8237CC}"/>
    <hyperlink ref="AP208" location="A125998662F" display="A125998662F" xr:uid="{88300E00-A05D-47FB-A2F3-F006D090B687}"/>
    <hyperlink ref="AN209" location="A125996994R" display="A125996994R" xr:uid="{8B72445C-C41D-462A-BAC3-864205AA3AA2}"/>
    <hyperlink ref="AO209" location="A126000594J" display="A126000594J" xr:uid="{EEF8CDF5-C2C9-4D5C-86F4-32AE72B4E787}"/>
    <hyperlink ref="AP209" location="A125998794J" display="A125998794J" xr:uid="{8F70E6D7-E3FE-425D-8285-013F2D873306}"/>
    <hyperlink ref="AQ209" location="A125991594L" display="A125991594L" xr:uid="{5CB69F0A-B873-4CFC-9687-E3FED7297107}"/>
    <hyperlink ref="AR209" location="A125995194X" display="A125995194X" xr:uid="{7F93BACC-5EB2-4E1E-AFBE-1A98F8D59438}"/>
    <hyperlink ref="AS209" location="A125993394F" display="A125993394F" xr:uid="{9DB9AC58-302B-4BB0-BEF8-7C72B9386856}"/>
    <hyperlink ref="AN210" location="A125996998X" display="A125996998X" xr:uid="{29981501-96DC-4D20-BC71-B1804F394343}"/>
    <hyperlink ref="AO210" location="A126000598T" display="A126000598T" xr:uid="{B8288EE1-9965-4C59-B1B9-21FE6CA3F75B}"/>
    <hyperlink ref="AP210" location="A125998798T" display="A125998798T" xr:uid="{554FC84B-4D62-4C63-83B1-702D6B40190F}"/>
    <hyperlink ref="AQ210" location="A125991598W" display="A125991598W" xr:uid="{D25C4BDB-A9EF-4930-A925-E632D28A0A0E}"/>
    <hyperlink ref="AR210" location="A125995198J" display="A125995198J" xr:uid="{E28519DB-0F07-4779-8C80-C8B3A78F7B99}"/>
    <hyperlink ref="AS210" location="A125993398R" display="A125993398R" xr:uid="{5C0E5D81-DDBF-430B-9370-86D20BE8E883}"/>
    <hyperlink ref="AN211" location="A125996894F" display="A125996894F" xr:uid="{E4B641EE-4FDF-4CC9-B805-05AA1617C572}"/>
    <hyperlink ref="AO211" location="A126000494X" display="A126000494X" xr:uid="{64031B79-89A3-45FD-BF0C-8EBDA932D90D}"/>
    <hyperlink ref="AP211" location="A125998694X" display="A125998694X" xr:uid="{093FE2FF-4783-4787-BE8E-8109F17DC85E}"/>
    <hyperlink ref="AQ211" location="A125991494C" display="A125991494C" xr:uid="{F733DA35-D051-448B-AB35-11E757E1333F}"/>
    <hyperlink ref="AR211" location="A125995094R" display="A125995094R" xr:uid="{A8F30B7D-B4A2-4576-823F-02EB5BEC1882}"/>
    <hyperlink ref="AS211" location="A125993294W" display="A125993294W" xr:uid="{66EBDB25-F911-49E5-90FC-BE1D979D8559}"/>
    <hyperlink ref="AN212" location="A125996866W" display="A125996866W" xr:uid="{9709EB9E-71EF-48A0-A35E-FF144F839D95}"/>
    <hyperlink ref="AO212" location="A126000466R" display="A126000466R" xr:uid="{44C9E427-6B1F-40A4-A50C-EFB118938405}"/>
    <hyperlink ref="AP212" location="A125998666R" display="A125998666R" xr:uid="{A24F5EC7-8A6C-4B1E-BF49-263C130FC5CE}"/>
    <hyperlink ref="AQ212" location="A125991466V" display="A125991466V" xr:uid="{7791FEC9-1602-48C6-8837-9A3D85E05453}"/>
    <hyperlink ref="AR212" location="A125995066F" display="A125995066F" xr:uid="{6062D63B-5CDA-49AB-909F-BB2DB347A2F5}"/>
    <hyperlink ref="AS212" location="A125993266L" display="A125993266L" xr:uid="{A1AE636F-034C-45EB-A403-B16A68AE43DF}"/>
    <hyperlink ref="AQ214" location="A125991518K" display="A125991518K" xr:uid="{8158A801-3B38-4CC9-A112-7E6725E6B5D2}"/>
    <hyperlink ref="AR214" location="A125995118W" display="A125995118W" xr:uid="{1D33F592-DA1F-456E-9ED7-EEE1FA25242A}"/>
    <hyperlink ref="AS214" location="A125993318C" display="A125993318C" xr:uid="{B7125399-09AA-4ED4-8253-3B1098A2746B}"/>
    <hyperlink ref="AN215" location="A125996886F" display="A125996886F" xr:uid="{28187300-B264-4D4F-A14F-1DFB1CFFE19D}"/>
    <hyperlink ref="AO215" location="A126000486X" display="A126000486X" xr:uid="{4938626A-2EBE-40D7-AC99-EC168F9BD069}"/>
    <hyperlink ref="AP215" location="A125998686X" display="A125998686X" xr:uid="{38C46C9E-7174-4928-8C7D-4A0C138C4FDC}"/>
    <hyperlink ref="AQ215" location="A125991486C" display="A125991486C" xr:uid="{C8DD8AA6-48E5-4B4C-839C-8C718C9E3CA0}"/>
    <hyperlink ref="AR215" location="A125995086R" display="A125995086R" xr:uid="{5AE1469F-3302-412B-810A-968CB35E00EC}"/>
    <hyperlink ref="AS215" location="A125993286W" display="A125993286W" xr:uid="{EA298CE4-C663-45BF-ACF8-10A6C8416953}"/>
    <hyperlink ref="AN216" location="A125996922C" display="A125996922C" xr:uid="{54CD3D68-4394-49D1-91E1-B1D3A4477502}"/>
    <hyperlink ref="AO216" location="A126000522W" display="A126000522W" xr:uid="{E21FC63C-D22A-4C95-9C49-EAAFE6A1BEDE}"/>
    <hyperlink ref="AP216" location="A125998722W" display="A125998722W" xr:uid="{98585A15-42B8-4EC7-BEEA-F812DE9149BD}"/>
    <hyperlink ref="AQ216" location="A125991522A" display="A125991522A" xr:uid="{829FFA15-2245-42F4-9A02-4139D726D889}"/>
    <hyperlink ref="AR216" location="A125995122L" display="A125995122L" xr:uid="{A1EA6F33-CBA1-439C-997C-C59FABBB463D}"/>
    <hyperlink ref="AS216" location="A125993322V" display="A125993322V" xr:uid="{663D19E3-390B-4C7A-A72C-5FFBBB572420}"/>
    <hyperlink ref="AN217" location="A125996898R" display="A125996898R" xr:uid="{E14924BB-54DC-4E65-A3B0-D8D0283946FC}"/>
    <hyperlink ref="AO217" location="A126000498J" display="A126000498J" xr:uid="{88B0720F-7DE5-4C63-B3B3-B6E1F05FF069}"/>
    <hyperlink ref="AP217" location="A125998698J" display="A125998698J" xr:uid="{893DA457-A151-45F7-932A-8FB49DD9A264}"/>
    <hyperlink ref="AQ217" location="A125991498L" display="A125991498L" xr:uid="{5F193A9D-C749-49B8-AAA6-C85A95F565DB}"/>
    <hyperlink ref="AR217" location="A125995098X" display="A125995098X" xr:uid="{B1282371-4B68-42F0-A04C-7C2B95A89581}"/>
    <hyperlink ref="AS217" location="A125993298F" display="A125993298F" xr:uid="{FF3DCDD8-815A-454F-8EE8-9C0C058D8E40}"/>
    <hyperlink ref="AN218" location="A125996926L" display="A125996926L" xr:uid="{E4ED0F1B-3B05-4A66-A059-014297929F06}"/>
    <hyperlink ref="AO218" location="A126000526F" display="A126000526F" xr:uid="{08494560-03B3-40F5-B4C6-FE9FBAE0F6F3}"/>
    <hyperlink ref="AP218" location="A125998726F" display="A125998726F" xr:uid="{0A494F57-70AD-4E29-9ED2-3E16213A33A0}"/>
    <hyperlink ref="AQ218" location="A125991526K" display="A125991526K" xr:uid="{E3B2861B-1E05-487E-922E-A596F3BA6B50}"/>
    <hyperlink ref="AR218" location="A125995126W" display="A125995126W" xr:uid="{4B740ACD-9C5F-49E6-9FF6-AD938346E0AD}"/>
    <hyperlink ref="AS218" location="A125993326C" display="A125993326C" xr:uid="{0A998CD8-CC66-48DD-9A68-C2C2C3311012}"/>
    <hyperlink ref="AN219" location="A125996970W" display="A125996970W" xr:uid="{B9B8F48E-9113-4C8A-B1A7-2EADA0E5B37A}"/>
    <hyperlink ref="AO219" location="A126000570R" display="A126000570R" xr:uid="{780EA9A8-EC64-45CB-BE45-10241D745AEF}"/>
    <hyperlink ref="AP219" location="A125998770R" display="A125998770R" xr:uid="{2A77FF7B-2605-43B0-841C-A12EDA30613A}"/>
    <hyperlink ref="AQ219" location="A125991570V" display="A125991570V" xr:uid="{C36C1EF2-4BE1-4030-B966-AEDB5F5BB504}"/>
    <hyperlink ref="AR219" location="A125995170F" display="A125995170F" xr:uid="{71CFB54B-48F6-48C0-A403-4DB2A91AA696}"/>
    <hyperlink ref="AS219" location="A125993370L" display="A125993370L" xr:uid="{C48BDD4E-B0AD-433F-BDD9-8FC5F63BDC7E}"/>
    <hyperlink ref="AN220" location="A125996930C" display="A125996930C" xr:uid="{A71C1C4C-BE9C-4EEB-AAFB-39DBAFB75433}"/>
    <hyperlink ref="AO220" location="A126000530W" display="A126000530W" xr:uid="{19023A40-9363-41BF-9F52-4F928E716285}"/>
    <hyperlink ref="AP220" location="A125998730W" display="A125998730W" xr:uid="{7A90A2A3-58EC-472E-8044-A459CB30D302}"/>
    <hyperlink ref="AQ220" location="A125991530A" display="A125991530A" xr:uid="{1541A633-CD7F-47BE-AAC2-DFDDB8653BC8}"/>
    <hyperlink ref="AR220" location="A125995130L" display="A125995130L" xr:uid="{49A509BB-9C16-4A68-92F9-0CFA445BDF2E}"/>
    <hyperlink ref="AS220" location="A125993330V" display="A125993330V" xr:uid="{240B2431-E3B4-44A9-A9A5-EF240FD18D63}"/>
    <hyperlink ref="AN221" location="A125996902V" display="A125996902V" xr:uid="{67497E84-06EE-4666-8D09-CA5828D2EFC7}"/>
    <hyperlink ref="AO221" location="A126000502L" display="A126000502L" xr:uid="{5B769AE9-6C9B-4D35-A1E7-2EE054965BD3}"/>
    <hyperlink ref="AP221" location="A125998702L" display="A125998702L" xr:uid="{6D2E48A4-245B-4AB0-B857-346C683331E2}"/>
    <hyperlink ref="AQ221" location="A125991502T" display="A125991502T" xr:uid="{55C66701-36DE-4FDE-B2A1-3647F65B31C6}"/>
    <hyperlink ref="AR221" location="A125995102C" display="A125995102C" xr:uid="{7767E6BA-1CE5-4224-BFA8-1094ED5C397D}"/>
    <hyperlink ref="AS221" location="A125993302K" display="A125993302K" xr:uid="{9DEC273C-E418-423B-92D9-D7B1FC8951B5}"/>
    <hyperlink ref="AN222" location="A125997002F" display="A125997002F" xr:uid="{C9FF3952-608F-4B23-B992-E9D107B89132}"/>
    <hyperlink ref="AO222" location="A126000602W" display="A126000602W" xr:uid="{F4D747E9-24D8-41CA-9C44-C644C9A1AA7D}"/>
    <hyperlink ref="AP222" location="A125998802W" display="A125998802W" xr:uid="{E336FCA0-BE28-434F-8E06-7D8260D32EDD}"/>
    <hyperlink ref="AQ222" location="A125991602A" display="A125991602A" xr:uid="{01B4F4E6-7210-4F31-8B71-FDA898E73C4F}"/>
    <hyperlink ref="AR222" location="A125995202L" display="A125995202L" xr:uid="{785D4026-6A00-4F3F-8201-FE8F99D7BB40}"/>
    <hyperlink ref="AS222" location="A125993402V" display="A125993402V" xr:uid="{EEB29161-971A-4179-B9CB-C121FDB84871}"/>
    <hyperlink ref="AN223" location="A125996974F" display="A125996974F" xr:uid="{A4055C0F-7CFA-4C64-A08E-1A8FB59EDC5B}"/>
    <hyperlink ref="AO223" location="A126000574X" display="A126000574X" xr:uid="{113CC01D-236B-4C03-9CDB-70B647D2A2B1}"/>
    <hyperlink ref="AP223" location="A125998774X" display="A125998774X" xr:uid="{AD9CDC11-F9CD-418C-A2FB-62E0F34267FA}"/>
    <hyperlink ref="AQ223" location="A125991574C" display="A125991574C" xr:uid="{85E20F8C-53AA-4EDE-A73E-6BD3168D7755}"/>
    <hyperlink ref="AR223" location="A125995174R" display="A125995174R" xr:uid="{85E87A11-ACF0-49E9-A4AB-ACF1A3D823BA}"/>
    <hyperlink ref="AS223" location="A125993374W" display="A125993374W" xr:uid="{877121DF-5951-4FF7-9AD1-7FE7E1E8F172}"/>
    <hyperlink ref="AN224" location="A125996978R" display="A125996978R" xr:uid="{78D099CA-EB29-4850-991C-9C797229F4D8}"/>
    <hyperlink ref="AO224" location="A126000578J" display="A126000578J" xr:uid="{23324DBC-623E-4636-A280-8F9C36B57D19}"/>
    <hyperlink ref="AP224" location="A125998778J" display="A125998778J" xr:uid="{F01B613F-239F-491A-A8FF-8C0F5DFF453F}"/>
    <hyperlink ref="AQ224" location="A125991578L" display="A125991578L" xr:uid="{1A48ADEC-DCCB-46C6-A140-5050DC5E4793}"/>
    <hyperlink ref="AR224" location="A125995178X" display="A125995178X" xr:uid="{0EC60340-A784-4B0C-AD25-D298A365D58A}"/>
    <hyperlink ref="AS224" location="A125993378F" display="A125993378F" xr:uid="{8B8D0078-475C-4431-A678-8C7086A0CC42}"/>
    <hyperlink ref="AN225" location="A125997042X" display="A125997042X" xr:uid="{606BC298-98F6-4CA0-8804-CE491D5403F5}"/>
    <hyperlink ref="AO225" location="A126000642R" display="A126000642R" xr:uid="{E08C54E9-5A06-4F16-B3F6-C0A3A89382B6}"/>
    <hyperlink ref="AP225" location="A125998842R" display="A125998842R" xr:uid="{F784E8FB-3FD5-407B-96A6-6F89C08E11E4}"/>
    <hyperlink ref="AQ225" location="A125991642V" display="A125991642V" xr:uid="{0253AE84-6A6D-4603-9AE9-C98AA39F5968}"/>
    <hyperlink ref="AR225" location="A125995242F" display="A125995242F" xr:uid="{C43E4C32-2698-4972-AB68-C23D94134DC7}"/>
    <hyperlink ref="AS225" location="A125993442L" display="A125993442L" xr:uid="{44328558-6585-4BF9-9AEB-6EDF21EB396C}"/>
    <hyperlink ref="AN226" location="A125996870L" display="A125996870L" xr:uid="{E33A57C9-75E2-4046-8379-69CD41C8EF08}"/>
    <hyperlink ref="AO226" location="A126000470F" display="A126000470F" xr:uid="{C62163C2-8F22-43D7-A5A4-71AEC9AEF968}"/>
    <hyperlink ref="AP226" location="A125998670F" display="A125998670F" xr:uid="{50EFB05F-AC6A-40B5-808F-F42A5969BDE1}"/>
    <hyperlink ref="AQ226" location="A125991470K" display="A125991470K" xr:uid="{D712945B-B939-4012-8ACC-A30E378D4BD9}"/>
    <hyperlink ref="AR226" location="A125995070W" display="A125995070W" xr:uid="{0FB6970E-91BA-4BB5-B8D3-CC348CBED30F}"/>
    <hyperlink ref="AS226" location="A125993270C" display="A125993270C" xr:uid="{FA202952-1F92-4BC7-99E3-7D536D788D46}"/>
    <hyperlink ref="AN228" location="A125996934L" display="A125996934L" xr:uid="{A6ACA024-958A-4C7D-9CF9-ADBA7EC4A8C4}"/>
    <hyperlink ref="AO228" location="A126000534F" display="A126000534F" xr:uid="{D557D866-1043-4DF5-BF34-0CC2D7D9A9FC}"/>
    <hyperlink ref="AP228" location="A125998734F" display="A125998734F" xr:uid="{16A6AB2A-F528-4247-8C9F-15FA253325E2}"/>
    <hyperlink ref="AQ228" location="A125991534K" display="A125991534K" xr:uid="{F09FD356-9187-4655-89ED-FA81D289B2D8}"/>
    <hyperlink ref="AR228" location="A125995134W" display="A125995134W" xr:uid="{F4E7451D-B33C-4AD4-BAE9-5B2D4798680E}"/>
    <hyperlink ref="AS228" location="A125993334C" display="A125993334C" xr:uid="{D950AD3A-9C44-4B3A-B9A3-ECDFCD9817AC}"/>
    <hyperlink ref="AN229" location="A125996890W" display="A125996890W" xr:uid="{7D8324D7-DD44-4826-9701-B8B5571BF7EA}"/>
    <hyperlink ref="AO229" location="A126000490R" display="A126000490R" xr:uid="{DF67520F-B9A2-4171-9917-A73145ED6EE4}"/>
    <hyperlink ref="AP229" location="A125998690R" display="A125998690R" xr:uid="{D60468CF-1086-4EBF-BDA4-AEC027C253D4}"/>
    <hyperlink ref="AQ229" location="A125991490V" display="A125991490V" xr:uid="{48E33D82-D007-4FB0-976D-6039AADF4C54}"/>
    <hyperlink ref="AR229" location="A125995090F" display="A125995090F" xr:uid="{E890FF11-9E1D-4B84-BB26-0F28D9FB8772}"/>
    <hyperlink ref="AS229" location="A125993290L" display="A125993290L" xr:uid="{F13A30BB-BA6E-4C51-8F27-C32D1D41E734}"/>
    <hyperlink ref="AN230" location="A125996982F" display="A125996982F" xr:uid="{F992191B-3112-452B-8D04-29DEA668B2C2}"/>
    <hyperlink ref="AO230" location="A126000582X" display="A126000582X" xr:uid="{26C24475-C739-4754-9FFE-2C493588BB43}"/>
    <hyperlink ref="AP230" location="A125998782X" display="A125998782X" xr:uid="{A5AA59EE-721B-44E8-B21B-C4D9F53302BA}"/>
    <hyperlink ref="AQ230" location="A125991582C" display="A125991582C" xr:uid="{98B0F78B-CDDC-4967-B2D9-B2260544C236}"/>
    <hyperlink ref="AR230" location="A125995182R" display="A125995182R" xr:uid="{E801A113-8F5A-4AA8-BFB3-4FAB98E749C9}"/>
    <hyperlink ref="AS230" location="A125993382W" display="A125993382W" xr:uid="{8246F94B-8850-4D4B-AB43-C99B49AA0815}"/>
    <hyperlink ref="AN231" location="A125996986R" display="A125996986R" xr:uid="{BADF3830-C4F8-477E-8B47-009D61A96C54}"/>
    <hyperlink ref="AO231" location="A126000586J" display="A126000586J" xr:uid="{5238200F-2BF7-4CA3-A695-41FD13603F82}"/>
    <hyperlink ref="AP231" location="A125998786J" display="A125998786J" xr:uid="{4D6D1992-9FBF-43E7-A48A-6E8E021EACF6}"/>
    <hyperlink ref="AQ231" location="A125991586L" display="A125991586L" xr:uid="{93481D04-9338-4201-9F2A-1F8B5447E880}"/>
    <hyperlink ref="AR231" location="A125995186X" display="A125995186X" xr:uid="{C09BD646-331A-45AE-8B2C-97B75F80B256}"/>
    <hyperlink ref="AS231" location="A125993386F" display="A125993386F" xr:uid="{253A539A-7A4E-4185-9259-72EA750B1EFF}"/>
    <hyperlink ref="AN232" location="A125996906C" display="A125996906C" xr:uid="{5A8B2D5D-C274-422F-B9C9-49A90289B520}"/>
    <hyperlink ref="AO232" location="A126000506W" display="A126000506W" xr:uid="{265799AC-777E-469B-95D4-F3A24390E59C}"/>
    <hyperlink ref="AP232" location="A125998706W" display="A125998706W" xr:uid="{B3DD5027-3C4C-4990-A5B3-ECDAC832F0C9}"/>
    <hyperlink ref="AQ232" location="A125991506A" display="A125991506A" xr:uid="{7A67047F-B74E-479D-AA20-D5BD322770F8}"/>
    <hyperlink ref="AR232" location="A125995106L" display="A125995106L" xr:uid="{79A1B1A3-1AFE-4021-BCCD-9E4E568A1A33}"/>
    <hyperlink ref="AS232" location="A125993306V" display="A125993306V" xr:uid="{BA18D41F-15B1-4F2A-A19B-0F0DF14D5900}"/>
    <hyperlink ref="AN233" location="A125996874W" display="A125996874W" xr:uid="{CA9A9EFC-67DE-445F-B470-BF88194BF789}"/>
    <hyperlink ref="AO233" location="A126000474R" display="A126000474R" xr:uid="{B18BDCB1-E40D-4657-A3E2-F4FD701E6303}"/>
    <hyperlink ref="AP233" location="A125998674R" display="A125998674R" xr:uid="{51BEE38A-4871-4D91-8FF0-1F581BA702E8}"/>
    <hyperlink ref="AQ233" location="A125991474V" display="A125991474V" xr:uid="{F12801F7-7DCA-477C-BB71-87E694FE3FA4}"/>
    <hyperlink ref="AR233" location="A125995074F" display="A125995074F" xr:uid="{31553F03-B38A-4092-9B13-B9EDF8DE271D}"/>
    <hyperlink ref="AS233" location="A125993274L" display="A125993274L" xr:uid="{0CED099C-BF4E-444D-B5CB-D49E3AB3675A}"/>
    <hyperlink ref="AN234" location="A125997046J" display="A125997046J" xr:uid="{43211EBB-2863-4078-8061-BF5DF8E28D63}"/>
    <hyperlink ref="AO234" location="A126000646X" display="A126000646X" xr:uid="{D256D935-1B6F-4D12-A606-47946DE115B4}"/>
    <hyperlink ref="AP234" location="A125998846X" display="A125998846X" xr:uid="{73653F29-A9BF-4D7C-94BE-27EE26A607E0}"/>
    <hyperlink ref="AQ234" location="A125991646C" display="A125991646C" xr:uid="{63D48235-EAA4-4129-AA11-C996B7951D84}"/>
    <hyperlink ref="AR234" location="A125995246R" display="A125995246R" xr:uid="{A8E70CA9-41EB-427B-A71A-EA49F3143DF4}"/>
    <hyperlink ref="AS234" location="A125993446W" display="A125993446W" xr:uid="{4B8C0E75-F770-477D-9E46-511A2BA9C866}"/>
    <hyperlink ref="AN235" location="A125996938W" display="A125996938W" xr:uid="{7FABED17-368B-47CF-80C7-73869FAE9889}"/>
    <hyperlink ref="AO235" location="A126000538R" display="A126000538R" xr:uid="{68DDDA8A-894F-4196-93C6-71EB5C1E3C38}"/>
    <hyperlink ref="AP235" location="A125998738R" display="A125998738R" xr:uid="{F7C453E5-7D93-403D-ADFE-C66D3B2E2B91}"/>
    <hyperlink ref="AQ235" location="A125991538V" display="A125991538V" xr:uid="{B8A9936E-48C8-4290-B8D6-CD08ED6FD9EC}"/>
    <hyperlink ref="AR235" location="A125995138F" display="A125995138F" xr:uid="{F5348747-7A1B-423A-9127-7EBAC66B6904}"/>
    <hyperlink ref="AS235" location="A125993338L" display="A125993338L" xr:uid="{801A7F20-163C-4AF6-9126-61402FA8A8F6}"/>
    <hyperlink ref="AN236" location="A125997006R" display="A125997006R" xr:uid="{E4344E46-6DCC-4CBC-A7B2-07ECC79425D9}"/>
    <hyperlink ref="AO236" location="A126000606F" display="A126000606F" xr:uid="{331A066B-CCD0-4820-AD4D-57DA8E6C94AA}"/>
    <hyperlink ref="AP236" location="A125998806F" display="A125998806F" xr:uid="{5C1BB625-061F-4393-8A28-C22769D4E648}"/>
    <hyperlink ref="AQ236" location="A125991606K" display="A125991606K" xr:uid="{26826043-9A70-427F-B562-13D208B3EF0F}"/>
    <hyperlink ref="AR236" location="A125995206W" display="A125995206W" xr:uid="{88505118-E420-47EC-A970-B2D61957B7A8}"/>
    <hyperlink ref="AS236" location="A125993406C" display="A125993406C" xr:uid="{5CD5CAB5-E560-423D-B5FA-C4CC36DE1578}"/>
    <hyperlink ref="AN237" location="A125997050X" display="A125997050X" xr:uid="{A31F2998-C5DD-4088-BAB3-9EFFAEC307DD}"/>
    <hyperlink ref="AO237" location="A126000650R" display="A126000650R" xr:uid="{F6519BBD-7824-4DE0-957D-9BC2FAFF1868}"/>
    <hyperlink ref="AP237" location="A125998850R" display="A125998850R" xr:uid="{127D8143-0E5B-4649-A1DD-8E3CBCA2C391}"/>
    <hyperlink ref="AQ237" location="A125991650V" display="A125991650V" xr:uid="{D99A7A69-5B44-4DEA-BE06-8E8EB97A03E9}"/>
    <hyperlink ref="AR237" location="A125995250F" display="A125995250F" xr:uid="{B5F47B61-2E16-4FCA-B1E6-81D8554AB7E3}"/>
    <hyperlink ref="AS237" location="A125993450L" display="A125993450L" xr:uid="{84295D0C-99F3-48E4-886D-CD05CF15CA1E}"/>
    <hyperlink ref="AT238" location="A125997078A" display="A125997078A" xr:uid="{44D954E9-AC16-491C-B8EA-4645AAEAB8A5}"/>
    <hyperlink ref="AU238" location="A126000678T" display="A126000678T" xr:uid="{757B898D-9B01-40D5-853D-CA046BF359FB}"/>
    <hyperlink ref="AV238" location="A125998878T" display="A125998878T" xr:uid="{806B6958-12C5-48D8-92C4-14DD437C5316}"/>
    <hyperlink ref="AW238" location="A125991678W" display="A125991678W" xr:uid="{42901E13-E78E-45D5-9DF6-262EFAA822A3}"/>
    <hyperlink ref="AX238" location="A125995278J" display="A125995278J" xr:uid="{14486080-2B82-4C1E-BC2B-30731CAFC01C}"/>
    <hyperlink ref="AY238" location="A125993478R" display="A125993478R" xr:uid="{1A244735-2FC1-4337-B0F3-DAB2C3917ABB}"/>
    <hyperlink ref="AT185" location="A125997210X" display="A125997210X" xr:uid="{42DE5EAA-D458-45F5-A501-A350C85C894D}"/>
    <hyperlink ref="AU185" location="A126000810R" display="A126000810R" xr:uid="{92796379-3FF9-473C-A533-7D751BAA885A}"/>
    <hyperlink ref="AV185" location="A125999010T" display="A125999010T" xr:uid="{23997802-2B05-4F35-9255-CC77F43D288F}"/>
    <hyperlink ref="AW185" location="A125991810V" display="A125991810V" xr:uid="{290733BE-BE98-49C3-9236-BBF77A211CC3}"/>
    <hyperlink ref="AX185" location="A125995410F" display="A125995410F" xr:uid="{9B52972D-A875-4B80-B08A-CC535A37CAEC}"/>
    <hyperlink ref="AY185" location="A125993610L" display="A125993610L" xr:uid="{3469C54C-6E74-465E-A867-45BD5B6D7F8E}"/>
    <hyperlink ref="AT186" location="A125997142J" display="A125997142J" xr:uid="{0898EC6C-8752-45DC-9AD4-58B39D6D7026}"/>
    <hyperlink ref="AU186" location="A126000742X" display="A126000742X" xr:uid="{E88AE0EC-5791-48E1-9B9D-7C9ADD3E95B1}"/>
    <hyperlink ref="AV186" location="A125998942X" display="A125998942X" xr:uid="{FEB57B88-ED79-41A7-A6A3-1C1B33A4FBAE}"/>
    <hyperlink ref="AW186" location="A125991742C" display="A125991742C" xr:uid="{D90AB725-CA3C-4CB2-A1A5-6B6A7A5E16DD}"/>
    <hyperlink ref="AX186" location="A125995342R" display="A125995342R" xr:uid="{7AAA8749-25F4-451D-B41B-A80EB8261429}"/>
    <hyperlink ref="AY186" location="A125993542W" display="A125993542W" xr:uid="{C30F97BE-B169-44D6-9A0E-E44DE67F6178}"/>
    <hyperlink ref="AT187" location="A125997214J" display="A125997214J" xr:uid="{B3141B2B-C3C3-4A64-900E-6D9D0323531A}"/>
    <hyperlink ref="AU187" location="A126000814X" display="A126000814X" xr:uid="{9EF0CA91-3767-4016-A56D-EEAC94DACBC0}"/>
    <hyperlink ref="AV187" location="A125999014A" display="A125999014A" xr:uid="{428258EF-699D-42C7-B7AF-6010DC00C430}"/>
    <hyperlink ref="AW187" location="A125991814C" display="A125991814C" xr:uid="{EF6B7B35-9BF3-4456-A18D-3D402A3DF179}"/>
    <hyperlink ref="AX187" location="A125995414R" display="A125995414R" xr:uid="{FA7753B0-E43A-40AA-B19E-72B582793A92}"/>
    <hyperlink ref="AY187" location="A125993614W" display="A125993614W" xr:uid="{2BD4956E-1565-4B08-B399-F704075CD6A0}"/>
    <hyperlink ref="AT188" location="A125997218T" display="A125997218T" xr:uid="{F8ADA272-7C36-4D07-AD0F-9B0BC2E768E6}"/>
    <hyperlink ref="AU188" location="A126000818J" display="A126000818J" xr:uid="{ED7240D5-2B7C-492A-BC8C-1B8408E85332}"/>
    <hyperlink ref="AV188" location="A125999018K" display="A125999018K" xr:uid="{C7B41B39-FE4E-4957-BC67-1C926BCA9FAE}"/>
    <hyperlink ref="AW188" location="A125991818L" display="A125991818L" xr:uid="{2B548704-34CE-4C2F-BFD5-6563205E4596}"/>
    <hyperlink ref="AX188" location="A125995418X" display="A125995418X" xr:uid="{22D22112-18DD-4FF1-88DC-9421731C9011}"/>
    <hyperlink ref="AY188" location="A125993618F" display="A125993618F" xr:uid="{EF864727-99F4-4562-A6EC-D654D3106911}"/>
    <hyperlink ref="AT189" location="A125997146T" display="A125997146T" xr:uid="{76DEB785-F21A-4458-8AAC-DA100BFFC196}"/>
    <hyperlink ref="AU189" location="A126000746J" display="A126000746J" xr:uid="{01EE5DB7-8400-42FC-BB6D-51C8019589A5}"/>
    <hyperlink ref="AV189" location="A125998946J" display="A125998946J" xr:uid="{E557505C-AB56-463F-9293-E0F051A3D3B9}"/>
    <hyperlink ref="AW189" location="A125991746L" display="A125991746L" xr:uid="{0AB2222A-D658-4922-99F3-B7AF00AAF2AA}"/>
    <hyperlink ref="AX189" location="A125995346X" display="A125995346X" xr:uid="{B9913681-C4D1-47A6-8E22-3B444EBF7865}"/>
    <hyperlink ref="AY189" location="A125993546F" display="A125993546F" xr:uid="{72EE2690-D6BB-4BA0-B87D-A4A256A9B539}"/>
    <hyperlink ref="AT190" location="A125997150J" display="A125997150J" xr:uid="{1E8DBF25-214E-4114-B430-CC20F541CE1C}"/>
    <hyperlink ref="AU190" location="A126000750X" display="A126000750X" xr:uid="{6671AD7F-281C-4C15-8E17-EAC301487877}"/>
    <hyperlink ref="AV190" location="A125998950X" display="A125998950X" xr:uid="{F1115598-9D1B-4483-9DF4-E70F1301B33D}"/>
    <hyperlink ref="AW190" location="A125991750C" display="A125991750C" xr:uid="{C193E840-EBBB-4A30-A649-8CA51EAAE2DF}"/>
    <hyperlink ref="AX190" location="A125995350R" display="A125995350R" xr:uid="{AA8241CE-FF40-49BB-B53F-5DA0133BE1DF}"/>
    <hyperlink ref="AY190" location="A125993550W" display="A125993550W" xr:uid="{4A545648-F1BB-4765-8027-987CAD019DB2}"/>
    <hyperlink ref="AT191" location="A125997190A" display="A125997190A" xr:uid="{4FABC465-3F02-481F-BF79-ECDA4B8D8065}"/>
    <hyperlink ref="AU191" location="A126000790T" display="A126000790T" xr:uid="{C09E04C2-E37E-42ED-8E59-63E48C3772C4}"/>
    <hyperlink ref="AV191" location="A125998990T" display="A125998990T" xr:uid="{1F787D95-3ED5-4590-BDB2-5551C9155B23}"/>
    <hyperlink ref="AW191" location="A125991790W" display="A125991790W" xr:uid="{79B07370-14C5-43CE-8053-CD4CB77D8510}"/>
    <hyperlink ref="AX191" location="A125995390J" display="A125995390J" xr:uid="{66550021-1EE6-423D-B558-099AA3986F7B}"/>
    <hyperlink ref="AY191" location="A125993590R" display="A125993590R" xr:uid="{4D8F50F3-64B3-40B2-AC3F-C52A2D3ACB66}"/>
    <hyperlink ref="AT192" location="A125997110R" display="A125997110R" xr:uid="{DF219E91-5FD1-4862-B756-3DC9CE2DF9E0}"/>
    <hyperlink ref="AU192" location="A126000710F" display="A126000710F" xr:uid="{85C09D1F-54C7-4CF0-8EDE-AD3FA39E1B7D}"/>
    <hyperlink ref="AV192" location="A125998910F" display="A125998910F" xr:uid="{13713F87-F517-49F8-B01F-435DE9C45388}"/>
    <hyperlink ref="AW192" location="A125991710K" display="A125991710K" xr:uid="{93BF543E-0199-42DD-AF2C-496B9B29E256}"/>
    <hyperlink ref="AX192" location="A125995310W" display="A125995310W" xr:uid="{9173DF50-1081-4278-B830-0D79E1668B0E}"/>
    <hyperlink ref="AY192" location="A125993510C" display="A125993510C" xr:uid="{A40BA17B-DB7B-40A0-A784-3EC36777847F}"/>
    <hyperlink ref="AT193" location="A125997222J" display="A125997222J" xr:uid="{903FF27F-40F9-4941-BA6D-EE55A55DDF24}"/>
    <hyperlink ref="AU193" location="A126000822X" display="A126000822X" xr:uid="{6E05606E-D174-4F38-8E22-8D8E7E1676E2}"/>
    <hyperlink ref="AV193" location="A125999022A" display="A125999022A" xr:uid="{B3D927EF-8576-4D41-AD9E-DAD4847BDAFE}"/>
    <hyperlink ref="AW193" location="A125991822C" display="A125991822C" xr:uid="{D70946A4-1BBD-4A1A-99F6-5D8140F17262}"/>
    <hyperlink ref="AX193" location="A125995422R" display="A125995422R" xr:uid="{69324B63-6C18-4D82-9398-F8E78FAF8D44}"/>
    <hyperlink ref="AY193" location="A125993622W" display="A125993622W" xr:uid="{72E07107-A215-4B03-961B-A40CBD601F07}"/>
    <hyperlink ref="AT195" location="A125997154T" display="A125997154T" xr:uid="{7DB2F0FA-5A44-4999-94E4-4E64EA681902}"/>
    <hyperlink ref="AU195" location="A126000754J" display="A126000754J" xr:uid="{2934B311-E92F-4776-9D44-F664B7B9E0F4}"/>
    <hyperlink ref="AV195" location="A125998954J" display="A125998954J" xr:uid="{87CBB5BA-A7B7-477C-8EFD-32CC4DDFD3A5}"/>
    <hyperlink ref="AW195" location="A125991754L" display="A125991754L" xr:uid="{627E2854-D5DD-4798-98A5-BCECD726C14C}"/>
    <hyperlink ref="AX195" location="A125995354X" display="A125995354X" xr:uid="{5E482647-D0BE-4C6D-B3EC-461E334D105C}"/>
    <hyperlink ref="AY195" location="A125993554F" display="A125993554F" xr:uid="{356D3ED7-E198-4639-904D-A18F005DAFFD}"/>
    <hyperlink ref="AT196" location="A125997082T" display="A125997082T" xr:uid="{29485686-496C-40D2-8958-B986DA7E0716}"/>
    <hyperlink ref="AU196" location="A126000682J" display="A126000682J" xr:uid="{7C5714C6-358B-4E11-8BBF-675127AEA98B}"/>
    <hyperlink ref="AV196" location="A125998882J" display="A125998882J" xr:uid="{652B31E7-6A27-4106-9F0A-6507A631568F}"/>
    <hyperlink ref="AW196" location="A125991682L" display="A125991682L" xr:uid="{943B1900-EAC7-4EC7-A546-92622A33CE13}"/>
    <hyperlink ref="AX196" location="A125995282X" display="A125995282X" xr:uid="{4FF8C851-A295-4AC7-BB8F-A9F5297BC17A}"/>
    <hyperlink ref="AY196" location="A125993482F" display="A125993482F" xr:uid="{3C49B984-EF5F-44C9-8ED2-AC26440A91D3}"/>
    <hyperlink ref="AT197" location="A125997158A" display="A125997158A" xr:uid="{8CA95745-5800-4682-8123-203633B11FAE}"/>
    <hyperlink ref="AU197" location="A126000758T" display="A126000758T" xr:uid="{EA5C8DB0-8831-4F79-91E3-C211DB0259D4}"/>
    <hyperlink ref="AV197" location="A125998958T" display="A125998958T" xr:uid="{1DB6CDAE-3379-46B4-8E6D-F373EA46EC08}"/>
    <hyperlink ref="AW197" location="A125991758W" display="A125991758W" xr:uid="{3196778C-9550-4FE8-8BE4-DF4F6AC60CB9}"/>
    <hyperlink ref="AX197" location="A125995358J" display="A125995358J" xr:uid="{A4937296-F7D2-4934-914A-8593D81DBBAA}"/>
    <hyperlink ref="AY197" location="A125993558R" display="A125993558R" xr:uid="{F5836045-1731-4923-9E3F-19EF11D4063A}"/>
    <hyperlink ref="AT198" location="A125997162T" display="A125997162T" xr:uid="{5429CFEB-7CCB-4D41-99C6-BFD8DB5BBD3A}"/>
    <hyperlink ref="AU198" location="A126000762J" display="A126000762J" xr:uid="{414817AC-455A-40C6-ABC7-E02E2209F1F4}"/>
    <hyperlink ref="AV198" location="A125998962J" display="A125998962J" xr:uid="{030B65A5-8907-4B2A-BEB9-D1F842F0154D}"/>
    <hyperlink ref="AW198" location="A125991762L" display="A125991762L" xr:uid="{8EDF9DC7-D708-4D66-AE43-0CF69AA2078A}"/>
    <hyperlink ref="AX198" location="A125995362X" display="A125995362X" xr:uid="{93473899-646F-4340-A5E5-865EED7154A5}"/>
    <hyperlink ref="AY198" location="A125993562F" display="A125993562F" xr:uid="{47146BFF-DD81-463A-8019-AAEF6349B043}"/>
    <hyperlink ref="AT199" location="A125997234T" display="A125997234T" xr:uid="{CE6E61C6-645B-4120-96B1-2347FF8E238A}"/>
    <hyperlink ref="AU199" location="A126000834J" display="A126000834J" xr:uid="{04EC5455-CA91-417B-813D-D71204C905B5}"/>
    <hyperlink ref="AV199" location="A125999034K" display="A125999034K" xr:uid="{AE9127F3-CD1A-40E8-8F4B-E2A08ABF0555}"/>
    <hyperlink ref="AW199" location="A125991834L" display="A125991834L" xr:uid="{7577C23E-F5EA-41E2-AA3B-84B3AAECE4C4}"/>
    <hyperlink ref="AX199" location="A125995434X" display="A125995434X" xr:uid="{97969872-1241-4988-8A1F-A8FCBAA4BC4E}"/>
    <hyperlink ref="AY199" location="A125993634F" display="A125993634F" xr:uid="{5320B4F8-CA07-4EA8-A70C-95803AC8A74A}"/>
    <hyperlink ref="AT200" location="A125997054J" display="A125997054J" xr:uid="{DB76DAB2-2E7E-4D81-94AC-4E5A22E3D3C6}"/>
    <hyperlink ref="AU200" location="A126000654X" display="A126000654X" xr:uid="{CE93FECD-23C6-4EA4-9D03-CA3EC7ED31FD}"/>
    <hyperlink ref="AV200" location="A125998854X" display="A125998854X" xr:uid="{CDAA938E-DD83-436F-8C89-383E6AB62266}"/>
    <hyperlink ref="AW200" location="A125991654C" display="A125991654C" xr:uid="{A27FAF46-71A7-41A7-ACC7-02D041F6AD66}"/>
    <hyperlink ref="AX200" location="A125995254R" display="A125995254R" xr:uid="{FD24482B-6395-4981-8ACE-45E68B9DDF86}"/>
    <hyperlink ref="AY200" location="A125993454W" display="A125993454W" xr:uid="{F40D68F6-C791-40A0-91AF-27C86964077B}"/>
    <hyperlink ref="AT201" location="A125997226T" display="A125997226T" xr:uid="{6D26AEA8-6992-4F8E-A2A9-D54A2BCBDA3A}"/>
    <hyperlink ref="AU201" location="A126000826J" display="A126000826J" xr:uid="{BEFDDDAD-FDA6-4272-9FA1-86775E63721E}"/>
    <hyperlink ref="AV201" location="A125999026K" display="A125999026K" xr:uid="{DAC8183D-CE1C-4513-9320-870DC92933C8}"/>
    <hyperlink ref="AW201" location="A125991826L" display="A125991826L" xr:uid="{2A7256DE-8F73-4B70-BB3F-AB3B913550C9}"/>
    <hyperlink ref="AX201" location="A125995426X" display="A125995426X" xr:uid="{C3578491-FE94-4653-8EE3-1C96622BFD7F}"/>
    <hyperlink ref="AY201" location="A125993626F" display="A125993626F" xr:uid="{71FECD5D-1069-4E0F-A3EB-9F45C3441943}"/>
    <hyperlink ref="AT202" location="A125997230J" display="A125997230J" xr:uid="{68ACAE23-BBE0-4B40-8C55-42068FFA898E}"/>
    <hyperlink ref="AU202" location="A126000830X" display="A126000830X" xr:uid="{D961599D-A185-4BCE-8A04-C30006DA44FE}"/>
    <hyperlink ref="AV202" location="A125999030A" display="A125999030A" xr:uid="{7F2BB83A-957C-461C-B481-41D7B882A704}"/>
    <hyperlink ref="AW202" location="A125991830C" display="A125991830C" xr:uid="{45D34F96-DC5B-48B0-8824-F2F2A3B74E06}"/>
    <hyperlink ref="AX202" location="A125995430R" display="A125995430R" xr:uid="{A80A4983-261C-4278-876C-818CF6F305FF}"/>
    <hyperlink ref="AY202" location="A125993630W" display="A125993630W" xr:uid="{3380E60D-DA99-41A0-8992-30E92A4D320B}"/>
    <hyperlink ref="AT203" location="A125997058T" display="A125997058T" xr:uid="{83C28147-CE2A-4671-8419-849C989D9FBC}"/>
    <hyperlink ref="AU203" location="A126000658J" display="A126000658J" xr:uid="{E3F1ECA7-1D79-4A9F-8E93-5821D21106F9}"/>
    <hyperlink ref="AV203" location="A125998858J" display="A125998858J" xr:uid="{5831607C-7937-4CB1-8748-CC55B295E355}"/>
    <hyperlink ref="AW203" location="A125991658L" display="A125991658L" xr:uid="{AF8331CF-477B-4291-B86A-B4BFAA5C1BD9}"/>
    <hyperlink ref="AX203" location="A125995258X" display="A125995258X" xr:uid="{818062E7-CED5-4701-8A12-55AAFFCB6AE6}"/>
    <hyperlink ref="AY203" location="A125993458F" display="A125993458F" xr:uid="{4957B96F-59BD-47C7-A7FE-4C323F2BF9B0}"/>
    <hyperlink ref="AT204" location="A125997114X" display="A125997114X" xr:uid="{3FFF88D4-DE60-4367-9BFC-921BF1E9B2D8}"/>
    <hyperlink ref="AU204" location="A126000714R" display="A126000714R" xr:uid="{F231E8E9-FBB3-43EF-AA64-D197C9BBA094}"/>
    <hyperlink ref="AV204" location="A125998914R" display="A125998914R" xr:uid="{CFD7B069-0C2A-4F42-83AB-3DF19DFF6FE1}"/>
    <hyperlink ref="AW204" location="A125991714V" display="A125991714V" xr:uid="{48B7631A-849E-4190-972A-46808D090550}"/>
    <hyperlink ref="AX204" location="A125995314F" display="A125995314F" xr:uid="{B062DB13-F578-4959-9BD3-7BC966BEB3DF}"/>
    <hyperlink ref="AY204" location="A125993514L" display="A125993514L" xr:uid="{0F763B2D-794A-4E71-947A-3C2F466C9FB1}"/>
    <hyperlink ref="AT205" location="A125997166A" display="A125997166A" xr:uid="{FC15E260-D238-4D91-B07D-F488207C3A5E}"/>
    <hyperlink ref="AU205" location="A126000766T" display="A126000766T" xr:uid="{24EE1E5A-FB40-41A9-A3EB-E96A3FD4B93F}"/>
    <hyperlink ref="AV205" location="A125998966T" display="A125998966T" xr:uid="{E226555F-DDE0-426D-992C-51F180411960}"/>
    <hyperlink ref="AW205" location="A125991766W" display="A125991766W" xr:uid="{C3E10004-34C0-451D-8278-AD82EEC174ED}"/>
    <hyperlink ref="AX205" location="A125995366J" display="A125995366J" xr:uid="{9ACA5DB3-82BC-4CA8-84E8-48B7643C3625}"/>
    <hyperlink ref="AY205" location="A125993566R" display="A125993566R" xr:uid="{BBA1B204-8E67-4F1C-9E66-24E8543FB415}"/>
    <hyperlink ref="AT206" location="A125997238A" display="A125997238A" xr:uid="{B47B5B65-D7F2-4B15-A9C1-FC68ADCBBB39}"/>
    <hyperlink ref="AU206" location="A126000838T" display="A126000838T" xr:uid="{50B69EB6-6036-4B96-84C0-5178F6942DE5}"/>
    <hyperlink ref="AV206" location="A125999038V" display="A125999038V" xr:uid="{3D10F914-1708-4DCF-8B75-AF1B9218131B}"/>
    <hyperlink ref="AW206" location="A125991838W" display="A125991838W" xr:uid="{86961B21-85C1-4349-BA2C-CF005A74BD94}"/>
    <hyperlink ref="AX206" location="A125995438J" display="A125995438J" xr:uid="{2688DA15-FC6B-41C6-BA53-644B273F3D93}"/>
    <hyperlink ref="AY206" location="A125993638R" display="A125993638R" xr:uid="{1EF2E9A1-2A27-4471-B7A5-2DA7E547AAFF}"/>
    <hyperlink ref="AT208" location="A125997062J" display="A125997062J" xr:uid="{9EFF029C-F75D-46A2-9953-68B6B64D30A2}"/>
    <hyperlink ref="AU208" location="A126000662X" display="A126000662X" xr:uid="{A0486571-32FF-4DAA-B4DB-A772D10B1318}"/>
    <hyperlink ref="AV208" location="A125998862X" display="A125998862X" xr:uid="{76CC2758-DF31-49FF-AD80-9E70EDC1D74E}"/>
    <hyperlink ref="AT209" location="A125997194K" display="A125997194K" xr:uid="{F295D968-7CE2-491C-9768-C78027507D5E}"/>
    <hyperlink ref="AU209" location="A126000794A" display="A126000794A" xr:uid="{357BC6E3-8946-413C-BA2E-7F3D88017460}"/>
    <hyperlink ref="AV209" location="A125998994A" display="A125998994A" xr:uid="{7EE2E144-BE1F-4C26-B2E8-4BB9EC839695}"/>
    <hyperlink ref="AW209" location="A125991794F" display="A125991794F" xr:uid="{65A5AC4A-2345-454E-991E-83BAF95DE76D}"/>
    <hyperlink ref="AX209" location="A125995394T" display="A125995394T" xr:uid="{BEC90931-2EC2-4D4E-97FB-9CDB45BDD9A7}"/>
    <hyperlink ref="AY209" location="A125993594X" display="A125993594X" xr:uid="{8EFC80D3-B062-4639-8BD1-37EA65C9B953}"/>
    <hyperlink ref="AT210" location="A125997198V" display="A125997198V" xr:uid="{A66CBEBC-9329-47BE-9B5F-26B966F67896}"/>
    <hyperlink ref="AU210" location="A126000798K" display="A126000798K" xr:uid="{C8F4D6CC-53C1-4A1B-B46F-9A4FC4A0350A}"/>
    <hyperlink ref="AV210" location="A125998998K" display="A125998998K" xr:uid="{40DC3910-A2E2-4F55-9D94-B204A4544FF2}"/>
    <hyperlink ref="AW210" location="A125991798R" display="A125991798R" xr:uid="{A25C0764-7F2D-4948-A7B1-E9EE82F7FE7B}"/>
    <hyperlink ref="AX210" location="A125995398A" display="A125995398A" xr:uid="{48618778-2189-4959-B2B2-767064AEFA0A}"/>
    <hyperlink ref="AY210" location="A125993598J" display="A125993598J" xr:uid="{00071036-414E-473B-A864-70711EE718BA}"/>
    <hyperlink ref="AT211" location="A125997094A" display="A125997094A" xr:uid="{956686E6-79B4-40EE-B129-28ABB42E3BFA}"/>
    <hyperlink ref="AU211" location="A126000694T" display="A126000694T" xr:uid="{6DB8B035-2384-44E8-BCDE-7E7ED1732D60}"/>
    <hyperlink ref="AV211" location="A125998894T" display="A125998894T" xr:uid="{CE040F8E-82DF-4B58-87BC-96DC792C837D}"/>
    <hyperlink ref="AW211" location="A125991694W" display="A125991694W" xr:uid="{87D095CA-77EE-4371-93CF-D9E887B00E43}"/>
    <hyperlink ref="AX211" location="A125995294J" display="A125995294J" xr:uid="{15859B20-B502-459C-B4C6-6CE81C935EF3}"/>
    <hyperlink ref="AY211" location="A125993494R" display="A125993494R" xr:uid="{B5B59A54-11BC-46B7-A377-6E0891215D46}"/>
    <hyperlink ref="AT212" location="A125997066T" display="A125997066T" xr:uid="{B4B83E7B-9CD3-4541-AE73-027142CF9598}"/>
    <hyperlink ref="AU212" location="A126000666J" display="A126000666J" xr:uid="{24DEF6C5-A994-401B-9DC7-CCA8586BE79E}"/>
    <hyperlink ref="AV212" location="A125998866J" display="A125998866J" xr:uid="{05094792-82AC-4670-AC78-6FDC018730CE}"/>
    <hyperlink ref="AW212" location="A125991666L" display="A125991666L" xr:uid="{29AE92B1-7732-4B0C-8DA1-2DFEA18B0F76}"/>
    <hyperlink ref="AX212" location="A125995266X" display="A125995266X" xr:uid="{40431489-BABB-4290-9ACD-29194985D839}"/>
    <hyperlink ref="AY212" location="A125993466F" display="A125993466F" xr:uid="{868AC18A-8C79-42C9-B847-6674DBE5EB2D}"/>
    <hyperlink ref="AW214" location="A125991718C" display="A125991718C" xr:uid="{9F1002A8-48BF-4E3E-9B4A-F60373CFA6C1}"/>
    <hyperlink ref="AX214" location="A125995318R" display="A125995318R" xr:uid="{D8B4F8E7-2F48-4C32-9C55-7A4B5ACC0A32}"/>
    <hyperlink ref="AY214" location="A125993518W" display="A125993518W" xr:uid="{B3BE04D4-694A-4D6C-929F-4476A5887498}"/>
    <hyperlink ref="AT215" location="A125997086A" display="A125997086A" xr:uid="{5E413B21-074C-46A8-A987-596E0CA74D66}"/>
    <hyperlink ref="AU215" location="A126000686T" display="A126000686T" xr:uid="{BA4CB271-3931-447C-B81B-60222EC30EAB}"/>
    <hyperlink ref="AV215" location="A125998886T" display="A125998886T" xr:uid="{0BA73308-9487-4D06-B86A-5D39B6AA271F}"/>
    <hyperlink ref="AW215" location="A125991686W" display="A125991686W" xr:uid="{9D2FC2A7-5478-4952-9848-F261A7EE547C}"/>
    <hyperlink ref="AX215" location="A125995286J" display="A125995286J" xr:uid="{817F2702-ACB4-43DE-8328-A0FB0360E38E}"/>
    <hyperlink ref="AY215" location="A125993486R" display="A125993486R" xr:uid="{C431C90E-56FE-4E4E-B758-AB99FA2DE388}"/>
    <hyperlink ref="AT216" location="A125997122X" display="A125997122X" xr:uid="{38281328-82B0-4FDC-AF7D-7426DFF23B9F}"/>
    <hyperlink ref="AU216" location="A126000722R" display="A126000722R" xr:uid="{CA29A740-037C-4E32-A6E0-B6E388BCCDEA}"/>
    <hyperlink ref="AV216" location="A125998922R" display="A125998922R" xr:uid="{3A1C36BD-8843-4315-A9DA-CE263477CE28}"/>
    <hyperlink ref="AW216" location="A125991722V" display="A125991722V" xr:uid="{ED1B3FC6-0B2D-4E0F-BD93-E1A5C5924096}"/>
    <hyperlink ref="AX216" location="A125995322F" display="A125995322F" xr:uid="{C0D5B165-EF99-434A-94C8-13B3AE03AA2C}"/>
    <hyperlink ref="AY216" location="A125993522L" display="A125993522L" xr:uid="{8A017E48-C664-4AF5-8B81-CDEBB73CF7B6}"/>
    <hyperlink ref="AT217" location="A125997098K" display="A125997098K" xr:uid="{BB52DACC-A2B2-44DC-A478-505B782FD2A0}"/>
    <hyperlink ref="AU217" location="A126000698A" display="A126000698A" xr:uid="{BCC94DA1-B0BF-419A-923A-B234AD1F8A3C}"/>
    <hyperlink ref="AV217" location="A125998898A" display="A125998898A" xr:uid="{A263D46C-8F2C-4A23-B37A-4447BE48F5F5}"/>
    <hyperlink ref="AW217" location="A125991698F" display="A125991698F" xr:uid="{5B8800AC-55D9-4D90-98DA-C600F7B2546B}"/>
    <hyperlink ref="AX217" location="A125995298T" display="A125995298T" xr:uid="{B41CD059-43BE-4E98-BCE5-E5DDBA24F5D1}"/>
    <hyperlink ref="AY217" location="A125993498X" display="A125993498X" xr:uid="{16AD5933-92FC-46C1-8F93-4563099301D2}"/>
    <hyperlink ref="AT218" location="A125997126J" display="A125997126J" xr:uid="{4BB496C3-2B1D-4569-8C8A-79479FE55B9E}"/>
    <hyperlink ref="AU218" location="A126000726X" display="A126000726X" xr:uid="{4262B4A3-09A6-42A1-9542-7712A6158853}"/>
    <hyperlink ref="AV218" location="A125998926X" display="A125998926X" xr:uid="{6583C60D-EDA0-44AD-893B-4F0687EC17BD}"/>
    <hyperlink ref="AW218" location="A125991726C" display="A125991726C" xr:uid="{CFBF6623-9CB7-43CA-B309-F3686027F1C9}"/>
    <hyperlink ref="AX218" location="A125995326R" display="A125995326R" xr:uid="{92B4875F-3942-4468-8A14-0A1EF2B97D57}"/>
    <hyperlink ref="AY218" location="A125993526W" display="A125993526W" xr:uid="{56F0A616-1365-4F9F-8484-4C7D2EFD5F3D}"/>
    <hyperlink ref="AT219" location="A125997170T" display="A125997170T" xr:uid="{AAC0708E-4878-44DF-803C-BE207F42C6E4}"/>
    <hyperlink ref="AU219" location="A126000770J" display="A126000770J" xr:uid="{035DE941-E69B-454A-8590-BE6465E9915C}"/>
    <hyperlink ref="AV219" location="A125998970J" display="A125998970J" xr:uid="{9C87F164-6AC8-464D-94D5-59D80900C65A}"/>
    <hyperlink ref="AW219" location="A125991770L" display="A125991770L" xr:uid="{2437DDAC-027A-4415-ACAB-57AD7F7750EC}"/>
    <hyperlink ref="AX219" location="A125995370X" display="A125995370X" xr:uid="{5F1D9825-E4ED-455D-B271-060E847722B9}"/>
    <hyperlink ref="AY219" location="A125993570F" display="A125993570F" xr:uid="{52C4D372-38B1-4C77-82B7-0C03AB6ED11A}"/>
    <hyperlink ref="AT220" location="A125997130X" display="A125997130X" xr:uid="{7BD249E5-BDB9-460D-9A47-4C991474466D}"/>
    <hyperlink ref="AU220" location="A126000730R" display="A126000730R" xr:uid="{E94AB38B-5461-47D7-9816-5A4630A53921}"/>
    <hyperlink ref="AV220" location="A125998930R" display="A125998930R" xr:uid="{E5DFAEFC-7BC2-47DD-9DF1-3F197040CA0A}"/>
    <hyperlink ref="AW220" location="A125991730V" display="A125991730V" xr:uid="{4B3FA81C-BDB2-4986-AA4D-A024966A9599}"/>
    <hyperlink ref="AX220" location="A125995330F" display="A125995330F" xr:uid="{065218B8-3516-4AA5-9C1F-EEAF690066AA}"/>
    <hyperlink ref="AY220" location="A125993530L" display="A125993530L" xr:uid="{F814BED8-B164-4A8B-A74B-AD822AC54EBC}"/>
    <hyperlink ref="AT221" location="A125997102R" display="A125997102R" xr:uid="{A0CB4870-AB6B-4A20-A3E3-3D631F07DEDD}"/>
    <hyperlink ref="AU221" location="A126000702F" display="A126000702F" xr:uid="{B0996751-CFAA-4806-88EB-3823BA925C7F}"/>
    <hyperlink ref="AV221" location="A125998902F" display="A125998902F" xr:uid="{14F9324A-A1B6-4EFD-B981-745817D23F6C}"/>
    <hyperlink ref="AW221" location="A125991702K" display="A125991702K" xr:uid="{0E2C57CC-2662-4431-AE36-60A91F542089}"/>
    <hyperlink ref="AX221" location="A125995302W" display="A125995302W" xr:uid="{260A3C75-CFDF-415E-A4F6-15905296CF6E}"/>
    <hyperlink ref="AY221" location="A125993502C" display="A125993502C" xr:uid="{AA1BADD9-EADF-4F73-BA06-136B07E3416A}"/>
    <hyperlink ref="AT222" location="A125997202X" display="A125997202X" xr:uid="{9D285A6A-C4BC-49BD-9C3C-4611FD8AEBCB}"/>
    <hyperlink ref="AU222" location="A126000802R" display="A126000802R" xr:uid="{CED667A2-B9B9-4B82-BF3C-59B477C1A279}"/>
    <hyperlink ref="AV222" location="A125999002T" display="A125999002T" xr:uid="{CF197A9A-E746-40DD-96E2-A39906DC1706}"/>
    <hyperlink ref="AW222" location="A125991802V" display="A125991802V" xr:uid="{31240683-D9F8-462D-A8E1-9EA36A545AB5}"/>
    <hyperlink ref="AX222" location="A125995402F" display="A125995402F" xr:uid="{80829342-18F5-410F-9025-6D66C06BCCA5}"/>
    <hyperlink ref="AY222" location="A125993602L" display="A125993602L" xr:uid="{C699DF90-4336-48FD-877F-7C3301E87508}"/>
    <hyperlink ref="AT223" location="A125997174A" display="A125997174A" xr:uid="{E35B62BF-D44B-4DAB-9503-33802847948E}"/>
    <hyperlink ref="AU223" location="A126000774T" display="A126000774T" xr:uid="{F7865B60-802E-4E79-8E76-E6FD71EA9AB3}"/>
    <hyperlink ref="AV223" location="A125998974T" display="A125998974T" xr:uid="{3C8529DB-8628-4AFC-B6DE-75F2070060FE}"/>
    <hyperlink ref="AW223" location="A125991774W" display="A125991774W" xr:uid="{12CB0FA6-5ACD-4473-8298-BCC85C4FC741}"/>
    <hyperlink ref="AX223" location="A125995374J" display="A125995374J" xr:uid="{1CE4855A-F666-4FDC-B9E1-5562E5F3BFDC}"/>
    <hyperlink ref="AY223" location="A125993574R" display="A125993574R" xr:uid="{8489B8FA-ED47-4622-9990-5B0010C46B53}"/>
    <hyperlink ref="AT224" location="A125997178K" display="A125997178K" xr:uid="{C0614115-0F5E-4269-873D-6B739D01FA19}"/>
    <hyperlink ref="AU224" location="A126000778A" display="A126000778A" xr:uid="{E348A096-77A4-41CB-8925-5CF3C8BEEB38}"/>
    <hyperlink ref="AV224" location="A125998978A" display="A125998978A" xr:uid="{B3674EC2-A140-4244-A746-7D20D20BACB5}"/>
    <hyperlink ref="AW224" location="A125991778F" display="A125991778F" xr:uid="{DF14402F-90AA-4405-BD45-1ADBA2E1B727}"/>
    <hyperlink ref="AX224" location="A125995378T" display="A125995378T" xr:uid="{7B654ABF-B5E6-4589-BD2C-49E5B34D2A89}"/>
    <hyperlink ref="AY224" location="A125993578X" display="A125993578X" xr:uid="{009108B6-F828-48CB-9756-CE6869419963}"/>
    <hyperlink ref="AT225" location="A125997242T" display="A125997242T" xr:uid="{2857E2E7-E071-484D-B857-9876EA50C3CE}"/>
    <hyperlink ref="AU225" location="A126000842J" display="A126000842J" xr:uid="{3B1AB466-B0AE-44E1-BA65-78D8D6944124}"/>
    <hyperlink ref="AV225" location="A125999042K" display="A125999042K" xr:uid="{6D7E6974-D74C-4991-BC76-EE7265D0CD6B}"/>
    <hyperlink ref="AW225" location="A125991842L" display="A125991842L" xr:uid="{B0802F96-7E70-4CAD-BFEC-EDA40D35915A}"/>
    <hyperlink ref="AX225" location="A125995442X" display="A125995442X" xr:uid="{8EA19671-AC49-422F-9111-E42973560DFA}"/>
    <hyperlink ref="AY225" location="A125993642F" display="A125993642F" xr:uid="{31CE006F-FCE8-426A-88B6-E8CD3C45637C}"/>
    <hyperlink ref="AT226" location="A125997070J" display="A125997070J" xr:uid="{AA509F3F-7EBB-4E57-BD4A-BDAAFE56A6DD}"/>
    <hyperlink ref="AU226" location="A126000670X" display="A126000670X" xr:uid="{B287021E-1B8C-4A62-AF65-A396EFBA0741}"/>
    <hyperlink ref="AV226" location="A125998870X" display="A125998870X" xr:uid="{04C6617B-C62E-4DE5-B9FD-06832BC10755}"/>
    <hyperlink ref="AW226" location="A125991670C" display="A125991670C" xr:uid="{A057B6B5-565E-4B10-A975-2C5E2633B54D}"/>
    <hyperlink ref="AX226" location="A125995270R" display="A125995270R" xr:uid="{5076E49B-6233-47DA-96CA-AF2AC2DC19C2}"/>
    <hyperlink ref="AY226" location="A125993470W" display="A125993470W" xr:uid="{A5B9BC62-C863-4449-91A8-03CDD29B93CE}"/>
    <hyperlink ref="AT228" location="A125997134J" display="A125997134J" xr:uid="{51FE3983-5C48-44B3-8229-E060F1605153}"/>
    <hyperlink ref="AU228" location="A126000734X" display="A126000734X" xr:uid="{2BA1F5D6-0F56-4D46-961D-BE81E667BF76}"/>
    <hyperlink ref="AV228" location="A125998934X" display="A125998934X" xr:uid="{CA862382-EDDE-4BD9-9FFE-5B5AFADBD03A}"/>
    <hyperlink ref="AW228" location="A125991734C" display="A125991734C" xr:uid="{E80CDBB5-7EDA-44A3-BFCE-54D4C1BA63C1}"/>
    <hyperlink ref="AX228" location="A125995334R" display="A125995334R" xr:uid="{AF18B08F-5F1F-4B96-A685-AFF93CE9A22A}"/>
    <hyperlink ref="AY228" location="A125993534W" display="A125993534W" xr:uid="{4BEB19F4-05B8-44A0-A29A-AC9AE7CAAF19}"/>
    <hyperlink ref="AT229" location="A125997090T" display="A125997090T" xr:uid="{D99F6DD6-3CBE-464A-8FCF-E5A29609FE64}"/>
    <hyperlink ref="AU229" location="A126000690J" display="A126000690J" xr:uid="{063078AC-B52E-4022-ADD2-8FF785B22956}"/>
    <hyperlink ref="AV229" location="A125998890J" display="A125998890J" xr:uid="{CCBB599D-1A46-4FE9-B214-06ED060D5F9A}"/>
    <hyperlink ref="AW229" location="A125991690L" display="A125991690L" xr:uid="{9785484B-B974-4B99-B24A-2177B0DC8172}"/>
    <hyperlink ref="AX229" location="A125995290X" display="A125995290X" xr:uid="{AD869B7E-5870-416A-8DFC-F6A3EC175305}"/>
    <hyperlink ref="AY229" location="A125993490F" display="A125993490F" xr:uid="{9FA42E05-187C-46D0-84CB-908069D7F162}"/>
    <hyperlink ref="AT230" location="A125997182A" display="A125997182A" xr:uid="{16DABDAC-17D4-4E2B-B4CC-FF37D76F0CC1}"/>
    <hyperlink ref="AU230" location="A126000782T" display="A126000782T" xr:uid="{B637294B-DBE2-4AEF-971D-52789CB35B8E}"/>
    <hyperlink ref="AV230" location="A125998982T" display="A125998982T" xr:uid="{8286538A-E471-4EAC-B94B-7D85ED135110}"/>
    <hyperlink ref="AW230" location="A125991782W" display="A125991782W" xr:uid="{F5DE73B1-52FE-43FF-AC07-BC25AA831743}"/>
    <hyperlink ref="AX230" location="A125995382J" display="A125995382J" xr:uid="{17DEA45F-59F3-42CE-AF6D-477D4D64B023}"/>
    <hyperlink ref="AY230" location="A125993582R" display="A125993582R" xr:uid="{C677CDC9-F367-4203-9F50-4986FDD45EC7}"/>
    <hyperlink ref="AT231" location="A125997186K" display="A125997186K" xr:uid="{C4EF98C7-EC77-40B9-8003-DFA9AC6AA324}"/>
    <hyperlink ref="AU231" location="A126000786A" display="A126000786A" xr:uid="{F8507C08-41AF-4574-993D-20CE865EA1C7}"/>
    <hyperlink ref="AV231" location="A125998986A" display="A125998986A" xr:uid="{4DC00DBE-7886-4278-B046-F07932A5A794}"/>
    <hyperlink ref="AW231" location="A125991786F" display="A125991786F" xr:uid="{A1B17121-94B4-4237-B18E-A119001FE515}"/>
    <hyperlink ref="AX231" location="A125995386T" display="A125995386T" xr:uid="{12B39A1A-90B0-4F4D-B3C2-BA2E3F0A8FDB}"/>
    <hyperlink ref="AY231" location="A125993586X" display="A125993586X" xr:uid="{D1141809-DEEF-4CA7-AE8F-B167231FE31D}"/>
    <hyperlink ref="AT232" location="A125997106X" display="A125997106X" xr:uid="{A6559F1F-32D4-4590-81D1-6626D1CF79A4}"/>
    <hyperlink ref="AU232" location="A126000706R" display="A126000706R" xr:uid="{CAF4D0C7-7460-4605-A131-3D185CD3F611}"/>
    <hyperlink ref="AV232" location="A125998906R" display="A125998906R" xr:uid="{930F310B-56CB-413B-A9C8-DCE5B10438BC}"/>
    <hyperlink ref="AW232" location="A125991706V" display="A125991706V" xr:uid="{DD73C465-FD0A-4606-8B38-1067A051A332}"/>
    <hyperlink ref="AX232" location="A125995306F" display="A125995306F" xr:uid="{997E8CA5-9BDD-4216-9413-76DBCE7CFA4F}"/>
    <hyperlink ref="AY232" location="A125993506L" display="A125993506L" xr:uid="{2F12DE1B-C80C-44C8-B1DD-17DB7E0B7C18}"/>
    <hyperlink ref="AT233" location="A125997074T" display="A125997074T" xr:uid="{87AB64D0-ACFA-4EDA-BC1A-95300615A9C1}"/>
    <hyperlink ref="AU233" location="A126000674J" display="A126000674J" xr:uid="{A3A66A5C-76FC-41CB-8415-80E1521B8ECA}"/>
    <hyperlink ref="AV233" location="A125998874J" display="A125998874J" xr:uid="{3CFFB44A-40B6-47B0-BB38-7F2EFDE59695}"/>
    <hyperlink ref="AW233" location="A125991674L" display="A125991674L" xr:uid="{0D73EE30-B2EE-4114-951F-E41169619AB8}"/>
    <hyperlink ref="AX233" location="A125995274X" display="A125995274X" xr:uid="{A412AAD8-C95A-41C5-8838-2A5B5D53C9C0}"/>
    <hyperlink ref="AY233" location="A125993474F" display="A125993474F" xr:uid="{528FA267-7876-45F7-990D-B2BB1547A364}"/>
    <hyperlink ref="AT234" location="A125997246A" display="A125997246A" xr:uid="{BF6B9E44-1BB7-4A3E-A917-74293639197E}"/>
    <hyperlink ref="AU234" location="A126000846T" display="A126000846T" xr:uid="{9AEAC4A7-8EA8-4185-B026-DC6835B15F41}"/>
    <hyperlink ref="AV234" location="A125999046V" display="A125999046V" xr:uid="{7FC10246-B073-4F11-B5BA-3F50DCDF8B87}"/>
    <hyperlink ref="AW234" location="A125991846W" display="A125991846W" xr:uid="{3167D8E9-360A-46AB-91D9-7BC79DF1D584}"/>
    <hyperlink ref="AX234" location="A125995446J" display="A125995446J" xr:uid="{D2292116-429A-4DBB-BDD8-0A83505CB1F9}"/>
    <hyperlink ref="AY234" location="A125993646R" display="A125993646R" xr:uid="{9DDEFC4C-AA94-4664-A968-8498B2D91CFA}"/>
    <hyperlink ref="AT235" location="A125997138T" display="A125997138T" xr:uid="{F0F3D333-7B27-4D61-860C-003A0888D4AF}"/>
    <hyperlink ref="AU235" location="A126000738J" display="A126000738J" xr:uid="{480D7701-7552-442D-B336-7932D6C7C6DF}"/>
    <hyperlink ref="AV235" location="A125998938J" display="A125998938J" xr:uid="{A02325A9-78D0-4CBF-8D6C-7455A45F5282}"/>
    <hyperlink ref="AW235" location="A125991738L" display="A125991738L" xr:uid="{47B6A8BD-67B4-4F94-87E8-62DCB9A74115}"/>
    <hyperlink ref="AX235" location="A125995338X" display="A125995338X" xr:uid="{52EC1E41-EF38-403B-B988-47700C453BF1}"/>
    <hyperlink ref="AY235" location="A125993538F" display="A125993538F" xr:uid="{749153E5-A322-4A95-8BE8-0E95A1A1A9B6}"/>
    <hyperlink ref="AT236" location="A125997206J" display="A125997206J" xr:uid="{3DA91423-D999-4978-9C05-96AFB28362C7}"/>
    <hyperlink ref="AU236" location="A126000806X" display="A126000806X" xr:uid="{88AC502F-21C8-4596-AB91-E509DA5B2729}"/>
    <hyperlink ref="AV236" location="A125999006A" display="A125999006A" xr:uid="{62733B56-A15A-4BD8-949E-F921080F2033}"/>
    <hyperlink ref="AW236" location="A125991806C" display="A125991806C" xr:uid="{7D068DB2-2AF3-4DBA-9D2E-C86BCE835C40}"/>
    <hyperlink ref="AX236" location="A125995406R" display="A125995406R" xr:uid="{F5CF928C-AE68-47AB-9225-530E57E7CDB0}"/>
    <hyperlink ref="AY236" location="A125993606W" display="A125993606W" xr:uid="{EFDE8190-59AC-4C6E-ADBF-CAB280DE477E}"/>
    <hyperlink ref="AT237" location="A125997250T" display="A125997250T" xr:uid="{1516754E-2946-4B51-B937-2495C886BF5F}"/>
    <hyperlink ref="AU237" location="A126000850J" display="A126000850J" xr:uid="{688FF37D-3CF3-4871-909E-9BB3CB5E6ED8}"/>
    <hyperlink ref="AV237" location="A125999050K" display="A125999050K" xr:uid="{39594339-7CBC-46FF-B2BC-38FFABBD761D}"/>
    <hyperlink ref="AW237" location="A125991850L" display="A125991850L" xr:uid="{D8288846-77F2-41A9-AB36-836D1EF2D189}"/>
    <hyperlink ref="AX237" location="A125995450X" display="A125995450X" xr:uid="{FDB64C90-8640-46E2-A9E7-D776234AF9D0}"/>
    <hyperlink ref="AY237" location="A125993650F" display="A125993650F" xr:uid="{4C87DF56-2EF3-47AD-832A-1934F91C8D23}"/>
    <hyperlink ref="AZ238" location="A125996278A" display="A125996278A" xr:uid="{017A8AEC-6BCB-4565-B732-DBD24B53C75D}"/>
    <hyperlink ref="BA238" location="A125999878K" display="A125999878K" xr:uid="{93124A23-EDBC-4E2F-9A0C-2736DF4D0DAB}"/>
    <hyperlink ref="BB238" location="A125998078V" display="A125998078V" xr:uid="{2967FBF3-97D0-445A-A46A-0CE5B80EAA0D}"/>
    <hyperlink ref="BC238" location="A125990878W" display="A125990878W" xr:uid="{0148E7A6-8E6D-40CD-BF40-815B65BB084B}"/>
    <hyperlink ref="BD238" location="A125994478J" display="A125994478J" xr:uid="{27AB9D6E-0C1F-4ED2-BF24-9C5268838052}"/>
    <hyperlink ref="BE238" location="A125992678R" display="A125992678R" xr:uid="{792A30F8-4F30-48A2-8051-E52D724472AA}"/>
    <hyperlink ref="AZ185" location="A125996410X" display="A125996410X" xr:uid="{9F7A84B6-6574-47CF-832C-D1E7ED012BDD}"/>
    <hyperlink ref="BA185" location="A126000010T" display="A126000010T" xr:uid="{4A634C98-EEBC-44D9-A72E-97DFBA861948}"/>
    <hyperlink ref="BB185" location="A125998210T" display="A125998210T" xr:uid="{473428A9-AF42-43B0-9028-1058F2E90823}"/>
    <hyperlink ref="BC185" location="A125991010W" display="A125991010W" xr:uid="{3830DCEC-D766-4220-A7A7-FC742A650EB3}"/>
    <hyperlink ref="BD185" location="A125994610F" display="A125994610F" xr:uid="{4D080C9E-971A-414A-900A-02D03B5A2773}"/>
    <hyperlink ref="BE185" location="A125992810L" display="A125992810L" xr:uid="{F2D5475A-7607-490E-8549-14E2D2E05BC2}"/>
    <hyperlink ref="AZ186" location="A125996342J" display="A125996342J" xr:uid="{800A493E-02B9-4412-AC27-5F8803B4DBE4}"/>
    <hyperlink ref="BA186" location="A125999942T" display="A125999942T" xr:uid="{52D46AFF-4AD8-4A7F-9ACE-708EBF651497}"/>
    <hyperlink ref="BB186" location="A125998142A" display="A125998142A" xr:uid="{1B2CDB4F-5845-46E6-8C42-BACD0640AFC0}"/>
    <hyperlink ref="BC186" location="A125990942C" display="A125990942C" xr:uid="{BACE9505-830D-4A58-83AF-39631F43F977}"/>
    <hyperlink ref="BD186" location="A125994542R" display="A125994542R" xr:uid="{B0DD6C06-9A4E-4B8C-B19D-B780DB66AB18}"/>
    <hyperlink ref="BE186" location="A125992742W" display="A125992742W" xr:uid="{C081DE2A-CB8F-400C-8BF4-8066DA505621}"/>
    <hyperlink ref="AZ187" location="A125996414J" display="A125996414J" xr:uid="{DEC41378-9D37-40FF-907A-3C0682D6FD00}"/>
    <hyperlink ref="BA187" location="A126000014A" display="A126000014A" xr:uid="{5C1738AE-CB2E-4409-BEFC-C4EE9BEB9F8D}"/>
    <hyperlink ref="BB187" location="A125998214A" display="A125998214A" xr:uid="{9D475C63-73AF-48FB-9012-A7571286921D}"/>
    <hyperlink ref="BC187" location="A125991014F" display="A125991014F" xr:uid="{856EC0E5-4FDB-4A03-8F35-3CF6B37B0FD6}"/>
    <hyperlink ref="BD187" location="A125994614R" display="A125994614R" xr:uid="{071ED4DE-A89E-4680-A4C4-B6600AA40FD1}"/>
    <hyperlink ref="BE187" location="A125992814W" display="A125992814W" xr:uid="{59AD659C-F77C-417C-94BA-1645B583D32F}"/>
    <hyperlink ref="AZ188" location="A125996418T" display="A125996418T" xr:uid="{5EE74459-CA57-4509-A2ED-B252ABA5E08F}"/>
    <hyperlink ref="BA188" location="A126000018K" display="A126000018K" xr:uid="{91EB48E6-CCAC-48F5-BF6A-42262EAC9749}"/>
    <hyperlink ref="BB188" location="A125998218K" display="A125998218K" xr:uid="{99B5185E-EE23-4C7E-9FCF-E47CEEE01BDC}"/>
    <hyperlink ref="BC188" location="A125991018R" display="A125991018R" xr:uid="{8BC3CD54-500B-43A1-84F0-C0C391B8BADB}"/>
    <hyperlink ref="BD188" location="A125994618X" display="A125994618X" xr:uid="{5479EF16-8BC5-437D-AA22-2D194985CC41}"/>
    <hyperlink ref="BE188" location="A125992818F" display="A125992818F" xr:uid="{043DC1EA-24FA-4039-B4E1-03AEFE9ADB5E}"/>
    <hyperlink ref="AZ189" location="A125996346T" display="A125996346T" xr:uid="{85F3DF44-7CBD-4342-8B36-00134BF02D20}"/>
    <hyperlink ref="BA189" location="A125999946A" display="A125999946A" xr:uid="{E07D7F2F-7E1F-4B7C-8DD2-0F00B654C6A1}"/>
    <hyperlink ref="BB189" location="A125998146K" display="A125998146K" xr:uid="{A04CFEAE-635A-409A-B750-C182DBA33003}"/>
    <hyperlink ref="BC189" location="A125990946L" display="A125990946L" xr:uid="{E3E2F977-EC8C-4B47-993D-879AE6884F93}"/>
    <hyperlink ref="BD189" location="A125994546X" display="A125994546X" xr:uid="{800A8682-9975-40B8-8FD2-F641CC0E5901}"/>
    <hyperlink ref="BE189" location="A125992746F" display="A125992746F" xr:uid="{C8542CDB-04BE-492A-9148-46FB962E68EE}"/>
    <hyperlink ref="AZ190" location="A125996350J" display="A125996350J" xr:uid="{D4597170-1C23-44B6-A689-BCB56922350A}"/>
    <hyperlink ref="BA190" location="A125999950T" display="A125999950T" xr:uid="{C1C44B68-894B-48F3-B1F6-16BD90FCF2CB}"/>
    <hyperlink ref="BB190" location="A125998150A" display="A125998150A" xr:uid="{518CF587-5781-4DFE-ACFD-962120AD50A5}"/>
    <hyperlink ref="BC190" location="A125990950C" display="A125990950C" xr:uid="{01BB6B37-357F-44BE-8DE6-FD09A864078B}"/>
    <hyperlink ref="BD190" location="A125994550R" display="A125994550R" xr:uid="{62D19B87-C069-40A9-A553-813EB4043CBC}"/>
    <hyperlink ref="BE190" location="A125992750W" display="A125992750W" xr:uid="{1D730E0F-6858-48A4-96B5-04D99660A8EC}"/>
    <hyperlink ref="AZ191" location="A125996390A" display="A125996390A" xr:uid="{9464A975-9A7D-48B8-90B7-3E3BF6A4D2D2}"/>
    <hyperlink ref="BA191" location="A125999990K" display="A125999990K" xr:uid="{86FFA086-0909-493A-871F-E9ABED3B718B}"/>
    <hyperlink ref="BB191" location="A125998190V" display="A125998190V" xr:uid="{D815066F-8CF9-431D-84A9-460D97EF03F3}"/>
    <hyperlink ref="BC191" location="A125990990W" display="A125990990W" xr:uid="{E39270C1-E748-4860-B610-2270C7EFAE53}"/>
    <hyperlink ref="BD191" location="A125994590J" display="A125994590J" xr:uid="{1D8FD6AA-F984-4D18-95B7-DBA49690E878}"/>
    <hyperlink ref="BE191" location="A125992790R" display="A125992790R" xr:uid="{21CA9CF3-01FD-47C4-B82C-8F3E02F4C9EE}"/>
    <hyperlink ref="AZ192" location="A125996310R" display="A125996310R" xr:uid="{1EC0EF18-AA9A-48DF-9833-448D78C39947}"/>
    <hyperlink ref="BA192" location="A125999910X" display="A125999910X" xr:uid="{D1B6BEBB-F685-4440-8F20-9669316DA279}"/>
    <hyperlink ref="BB192" location="A125998110J" display="A125998110J" xr:uid="{C3317FE6-078A-4CCD-97A3-4D902CF43CAE}"/>
    <hyperlink ref="BC192" location="A125990910K" display="A125990910K" xr:uid="{C01B9429-A87A-4FD6-8721-FFCA5B23561D}"/>
    <hyperlink ref="BD192" location="A125994510W" display="A125994510W" xr:uid="{62D662BE-C8D4-459D-A52D-70D97363278B}"/>
    <hyperlink ref="BE192" location="A125992710C" display="A125992710C" xr:uid="{6C7625CD-4291-4387-ACFF-DC4C94AEB896}"/>
    <hyperlink ref="AZ193" location="A125996422J" display="A125996422J" xr:uid="{8ACF720F-FC0C-4818-B572-CA36D7274939}"/>
    <hyperlink ref="BA193" location="A126000022A" display="A126000022A" xr:uid="{E5124CDA-A903-4021-AD76-ED5C324FB215}"/>
    <hyperlink ref="BB193" location="A125998222A" display="A125998222A" xr:uid="{CE02550D-B5FF-47F6-8400-751C7DCD6F58}"/>
    <hyperlink ref="BC193" location="A125991022F" display="A125991022F" xr:uid="{CB84514D-ED13-49D3-A692-F56727944BA5}"/>
    <hyperlink ref="BD193" location="A125994622R" display="A125994622R" xr:uid="{DEF43883-672D-4C81-A93E-0BC8E5393501}"/>
    <hyperlink ref="BE193" location="A125992822W" display="A125992822W" xr:uid="{8BFE3269-5A6E-4ADE-B69F-3556406B18C0}"/>
    <hyperlink ref="AZ195" location="A125996354T" display="A125996354T" xr:uid="{A60AB6AF-D5E1-4152-AC8E-3817ACB737DD}"/>
    <hyperlink ref="BA195" location="A125999954A" display="A125999954A" xr:uid="{6CB27E47-4F7C-41F1-99AE-AE74D49F233B}"/>
    <hyperlink ref="BB195" location="A125998154K" display="A125998154K" xr:uid="{AD9CAD9E-B755-44A2-9515-EEE3A396DEFC}"/>
    <hyperlink ref="BC195" location="A125990954L" display="A125990954L" xr:uid="{9E94EB96-F2F2-44B3-8ABF-0C7EF50DFFC7}"/>
    <hyperlink ref="BD195" location="A125994554X" display="A125994554X" xr:uid="{DDAB761A-01B7-4D00-B7CA-0AEA12F3BB38}"/>
    <hyperlink ref="BE195" location="A125992754F" display="A125992754F" xr:uid="{BA24C848-FF80-4590-97D3-31791C64CBBE}"/>
    <hyperlink ref="AZ196" location="A125996282T" display="A125996282T" xr:uid="{28E9B45D-54A7-4947-9031-2D52344B0459}"/>
    <hyperlink ref="BA196" location="A125999882A" display="A125999882A" xr:uid="{61FAFD29-BAF2-40D9-8E63-424B2739DEC7}"/>
    <hyperlink ref="BB196" location="A125998082K" display="A125998082K" xr:uid="{E2E8A19D-7BF1-4374-90D7-C4A26C0DBB9E}"/>
    <hyperlink ref="BC196" location="A125990882L" display="A125990882L" xr:uid="{B4028259-18C7-4112-A369-0F7703BA9D2A}"/>
    <hyperlink ref="BD196" location="A125994482X" display="A125994482X" xr:uid="{D578FAAB-92D5-4D39-96C8-90FEF7BBE2D6}"/>
    <hyperlink ref="BE196" location="A125992682F" display="A125992682F" xr:uid="{ED30AB70-9AF0-4333-8071-7C58D2AC4D82}"/>
    <hyperlink ref="AZ197" location="A125996358A" display="A125996358A" xr:uid="{DFEE9873-EE4D-4FB4-A22A-F1D3492F82DB}"/>
    <hyperlink ref="BA197" location="A125999958K" display="A125999958K" xr:uid="{AB9C5611-D676-434C-A619-F6C6D7B7BA41}"/>
    <hyperlink ref="BB197" location="A125998158V" display="A125998158V" xr:uid="{3B2189A6-D59E-4E7E-9D6C-379D499CE11D}"/>
    <hyperlink ref="BC197" location="A125990958W" display="A125990958W" xr:uid="{4EAA3B75-0314-491A-B848-11B3F9F6C45B}"/>
    <hyperlink ref="BD197" location="A125994558J" display="A125994558J" xr:uid="{2AFB7539-2DBE-4D57-A198-A8B11BFCDD35}"/>
    <hyperlink ref="BE197" location="A125992758R" display="A125992758R" xr:uid="{7765FD20-6ACA-426A-9F74-52EEB25AB81C}"/>
    <hyperlink ref="AZ198" location="A125996362T" display="A125996362T" xr:uid="{E42A621D-91A1-426F-9215-E049FA1F7CDD}"/>
    <hyperlink ref="BA198" location="A125999962A" display="A125999962A" xr:uid="{D90F19C8-55EE-4670-8BBE-C82C84E290BA}"/>
    <hyperlink ref="BB198" location="A125998162K" display="A125998162K" xr:uid="{70028D23-4983-4A1C-BE3A-81D11A70967C}"/>
    <hyperlink ref="BC198" location="A125990962L" display="A125990962L" xr:uid="{1E84E6EE-7BCD-4DB0-B32C-73B1574A1141}"/>
    <hyperlink ref="BD198" location="A125994562X" display="A125994562X" xr:uid="{28DEC674-206F-4CA2-BA1C-C351F60D8700}"/>
    <hyperlink ref="BE198" location="A125992762F" display="A125992762F" xr:uid="{34175E07-2C44-4D03-90A7-CFB7F3FB3F61}"/>
    <hyperlink ref="AZ199" location="A125996434T" display="A125996434T" xr:uid="{1DB5D8B8-6D00-4783-B61E-5F25BB7C9DA8}"/>
    <hyperlink ref="BA199" location="A126000034K" display="A126000034K" xr:uid="{5CD34BED-0FE4-40D3-808D-368878662D63}"/>
    <hyperlink ref="BB199" location="A125998234K" display="A125998234K" xr:uid="{4A1BE318-A2E8-4AE8-8E3F-59A16E0259AE}"/>
    <hyperlink ref="BC199" location="A125991034R" display="A125991034R" xr:uid="{D028ACEC-7EED-4DF2-8DC0-186BDC02EF61}"/>
    <hyperlink ref="BD199" location="A125994634X" display="A125994634X" xr:uid="{F609CFF8-7F60-4CF0-97E8-524BEEDA3587}"/>
    <hyperlink ref="BE199" location="A125992834F" display="A125992834F" xr:uid="{214CA81C-D4DD-4677-BE71-AE137767E301}"/>
    <hyperlink ref="AZ200" location="A125996254J" display="A125996254J" xr:uid="{9684124F-92D8-43CC-AB38-6BFE87AF2332}"/>
    <hyperlink ref="BA200" location="A125999854T" display="A125999854T" xr:uid="{73E5E026-B12F-44EA-BA5C-6CB99DFAB4E0}"/>
    <hyperlink ref="BB200" location="A125998054A" display="A125998054A" xr:uid="{CAB7A8C7-581B-4F06-AB47-8AC377655DF7}"/>
    <hyperlink ref="BC200" location="A125990854C" display="A125990854C" xr:uid="{C53D891B-F4D3-42B4-9ED1-CD03E42D0F7F}"/>
    <hyperlink ref="BD200" location="A125994454R" display="A125994454R" xr:uid="{7A1DFB3A-E286-4216-A5A3-DC7991857182}"/>
    <hyperlink ref="BE200" location="A125992654W" display="A125992654W" xr:uid="{B75FA91B-42DF-40B4-BB8C-74C474BE4F11}"/>
    <hyperlink ref="AZ201" location="A125996426T" display="A125996426T" xr:uid="{8170AD03-26E9-493D-AA0D-A7FC74882ECA}"/>
    <hyperlink ref="BA201" location="A126000026K" display="A126000026K" xr:uid="{686FE3B9-9981-4C80-9E9C-7D33D353663B}"/>
    <hyperlink ref="BB201" location="A125998226K" display="A125998226K" xr:uid="{1485446C-BD80-4209-96F2-E6143D530E64}"/>
    <hyperlink ref="BC201" location="A125991026R" display="A125991026R" xr:uid="{C62D1D8B-90A6-4333-9DDF-9A4C9C6DF9DD}"/>
    <hyperlink ref="BD201" location="A125994626X" display="A125994626X" xr:uid="{0670F5FE-A328-4DEC-A584-8D5C00037EBF}"/>
    <hyperlink ref="BE201" location="A125992826F" display="A125992826F" xr:uid="{13805AD0-5095-4E5E-8198-013B6460AE62}"/>
    <hyperlink ref="AZ202" location="A125996430J" display="A125996430J" xr:uid="{42B9E4A9-4116-4AAB-BC97-DB6F5E295DD9}"/>
    <hyperlink ref="BA202" location="A126000030A" display="A126000030A" xr:uid="{2D323878-1101-4F59-88CA-B05CA4FE2B33}"/>
    <hyperlink ref="BB202" location="A125998230A" display="A125998230A" xr:uid="{42AB8AE3-1B26-450A-96D7-C423F3A4EEC5}"/>
    <hyperlink ref="BC202" location="A125991030F" display="A125991030F" xr:uid="{3F628B07-8900-4466-8047-A5C203A074E0}"/>
    <hyperlink ref="BD202" location="A125994630R" display="A125994630R" xr:uid="{608642C9-5217-4576-89F7-6F1E9618B143}"/>
    <hyperlink ref="BE202" location="A125992830W" display="A125992830W" xr:uid="{B0F5335F-222E-4313-AC79-FE26F873D1DF}"/>
    <hyperlink ref="AZ203" location="A125996258T" display="A125996258T" xr:uid="{A268DAB1-74C2-4F73-A556-C6B4E4CB9FE6}"/>
    <hyperlink ref="BA203" location="A125999858A" display="A125999858A" xr:uid="{C017F220-EC0D-4929-8027-03144A67C329}"/>
    <hyperlink ref="BB203" location="A125998058K" display="A125998058K" xr:uid="{048B2B52-5DA1-4B19-8B55-AB2117F33E50}"/>
    <hyperlink ref="BC203" location="A125990858L" display="A125990858L" xr:uid="{24B71729-6D56-40A7-81C2-F41699F73958}"/>
    <hyperlink ref="BD203" location="A125994458X" display="A125994458X" xr:uid="{7C98A9B0-4354-40D6-AB90-65541C8FD23F}"/>
    <hyperlink ref="BE203" location="A125992658F" display="A125992658F" xr:uid="{0EE1B1C9-FFDD-4861-BBA2-D52444DC797D}"/>
    <hyperlink ref="AZ204" location="A125996314X" display="A125996314X" xr:uid="{4F99C520-7688-4C66-992C-4BFA7E00A399}"/>
    <hyperlink ref="BA204" location="A125999914J" display="A125999914J" xr:uid="{FC1836D3-49A0-4EDE-A923-583BF1230F77}"/>
    <hyperlink ref="BB204" location="A125998114T" display="A125998114T" xr:uid="{87D76034-D569-4674-8563-CAD3FD76CFBB}"/>
    <hyperlink ref="BC204" location="A125990914V" display="A125990914V" xr:uid="{FC8AE013-6DDA-4F73-9965-253941B88F59}"/>
    <hyperlink ref="BD204" location="A125994514F" display="A125994514F" xr:uid="{A9921F5F-DA62-4F31-AF60-7A42E17DC674}"/>
    <hyperlink ref="BE204" location="A125992714L" display="A125992714L" xr:uid="{4496E7D1-3D5B-47A4-83B5-CCCC24F29A95}"/>
    <hyperlink ref="AZ205" location="A125996366A" display="A125996366A" xr:uid="{D49E74FD-F5CA-45C3-839B-388B9CF750E5}"/>
    <hyperlink ref="BA205" location="A125999966K" display="A125999966K" xr:uid="{57F80B02-9FDF-4A40-BD31-70494000CB22}"/>
    <hyperlink ref="BB205" location="A125998166V" display="A125998166V" xr:uid="{6278988C-D7F7-49BE-9272-B8CD2F216D51}"/>
    <hyperlink ref="BC205" location="A125990966W" display="A125990966W" xr:uid="{4C099C23-8D44-4972-A5CD-4CAA4BA00440}"/>
    <hyperlink ref="BD205" location="A125994566J" display="A125994566J" xr:uid="{519A123F-3CCA-4BBB-85BE-F0DB584EE926}"/>
    <hyperlink ref="BE205" location="A125992766R" display="A125992766R" xr:uid="{2CEE3AF2-0B9D-4CE7-A993-548C81D5CE02}"/>
    <hyperlink ref="AZ206" location="A125996438A" display="A125996438A" xr:uid="{D1C279C3-7BCD-44E6-81B7-03B5BBC53E23}"/>
    <hyperlink ref="BA206" location="A126000038V" display="A126000038V" xr:uid="{401A5A36-F9AD-4C7E-9801-110AF0004061}"/>
    <hyperlink ref="BB206" location="A125998238V" display="A125998238V" xr:uid="{5B3ACD3B-0DEC-4C71-8F76-B14A152AE1AC}"/>
    <hyperlink ref="BC206" location="A125991038X" display="A125991038X" xr:uid="{316A6453-FCCB-4374-AC4A-5476871D37A2}"/>
    <hyperlink ref="BD206" location="A125994638J" display="A125994638J" xr:uid="{73901346-59B6-4814-80D4-B7C1ACBFFF42}"/>
    <hyperlink ref="BE206" location="A125992838R" display="A125992838R" xr:uid="{D496DDEE-1C9C-42D8-B006-F2B0DE3533E1}"/>
    <hyperlink ref="AZ208" location="A125996262J" display="A125996262J" xr:uid="{6F993C2E-0DFB-4766-8202-85329B2D41DB}"/>
    <hyperlink ref="BA208" location="A125999862T" display="A125999862T" xr:uid="{AF963684-AA7B-47F7-B057-1208185B4B7B}"/>
    <hyperlink ref="BB208" location="A125998062A" display="A125998062A" xr:uid="{86418098-C69B-46BB-BDA3-8D5937F35057}"/>
    <hyperlink ref="AZ209" location="A125996394K" display="A125996394K" xr:uid="{F98FB61B-ABD3-41CF-96A3-023253C9704C}"/>
    <hyperlink ref="BA209" location="A125999994V" display="A125999994V" xr:uid="{ED0E0C50-B3A4-4E31-BAA6-D86B0392CD1F}"/>
    <hyperlink ref="BB209" location="A125998194C" display="A125998194C" xr:uid="{B66D70D9-57EC-4BA6-B95E-35C9701976B4}"/>
    <hyperlink ref="BC209" location="A125990994F" display="A125990994F" xr:uid="{39C9C47A-E854-4C7F-ABFA-168288B5FEA7}"/>
    <hyperlink ref="BD209" location="A125994594T" display="A125994594T" xr:uid="{17A1983B-9A12-4534-AB2E-A1627CED4701}"/>
    <hyperlink ref="BE209" location="A125992794X" display="A125992794X" xr:uid="{48C18DA2-1926-4009-8988-AF0EB378ABFF}"/>
    <hyperlink ref="AZ210" location="A125996398V" display="A125996398V" xr:uid="{5A43F916-1879-48AD-BC39-62FA344949B8}"/>
    <hyperlink ref="BA210" location="A125999998C" display="A125999998C" xr:uid="{E06D4DBC-7E4D-44EB-B8AC-0D0CE46D214C}"/>
    <hyperlink ref="BB210" location="A125998198L" display="A125998198L" xr:uid="{15B62B07-8E7A-44A2-B63A-A86779BA8572}"/>
    <hyperlink ref="BC210" location="A125990998R" display="A125990998R" xr:uid="{3AEA9739-AF15-4C2C-B4AF-ADD39777D7E0}"/>
    <hyperlink ref="BD210" location="A125994598A" display="A125994598A" xr:uid="{98FDE31D-17C0-4B4B-B22B-5686C0B479DE}"/>
    <hyperlink ref="BE210" location="A125992798J" display="A125992798J" xr:uid="{22C4FB6D-6005-476E-B7C7-523DBD7F62DE}"/>
    <hyperlink ref="AZ211" location="A125996294A" display="A125996294A" xr:uid="{60129FAF-D9CE-468C-BE5D-DA5E03B29D1C}"/>
    <hyperlink ref="BA211" location="A125999894K" display="A125999894K" xr:uid="{4FDA6619-A88C-4871-A643-192F8C9E825D}"/>
    <hyperlink ref="BB211" location="A125998094V" display="A125998094V" xr:uid="{78F34A29-40E5-4DC1-A188-2FD2B1E10A5C}"/>
    <hyperlink ref="BC211" location="A125990894W" display="A125990894W" xr:uid="{800325D4-C699-45AD-B3CA-2CAD875742B9}"/>
    <hyperlink ref="BD211" location="A125994494J" display="A125994494J" xr:uid="{2FF6F7DA-C847-4E86-8C10-9D271BE68313}"/>
    <hyperlink ref="BE211" location="A125992694R" display="A125992694R" xr:uid="{2562522D-75C3-4746-9A46-68A0A38B9792}"/>
    <hyperlink ref="AZ212" location="A125996266T" display="A125996266T" xr:uid="{4B44F995-9E64-465F-A55B-A5B801D5095B}"/>
    <hyperlink ref="BA212" location="A125999866A" display="A125999866A" xr:uid="{B548992E-F20D-4AF5-AA34-C38FD6DE683B}"/>
    <hyperlink ref="BB212" location="A125998066K" display="A125998066K" xr:uid="{D531D313-83FD-48FD-8A5B-B9C69AF1CE44}"/>
    <hyperlink ref="BC212" location="A125990866L" display="A125990866L" xr:uid="{371D6742-E24E-4A28-BE1D-2EDAEA43F3D0}"/>
    <hyperlink ref="BD212" location="A125994466X" display="A125994466X" xr:uid="{91299D49-7150-4C89-9921-F9C90A49296D}"/>
    <hyperlink ref="BE212" location="A125992666F" display="A125992666F" xr:uid="{F06E55F8-1909-4FF4-8501-F4C5331AC752}"/>
    <hyperlink ref="BC214" location="A125990918C" display="A125990918C" xr:uid="{257C608A-9B24-4B0F-9DFC-3898E3331CF1}"/>
    <hyperlink ref="BD214" location="A125994518R" display="A125994518R" xr:uid="{40EBB405-BF86-4A79-BB70-359C171363A7}"/>
    <hyperlink ref="BE214" location="A125992718W" display="A125992718W" xr:uid="{13447F22-81FE-48A8-BB9E-2D7ABBB73E24}"/>
    <hyperlink ref="AZ215" location="A125996286A" display="A125996286A" xr:uid="{4510527F-4066-452F-8765-7A8154DA4AA7}"/>
    <hyperlink ref="BA215" location="A125999886K" display="A125999886K" xr:uid="{3ECBBA5E-F4FB-4BAA-83EB-FAD20894BD53}"/>
    <hyperlink ref="BB215" location="A125998086V" display="A125998086V" xr:uid="{FD35D558-2F5E-4820-9E73-61D1507B1F67}"/>
    <hyperlink ref="BC215" location="A125990886W" display="A125990886W" xr:uid="{CD45CF03-D49E-4A22-93A7-A2AF740E84FB}"/>
    <hyperlink ref="BD215" location="A125994486J" display="A125994486J" xr:uid="{06502AF1-DA49-45F3-B29A-664A7F65C292}"/>
    <hyperlink ref="BE215" location="A125992686R" display="A125992686R" xr:uid="{2D1DED9A-3DB9-4D53-895C-6836C8E710DF}"/>
    <hyperlink ref="AZ216" location="A125996322X" display="A125996322X" xr:uid="{E3EFB927-B05C-4DF8-B314-AF679BA167CF}"/>
    <hyperlink ref="BA216" location="A125999922J" display="A125999922J" xr:uid="{52D23A2D-C9F7-469D-A15F-E8748A9BF471}"/>
    <hyperlink ref="BB216" location="A125998122T" display="A125998122T" xr:uid="{61E799DD-DF38-4CDF-B62D-2B5DC8247EBF}"/>
    <hyperlink ref="BC216" location="A125990922V" display="A125990922V" xr:uid="{AEF05352-F74B-41D4-A419-DF2C4F5F3976}"/>
    <hyperlink ref="BD216" location="A125994522F" display="A125994522F" xr:uid="{5B5AA31E-1C10-49A2-8822-08488BA509BB}"/>
    <hyperlink ref="BE216" location="A125992722L" display="A125992722L" xr:uid="{59F314A1-372E-4130-86C4-B67A830F70DC}"/>
    <hyperlink ref="AZ217" location="A125996298K" display="A125996298K" xr:uid="{934DF32A-BCB2-4DDA-9CE5-598E57179709}"/>
    <hyperlink ref="BA217" location="A125999898V" display="A125999898V" xr:uid="{70D23CF9-A937-4B8A-97C7-1BDCFAB4F4A8}"/>
    <hyperlink ref="BB217" location="A125998098C" display="A125998098C" xr:uid="{7783D816-C7A8-451A-B430-E3831EF89889}"/>
    <hyperlink ref="BC217" location="A125990898F" display="A125990898F" xr:uid="{9EB5563E-55F8-48E4-83CE-EC07F1161A49}"/>
    <hyperlink ref="BD217" location="A125994498T" display="A125994498T" xr:uid="{08BD3686-5A48-4065-A7FB-4D677ED24A9D}"/>
    <hyperlink ref="BE217" location="A125992698X" display="A125992698X" xr:uid="{F2A65C3A-D04C-4972-87F5-B49191D82A69}"/>
    <hyperlink ref="AZ218" location="A125996326J" display="A125996326J" xr:uid="{03D87B14-5F3B-4C34-B818-9880F84AB7BB}"/>
    <hyperlink ref="BA218" location="A125999926T" display="A125999926T" xr:uid="{54C6C03D-E96D-48FB-9FD9-3E1BB34EE016}"/>
    <hyperlink ref="BB218" location="A125998126A" display="A125998126A" xr:uid="{EB840637-A7BA-4EBE-8872-8B937162A9C6}"/>
    <hyperlink ref="BC218" location="A125990926C" display="A125990926C" xr:uid="{7B21B0B5-E5CC-4614-9E7D-B03673D57C3C}"/>
    <hyperlink ref="BD218" location="A125994526R" display="A125994526R" xr:uid="{A0DA9F0A-994D-4725-A6DD-A84DFE7493EC}"/>
    <hyperlink ref="BE218" location="A125992726W" display="A125992726W" xr:uid="{834B8FB7-9E5F-4343-A7DA-968AD2E9D15E}"/>
    <hyperlink ref="AZ219" location="A125996370T" display="A125996370T" xr:uid="{8A932613-1D64-4363-8485-70EF1D5668F9}"/>
    <hyperlink ref="BA219" location="A125999970A" display="A125999970A" xr:uid="{E8BDC7C5-8131-4CF7-820E-E41E19AA9DB9}"/>
    <hyperlink ref="BB219" location="A125998170K" display="A125998170K" xr:uid="{A4473E96-6C53-426E-A7BC-382C25E78863}"/>
    <hyperlink ref="BC219" location="A125990970L" display="A125990970L" xr:uid="{DAA81C69-D5CB-4511-9B76-4F6EFDDFACAB}"/>
    <hyperlink ref="BD219" location="A125994570X" display="A125994570X" xr:uid="{A7042E2C-C8E2-4A7A-8ACF-88DC78C6A95D}"/>
    <hyperlink ref="BE219" location="A125992770F" display="A125992770F" xr:uid="{BB064C50-3D3F-4B08-B7BA-CB586467B6A0}"/>
    <hyperlink ref="AZ220" location="A125996330X" display="A125996330X" xr:uid="{2543D12B-804F-40E2-8AD9-50FA3250CB8C}"/>
    <hyperlink ref="BA220" location="A125999930J" display="A125999930J" xr:uid="{04FC211C-AE34-49FB-BBA1-8BBBE672B5A5}"/>
    <hyperlink ref="BB220" location="A125998130T" display="A125998130T" xr:uid="{210B18FD-875D-4059-8294-CD8C0A45B5FE}"/>
    <hyperlink ref="BC220" location="A125990930V" display="A125990930V" xr:uid="{B7C1607B-4FDD-4C2E-BF47-F1DC93EF8D17}"/>
    <hyperlink ref="BD220" location="A125994530F" display="A125994530F" xr:uid="{ED8364B5-9964-42ED-8676-D2E77394E7AE}"/>
    <hyperlink ref="BE220" location="A125992730L" display="A125992730L" xr:uid="{4101AF9A-2151-4D8D-92F1-1C0C54FCCFDF}"/>
    <hyperlink ref="AZ221" location="A125996302R" display="A125996302R" xr:uid="{B78FD027-55B0-4517-8C52-9E606CFE139B}"/>
    <hyperlink ref="BA221" location="A125999902X" display="A125999902X" xr:uid="{F4E51A77-5DCC-49E0-ADD0-E1CB965D87EC}"/>
    <hyperlink ref="BB221" location="A125998102J" display="A125998102J" xr:uid="{0B30CABB-6C68-4310-BCE5-07F5D75DE7B0}"/>
    <hyperlink ref="BC221" location="A125990902K" display="A125990902K" xr:uid="{78C0129A-8547-4813-8C8D-0AF27575C082}"/>
    <hyperlink ref="BD221" location="A125994502W" display="A125994502W" xr:uid="{9AC49726-98BD-48E0-8A4E-7D67DF5037A9}"/>
    <hyperlink ref="BE221" location="A125992702C" display="A125992702C" xr:uid="{0A7C71C2-25F8-4795-B8F8-550B95C71CF9}"/>
    <hyperlink ref="AZ222" location="A125996402X" display="A125996402X" xr:uid="{44DE8C84-E133-4B29-B42B-D06574502132}"/>
    <hyperlink ref="BA222" location="A126000002T" display="A126000002T" xr:uid="{C2CD675F-75E1-4134-9632-BB3CD67FA262}"/>
    <hyperlink ref="BB222" location="A125998202T" display="A125998202T" xr:uid="{DADAFE74-AFD2-4AEA-96F3-9958E3C7DBD6}"/>
    <hyperlink ref="BC222" location="A125991002W" display="A125991002W" xr:uid="{ABACD448-585A-4902-9423-B66BC259764C}"/>
    <hyperlink ref="BD222" location="A125994602F" display="A125994602F" xr:uid="{192C4C65-BA3B-4850-B491-0E22E247BE9E}"/>
    <hyperlink ref="BE222" location="A125992802L" display="A125992802L" xr:uid="{5BCC701B-9D53-4C37-98F5-04ADF49EB6F3}"/>
    <hyperlink ref="AZ223" location="A125996374A" display="A125996374A" xr:uid="{51C251A9-BA8A-4975-B9F9-7800865CC4D5}"/>
    <hyperlink ref="BA223" location="A125999974K" display="A125999974K" xr:uid="{BC7933F4-36AE-401D-A789-479BFEE20CF4}"/>
    <hyperlink ref="BB223" location="A125998174V" display="A125998174V" xr:uid="{5B001DC7-36B0-4054-989B-86C5D90114CB}"/>
    <hyperlink ref="BC223" location="A125990974W" display="A125990974W" xr:uid="{5136D5FD-3EA4-42FF-BCDC-75D09BE8BA49}"/>
    <hyperlink ref="BD223" location="A125994574J" display="A125994574J" xr:uid="{BB89EE6F-51E0-434C-942B-A97655C3FD42}"/>
    <hyperlink ref="BE223" location="A125992774R" display="A125992774R" xr:uid="{D97D967C-AB22-4A06-84D6-7D107BE32977}"/>
    <hyperlink ref="AZ224" location="A125996378K" display="A125996378K" xr:uid="{BF6DDAD0-4E70-4933-9351-681CE50E1B66}"/>
    <hyperlink ref="BA224" location="A125999978V" display="A125999978V" xr:uid="{B62D3AE1-9D1C-45C8-89A2-61F1A5A69561}"/>
    <hyperlink ref="BB224" location="A125998178C" display="A125998178C" xr:uid="{F33E00C1-5A0C-4FFB-86DC-D7B9180782F1}"/>
    <hyperlink ref="BC224" location="A125990978F" display="A125990978F" xr:uid="{3A52269D-D928-4EC8-A338-C2AE5CC92C5C}"/>
    <hyperlink ref="BD224" location="A125994578T" display="A125994578T" xr:uid="{3DB56810-A304-44DC-9795-FC7F4C2C633B}"/>
    <hyperlink ref="BE224" location="A125992778X" display="A125992778X" xr:uid="{E5F8B90F-A58E-4D16-BDA2-2049BA81B281}"/>
    <hyperlink ref="AZ225" location="A125996442T" display="A125996442T" xr:uid="{91A95934-C0AE-4CF3-9E03-F4C1DC8D6835}"/>
    <hyperlink ref="BA225" location="A126000042K" display="A126000042K" xr:uid="{25D80392-A397-422D-9B36-3455ECCFDEF3}"/>
    <hyperlink ref="BB225" location="A125998242K" display="A125998242K" xr:uid="{6AD9E66B-9B2D-4C4D-B063-E369BCBA1A86}"/>
    <hyperlink ref="BC225" location="A125991042R" display="A125991042R" xr:uid="{59991D0C-86DD-4A5C-B8B4-E047ACBC502D}"/>
    <hyperlink ref="BD225" location="A125994642X" display="A125994642X" xr:uid="{C5957D69-1F60-4BF4-B4EE-B38EEAB6B594}"/>
    <hyperlink ref="BE225" location="A125992842F" display="A125992842F" xr:uid="{1A076B7C-71DE-4043-BE7F-485F126E4F30}"/>
    <hyperlink ref="AZ226" location="A125996270J" display="A125996270J" xr:uid="{D2A7F171-FC5A-47A3-985B-5D6DCD75BA8F}"/>
    <hyperlink ref="BA226" location="A125999870T" display="A125999870T" xr:uid="{0D45BC8B-53F2-49CD-B42E-C1C290BE2880}"/>
    <hyperlink ref="BB226" location="A125998070A" display="A125998070A" xr:uid="{DB560501-736C-4966-A848-638AE0B385A2}"/>
    <hyperlink ref="BC226" location="A125990870C" display="A125990870C" xr:uid="{5E353D9E-EC2D-4D6A-BE35-34950AFE7100}"/>
    <hyperlink ref="BD226" location="A125994470R" display="A125994470R" xr:uid="{16B33C65-A416-4248-A610-1E71D8D6A44A}"/>
    <hyperlink ref="BE226" location="A125992670W" display="A125992670W" xr:uid="{A0693586-53FF-4EB5-AE2C-155CE1A8275C}"/>
    <hyperlink ref="AZ228" location="A125996334J" display="A125996334J" xr:uid="{55A44B59-EE2F-4B1B-9201-372AC2258C4E}"/>
    <hyperlink ref="BA228" location="A125999934T" display="A125999934T" xr:uid="{321DC2B7-0B9A-4C65-9961-F1B97D5501F6}"/>
    <hyperlink ref="BB228" location="A125998134A" display="A125998134A" xr:uid="{8EB019F2-D15F-4DC1-B5CA-F1E97028AAF8}"/>
    <hyperlink ref="BC228" location="A125990934C" display="A125990934C" xr:uid="{A9822D07-E45E-48DF-9251-12CFFFA3CB52}"/>
    <hyperlink ref="BD228" location="A125994534R" display="A125994534R" xr:uid="{8F5BB68B-051C-4ABE-95AC-7DD4E7B979B8}"/>
    <hyperlink ref="BE228" location="A125992734W" display="A125992734W" xr:uid="{046A19F0-B7B5-4320-A95D-1C1F3AC7A3B2}"/>
    <hyperlink ref="AZ229" location="A125996290T" display="A125996290T" xr:uid="{DA8FC41C-35AC-49AB-97DD-16E55D867198}"/>
    <hyperlink ref="BA229" location="A125999890A" display="A125999890A" xr:uid="{8429F900-C483-4B33-AA8C-252D95B04915}"/>
    <hyperlink ref="BB229" location="A125998090K" display="A125998090K" xr:uid="{6B2DC72C-DE10-4E97-8517-6DB4F8150A33}"/>
    <hyperlink ref="BC229" location="A125990890L" display="A125990890L" xr:uid="{36408EA8-959A-4D0B-A15D-74CF82A7566D}"/>
    <hyperlink ref="BD229" location="A125994490X" display="A125994490X" xr:uid="{AEE4C0E3-DB2D-4E8B-A58A-B39F091C4E3E}"/>
    <hyperlink ref="BE229" location="A125992690F" display="A125992690F" xr:uid="{9CDC952F-BE31-4612-95AC-0E6CCA4F33D8}"/>
    <hyperlink ref="AZ230" location="A125996382A" display="A125996382A" xr:uid="{1034EEDA-E5E4-498C-9376-4AE18C540D82}"/>
    <hyperlink ref="BA230" location="A125999982K" display="A125999982K" xr:uid="{1E37958E-8433-4D09-BBE9-AE7EE7FAC995}"/>
    <hyperlink ref="BB230" location="A125998182V" display="A125998182V" xr:uid="{8C0391CE-FE60-4293-B1E1-38698DB3F8DC}"/>
    <hyperlink ref="BC230" location="A125990982W" display="A125990982W" xr:uid="{B2DF3619-9ED0-445C-8FAA-BC9212EC75DA}"/>
    <hyperlink ref="BD230" location="A125994582J" display="A125994582J" xr:uid="{7B1B614D-F807-44B0-BC4B-449D1F5AA73E}"/>
    <hyperlink ref="BE230" location="A125992782R" display="A125992782R" xr:uid="{6DB6D63C-1636-42F4-839E-8DC7363D170C}"/>
    <hyperlink ref="AZ231" location="A125996386K" display="A125996386K" xr:uid="{3FB647D1-45FE-4E3D-8D2C-FAA874025BBE}"/>
    <hyperlink ref="BA231" location="A125999986V" display="A125999986V" xr:uid="{F4D7C8C5-834D-430C-8089-50F2103BF44C}"/>
    <hyperlink ref="BB231" location="A125998186C" display="A125998186C" xr:uid="{22E07F60-2360-4625-8968-1F7E7AFB8274}"/>
    <hyperlink ref="BC231" location="A125990986F" display="A125990986F" xr:uid="{1565495C-98C8-42DF-AB0C-51EA610D0C2D}"/>
    <hyperlink ref="BD231" location="A125994586T" display="A125994586T" xr:uid="{33598EDA-CF97-4B15-9A17-F61FE118A89A}"/>
    <hyperlink ref="BE231" location="A125992786X" display="A125992786X" xr:uid="{A55921AE-5940-4D7D-80C9-A935C8FC7F58}"/>
    <hyperlink ref="AZ232" location="A125996306X" display="A125996306X" xr:uid="{34808028-F690-467D-BEF4-13BAE7687774}"/>
    <hyperlink ref="BA232" location="A125999906J" display="A125999906J" xr:uid="{9DDD4F2A-318F-4732-A60C-6D67DCBBAF9C}"/>
    <hyperlink ref="BB232" location="A125998106T" display="A125998106T" xr:uid="{8078DC37-235F-4F2E-B061-3A3CA9F6EE00}"/>
    <hyperlink ref="BC232" location="A125990906V" display="A125990906V" xr:uid="{0200773C-AB67-4AF1-915D-829E89AE5DD0}"/>
    <hyperlink ref="BD232" location="A125994506F" display="A125994506F" xr:uid="{08EA6A27-D3AA-4DA3-B564-D9151B5509FD}"/>
    <hyperlink ref="BE232" location="A125992706L" display="A125992706L" xr:uid="{51E72FBF-E29D-4338-8682-FEF0F67BA94E}"/>
    <hyperlink ref="AZ233" location="A125996274T" display="A125996274T" xr:uid="{3B60E419-3AFC-434D-A1F4-583E51642C4A}"/>
    <hyperlink ref="BA233" location="A125999874A" display="A125999874A" xr:uid="{051945F6-65F0-40D0-BE43-75737E4B1703}"/>
    <hyperlink ref="BB233" location="A125998074K" display="A125998074K" xr:uid="{2F437FDC-F988-4B0B-99AB-56EB38870D88}"/>
    <hyperlink ref="BC233" location="A125990874L" display="A125990874L" xr:uid="{6A2C4F1B-EDEA-4A05-B926-2B01CAAE0EEE}"/>
    <hyperlink ref="BD233" location="A125994474X" display="A125994474X" xr:uid="{1BD8C844-3C66-455E-9F26-2587CEF61891}"/>
    <hyperlink ref="BE233" location="A125992674F" display="A125992674F" xr:uid="{2AAEDC9E-7089-43E1-AA05-0D35BBD47F1B}"/>
    <hyperlink ref="AZ234" location="A125996446A" display="A125996446A" xr:uid="{394E8EE9-11D9-49F2-B8F0-382977383B56}"/>
    <hyperlink ref="BA234" location="A126000046V" display="A126000046V" xr:uid="{010A52BF-FB85-4103-BF0A-C60D00C40251}"/>
    <hyperlink ref="BB234" location="A125998246V" display="A125998246V" xr:uid="{4ACB5B0D-4BD0-4E50-8C89-D357DA5190EA}"/>
    <hyperlink ref="BC234" location="A125991046X" display="A125991046X" xr:uid="{A67E432E-D93C-446D-ADCC-178E27880998}"/>
    <hyperlink ref="BD234" location="A125994646J" display="A125994646J" xr:uid="{715F922F-4BF6-4231-899A-FA9614BFB969}"/>
    <hyperlink ref="BE234" location="A125992846R" display="A125992846R" xr:uid="{01044086-5455-4DB0-93AB-7D337D72B238}"/>
    <hyperlink ref="AZ235" location="A125996338T" display="A125996338T" xr:uid="{EA6EBDFB-160A-4AD5-8162-5FDC04C78CC7}"/>
    <hyperlink ref="BA235" location="A125999938A" display="A125999938A" xr:uid="{4DF9FB2B-90CA-4E96-AAA5-DF575557579E}"/>
    <hyperlink ref="BB235" location="A125998138K" display="A125998138K" xr:uid="{01ED873B-4A9E-48C7-91D9-C0969FBB3FE5}"/>
    <hyperlink ref="BC235" location="A125990938L" display="A125990938L" xr:uid="{A67A1DAF-A1CC-40AD-9848-9E02096F4180}"/>
    <hyperlink ref="BD235" location="A125994538X" display="A125994538X" xr:uid="{70B171B8-6B68-40D6-9BE5-E059F7DC4D96}"/>
    <hyperlink ref="BE235" location="A125992738F" display="A125992738F" xr:uid="{57CAE7C3-B51E-49C8-BB67-B36B87146D98}"/>
    <hyperlink ref="AZ236" location="A125996406J" display="A125996406J" xr:uid="{14A87AC7-F944-471B-9B9F-BF9D1D4AD96F}"/>
    <hyperlink ref="BA236" location="A126000006A" display="A126000006A" xr:uid="{303995A8-BB55-4EB2-A517-3A6882C5CF39}"/>
    <hyperlink ref="BB236" location="A125998206A" display="A125998206A" xr:uid="{43817487-F098-4585-8E1D-F43A9D91307B}"/>
    <hyperlink ref="BC236" location="A125991006F" display="A125991006F" xr:uid="{2F5E322D-B31A-453D-908F-551506002ED6}"/>
    <hyperlink ref="BD236" location="A125994606R" display="A125994606R" xr:uid="{C33C120D-A026-48FE-A896-AD1BD6139B72}"/>
    <hyperlink ref="BE236" location="A125992806W" display="A125992806W" xr:uid="{8D1B8436-A747-4CF7-9AA2-E94D43B434F2}"/>
    <hyperlink ref="AZ237" location="A125996450T" display="A125996450T" xr:uid="{BB6B22E9-7C51-4300-9F08-FC01419D4FF0}"/>
    <hyperlink ref="BA237" location="A126000050K" display="A126000050K" xr:uid="{7B08A663-3F22-4408-BA06-1CFFB6783DFD}"/>
    <hyperlink ref="BB237" location="A125998250K" display="A125998250K" xr:uid="{74B8755E-9B56-49EA-8435-64DD1DA1356E}"/>
    <hyperlink ref="BC237" location="A125991050R" display="A125991050R" xr:uid="{D1AD4160-7DB6-4792-9168-DD2EA826F1F6}"/>
    <hyperlink ref="BD237" location="A125994650X" display="A125994650X" xr:uid="{ACDB87E0-55E2-4B81-B7EE-4D603D76E6E6}"/>
    <hyperlink ref="BE237" location="A125992850F" display="A125992850F" xr:uid="{87730948-AE44-4C43-BE0A-2005A2464A68}"/>
    <hyperlink ref="D176" location="A125997278V" display="A125997278V" xr:uid="{7C62FAF6-F13C-4F49-BBB6-22B4467245EF}"/>
    <hyperlink ref="E176" location="A126000878K" display="A126000878K" xr:uid="{476C3F0C-44F0-4A3B-A086-81CCD56F4A0F}"/>
    <hyperlink ref="F176" location="A125999078L" display="A125999078L" xr:uid="{D666D414-68FE-456A-9EB7-6FC2A94E5E67}"/>
    <hyperlink ref="G176" location="A125991878R" display="A125991878R" xr:uid="{8B7B8E41-C962-4314-984A-6B0E968AB0F5}"/>
    <hyperlink ref="H176" location="A125995478A" display="A125995478A" xr:uid="{ADAEFB83-ACC8-43F3-A807-325317E594B0}"/>
    <hyperlink ref="I176" location="A125993678J" display="A125993678J" xr:uid="{FF8B7CB1-981C-4BFF-AE9B-17813728CE93}"/>
    <hyperlink ref="D177" location="A125996478V" display="A125996478V" xr:uid="{1E7913F9-8E95-4D03-BB35-E54606DD1D6E}"/>
    <hyperlink ref="E177" location="A126000078L" display="A126000078L" xr:uid="{A28C4439-87D1-4808-9540-27D70E98A209}"/>
    <hyperlink ref="F177" location="A125998278L" display="A125998278L" xr:uid="{E8C16C94-B66D-468D-9435-8095A770F85C}"/>
    <hyperlink ref="G177" location="A125991078T" display="A125991078T" xr:uid="{2F15D699-D57F-40D1-AD4F-FBB99C87ADAC}"/>
    <hyperlink ref="H177" location="A125994678A" display="A125994678A" xr:uid="{7AE6ED18-A1D6-4C99-A48A-1B77FEEB6F13}"/>
    <hyperlink ref="I177" location="A125992878J" display="A125992878J" xr:uid="{C671F704-D89B-40C6-BF52-1159DCCD90E9}"/>
    <hyperlink ref="D178" location="A125997478L" display="A125997478L" xr:uid="{49895209-DCB4-43AB-ADB9-0C19F92F5F73}"/>
    <hyperlink ref="E178" location="A126001078F" display="A126001078F" xr:uid="{D7FF931C-5832-4C64-8BDA-65CA360DEA09}"/>
    <hyperlink ref="F178" location="A125999278F" display="A125999278F" xr:uid="{33C7B07C-1B61-45DA-8DB7-E699655C6537}"/>
    <hyperlink ref="G178" location="A125992078K" display="A125992078K" xr:uid="{E6FB8D0F-B824-455E-8C3C-853E4B2F30D1}"/>
    <hyperlink ref="H178" location="A125995678V" display="A125995678V" xr:uid="{3DA52886-51F2-4306-B110-7804850A394F}"/>
    <hyperlink ref="I178" location="A125993878A" display="A125993878A" xr:uid="{827EE502-1FE1-44DF-9C7F-C5A25E8578E6}"/>
    <hyperlink ref="D179" location="A125997678F" display="A125997678F" xr:uid="{EBE05E7D-3A53-4258-A291-C1D10F553D7D}"/>
    <hyperlink ref="E179" location="A126001278X" display="A126001278X" xr:uid="{E40E5637-DBFF-49E5-96BC-6B15FF3678BE}"/>
    <hyperlink ref="F179" location="A125999478X" display="A125999478X" xr:uid="{D5FC9DFF-E6E0-4CE3-BC69-9426D1445123}"/>
    <hyperlink ref="G179" location="A125992278C" display="A125992278C" xr:uid="{91C21DBA-E7C6-400C-BECC-92E48910EA50}"/>
    <hyperlink ref="H179" location="A125995878L" display="A125995878L" xr:uid="{50D0D280-74E7-4EEF-B113-AD4A5B15D8CD}"/>
    <hyperlink ref="I179" location="A125994078W" display="A125994078W" xr:uid="{62F5BA5B-0181-4606-A453-464A602FD0E0}"/>
    <hyperlink ref="D180" location="A125996678L" display="A125996678L" xr:uid="{710ED6EF-3D81-4ECA-BCD0-9B8B747CB085}"/>
    <hyperlink ref="E180" location="A126000278F" display="A126000278F" xr:uid="{3FE2CC31-81A8-4EB5-84E4-7642805260B5}"/>
    <hyperlink ref="F180" location="A125998478F" display="A125998478F" xr:uid="{3CDDF60F-6B68-4C1E-9BF9-2C290120862D}"/>
    <hyperlink ref="G180" location="A125991278K" display="A125991278K" xr:uid="{FACEA9DA-C0C9-48FD-952C-D71BA1EA2DDA}"/>
    <hyperlink ref="H180" location="A125994878V" display="A125994878V" xr:uid="{5A0331DB-B9AE-4225-821B-93D4A4333B9A}"/>
    <hyperlink ref="I180" location="A125993078C" display="A125993078C" xr:uid="{511629AB-7B04-421A-8817-9E2C3C438703}"/>
    <hyperlink ref="D181" location="A125996878F" display="A125996878F" xr:uid="{0A468A27-6E99-4787-97B8-8B208366A912}"/>
    <hyperlink ref="E181" location="A126000478X" display="A126000478X" xr:uid="{FDC414E1-A10C-44AF-9423-6A75919F0129}"/>
    <hyperlink ref="F181" location="A125998678X" display="A125998678X" xr:uid="{6C07271A-048D-40F1-8BBF-398DFD3FC420}"/>
    <hyperlink ref="G181" location="A125991478C" display="A125991478C" xr:uid="{86EA3C36-C3A9-4133-AF2A-B9D3EF84BC65}"/>
    <hyperlink ref="H181" location="A125995078R" display="A125995078R" xr:uid="{0F29C610-D66F-4780-B176-A935C8938510}"/>
    <hyperlink ref="I181" location="A125993278W" display="A125993278W" xr:uid="{AD1B7DBE-AAEF-45F0-A791-2668EB09BBBA}"/>
    <hyperlink ref="D182" location="A125997078A" display="A125997078A" xr:uid="{0D0C13A6-9310-4221-891F-9287745330C1}"/>
    <hyperlink ref="E182" location="A126000678T" display="A126000678T" xr:uid="{EE72979D-CC9C-46DF-9A9F-45C68A4BCAB3}"/>
    <hyperlink ref="F182" location="A125998878T" display="A125998878T" xr:uid="{A644D33B-2FB5-41C9-9C96-23F07F0DB968}"/>
    <hyperlink ref="G182" location="A125991678W" display="A125991678W" xr:uid="{197A49D8-BED8-447A-B53C-527C4409CFF8}"/>
    <hyperlink ref="H182" location="A125995278J" display="A125995278J" xr:uid="{997C048D-DE88-4B24-9A3F-6A37E6627086}"/>
    <hyperlink ref="I182" location="A125993478R" display="A125993478R" xr:uid="{E4D85DBC-3620-422E-90A2-F5472C18754C}"/>
    <hyperlink ref="D183" location="A125996278A" display="A125996278A" xr:uid="{8F2C0201-F535-4140-9A5F-C0CB148825E2}"/>
    <hyperlink ref="E183" location="A125999878K" display="A125999878K" xr:uid="{4CE8CA9B-1FA4-4388-B78D-05EE436A6F88}"/>
    <hyperlink ref="F183" location="A125998078V" display="A125998078V" xr:uid="{5C2302E6-2B7C-4E11-8843-D926A19523E4}"/>
    <hyperlink ref="G183" location="A125990878W" display="A125990878W" xr:uid="{A945253C-940D-4C3E-8620-5FBB8B78B26F}"/>
    <hyperlink ref="H183" location="A125994478J" display="A125994478J" xr:uid="{D9B159FE-5068-4FBC-8163-6335632B6413}"/>
    <hyperlink ref="I183" location="A125992678R" display="A125992678R" xr:uid="{F42291EF-5580-4F5F-8FF4-C58FA08F2A1D}"/>
    <hyperlink ref="J176" location="A125997278V" display="A125997278V" xr:uid="{47384473-F95A-4381-B230-952531F9A445}"/>
    <hyperlink ref="K176" location="A126000878K" display="A126000878K" xr:uid="{57A124BD-F74E-4686-B921-DC0DB464957C}"/>
    <hyperlink ref="L176" location="A125999078L" display="A125999078L" xr:uid="{D7D2E23F-0F95-4F26-9FE2-EA7D9FFA306E}"/>
    <hyperlink ref="M176" location="A125991878R" display="A125991878R" xr:uid="{89FCA65D-178A-4B75-AF78-590CEFE9B401}"/>
    <hyperlink ref="N176" location="A125995478A" display="A125995478A" xr:uid="{950ACBDE-A363-42B8-8780-0E1AC1344637}"/>
    <hyperlink ref="O176" location="A125993678J" display="A125993678J" xr:uid="{53530D96-5A7B-4784-81B3-4409DC2438F1}"/>
    <hyperlink ref="P177" location="A125996478V" display="A125996478V" xr:uid="{B45EB37E-4FCC-44B7-9844-4B2B660E76CB}"/>
    <hyperlink ref="Q177" location="A126000078L" display="A126000078L" xr:uid="{DD70CFE2-F7E8-4E8F-BA0A-4D6AD0C9F47B}"/>
    <hyperlink ref="R177" location="A125998278L" display="A125998278L" xr:uid="{727069A4-DBC2-41E2-BD46-8F2BC9BADDA6}"/>
    <hyperlink ref="S177" location="A125991078T" display="A125991078T" xr:uid="{8BE6781C-346C-48E7-9729-3FF436C12E62}"/>
    <hyperlink ref="T177" location="A125994678A" display="A125994678A" xr:uid="{E636480A-1727-4282-BA7A-45522407808D}"/>
    <hyperlink ref="U177" location="A125992878J" display="A125992878J" xr:uid="{22877B19-CDE0-4981-8814-E50754989AEB}"/>
    <hyperlink ref="V178" location="A125997478L" display="A125997478L" xr:uid="{D580A790-5258-4B82-8D16-B38510468A3F}"/>
    <hyperlink ref="W178" location="A126001078F" display="A126001078F" xr:uid="{2BF98157-2071-4EFB-88BF-C122E47B6A27}"/>
    <hyperlink ref="X178" location="A125999278F" display="A125999278F" xr:uid="{391496E0-29C7-4961-9D96-F698402EBBC9}"/>
    <hyperlink ref="Y178" location="A125992078K" display="A125992078K" xr:uid="{3CAA9CED-7FBA-4355-8502-1E50AF7233BA}"/>
    <hyperlink ref="Z178" location="A125995678V" display="A125995678V" xr:uid="{60DD2DB5-6FE2-4855-8C0E-6F5E7262F630}"/>
    <hyperlink ref="AA178" location="A125993878A" display="A125993878A" xr:uid="{187007B4-4A20-4384-A769-11F745DCD4BB}"/>
    <hyperlink ref="AB179" location="A125997678F" display="A125997678F" xr:uid="{6E4AC639-7CEF-436F-94DA-73CF0795CA51}"/>
    <hyperlink ref="AC179" location="A126001278X" display="A126001278X" xr:uid="{CC789579-9EFF-4FDB-95C1-1AF57087EBF0}"/>
    <hyperlink ref="AD179" location="A125999478X" display="A125999478X" xr:uid="{D50D4705-B57F-4A51-A63A-35EF417DA843}"/>
    <hyperlink ref="AE179" location="A125992278C" display="A125992278C" xr:uid="{34754EFE-024F-437E-89F6-CE6429D4EF0C}"/>
    <hyperlink ref="AF179" location="A125995878L" display="A125995878L" xr:uid="{5148A533-6966-4155-9F5E-75F7AD1C1B5E}"/>
    <hyperlink ref="AG179" location="A125994078W" display="A125994078W" xr:uid="{3F7E32B1-BE7C-49F4-BB3C-8C7314468506}"/>
    <hyperlink ref="AH180" location="A125996678L" display="A125996678L" xr:uid="{37496173-50A6-4847-90A5-F0A930178B33}"/>
    <hyperlink ref="AI180" location="A126000278F" display="A126000278F" xr:uid="{40528C7A-D40C-453E-800C-8D317352C56E}"/>
    <hyperlink ref="AJ180" location="A125998478F" display="A125998478F" xr:uid="{F655226A-98DB-4B48-A8F7-B58E70255B83}"/>
    <hyperlink ref="AK180" location="A125991278K" display="A125991278K" xr:uid="{F3CB0C13-3A6E-4FC7-B3AC-F9B7AD137FF3}"/>
    <hyperlink ref="AL180" location="A125994878V" display="A125994878V" xr:uid="{3C951223-DF93-4C11-8E4B-3B7F2038B943}"/>
    <hyperlink ref="AM180" location="A125993078C" display="A125993078C" xr:uid="{B302D1D9-3336-472B-A202-A5DDC2113C44}"/>
    <hyperlink ref="AN181" location="A125996878F" display="A125996878F" xr:uid="{3CE58BE6-FA9A-4F04-9D4D-4AF1D939AFA0}"/>
    <hyperlink ref="AO181" location="A126000478X" display="A126000478X" xr:uid="{B9DC6CF9-575D-4400-95C8-CCFF2C3016AA}"/>
    <hyperlink ref="AP181" location="A125998678X" display="A125998678X" xr:uid="{7BD8A73B-00A8-49D7-B3DB-FFAAD723E0F2}"/>
    <hyperlink ref="AQ181" location="A125991478C" display="A125991478C" xr:uid="{492ADCB6-F625-42D9-9532-A4A0A2FA318D}"/>
    <hyperlink ref="AR181" location="A125995078R" display="A125995078R" xr:uid="{CED3EA5D-3643-4D65-B266-40F69081818A}"/>
    <hyperlink ref="AS181" location="A125993278W" display="A125993278W" xr:uid="{18CB45EA-D533-4DE6-B3ED-521E0D24404B}"/>
    <hyperlink ref="AT182" location="A125997078A" display="A125997078A" xr:uid="{F9ADAEE4-3E82-4B27-87A5-476FE2CADE28}"/>
    <hyperlink ref="AU182" location="A126000678T" display="A126000678T" xr:uid="{FC1602B1-7E82-4A30-AE6B-1F2C947973B3}"/>
    <hyperlink ref="AV182" location="A125998878T" display="A125998878T" xr:uid="{422BA9C0-BC45-48FF-B467-EDC0A881F11B}"/>
    <hyperlink ref="AW182" location="A125991678W" display="A125991678W" xr:uid="{AF8B6D35-9CE7-4B73-BB0D-6A0DDD8240D4}"/>
    <hyperlink ref="AX182" location="A125995278J" display="A125995278J" xr:uid="{5293260D-447C-47C4-B6D1-29A3D2393B67}"/>
    <hyperlink ref="AY182" location="A125993478R" display="A125993478R" xr:uid="{DAA6F12A-9A96-416F-98E5-CD9DC962A0ED}"/>
    <hyperlink ref="AZ183" location="A125996278A" display="A125996278A" xr:uid="{0D0DB2C7-107E-436E-837B-9CB1A7E54A64}"/>
    <hyperlink ref="BA183" location="A125999878K" display="A125999878K" xr:uid="{49B0C6D8-9328-4972-86A1-9FD9EC0834CD}"/>
    <hyperlink ref="BB183" location="A125998078V" display="A125998078V" xr:uid="{63CE1E02-B88F-4C2C-884B-291CF4339E9B}"/>
    <hyperlink ref="BC183" location="A125990878W" display="A125990878W" xr:uid="{B67291B3-E9D9-4C67-A84A-5F3E5D7A6AE6}"/>
    <hyperlink ref="BD183" location="A125994478J" display="A125994478J" xr:uid="{A726F777-58C4-4C3C-B1B9-F394C9C4C5BF}"/>
    <hyperlink ref="BE183" location="A125992678R" display="A125992678R" xr:uid="{7D7DE3F9-1AEB-4402-AEC1-D42281E4F0F6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2659"/>
  <sheetViews>
    <sheetView showGridLines="0" workbookViewId="0">
      <pane ySplit="11" topLeftCell="A12" activePane="bottomLeft" state="frozen"/>
      <selection pane="bottomLeft"/>
    </sheetView>
  </sheetViews>
  <sheetFormatPr defaultColWidth="7.7109375" defaultRowHeight="11.25"/>
  <cols>
    <col min="1" max="1" width="17.85546875" style="11" customWidth="1"/>
    <col min="2" max="2" width="19.140625" style="11" customWidth="1"/>
    <col min="3" max="3" width="30.7109375" style="11" customWidth="1"/>
    <col min="4" max="4" width="7.7109375" style="11"/>
    <col min="5" max="5" width="11" style="11" bestFit="1" customWidth="1"/>
    <col min="6" max="11" width="7.7109375" style="11"/>
    <col min="12" max="12" width="9.7109375" style="11" customWidth="1"/>
    <col min="13" max="25" width="7.7109375" style="11"/>
    <col min="26" max="26" width="7.7109375" style="11" customWidth="1"/>
    <col min="27" max="16384" width="7.7109375" style="11"/>
  </cols>
  <sheetData>
    <row r="2" spans="1:13" ht="12.75">
      <c r="B2" s="13" t="s">
        <v>5250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ht="15.75">
      <c r="B5" s="14" t="s">
        <v>5251</v>
      </c>
    </row>
    <row r="6" spans="1:13" ht="15.75" customHeight="1">
      <c r="B6" s="78" t="s">
        <v>5252</v>
      </c>
      <c r="C6" s="78"/>
      <c r="D6" s="78"/>
      <c r="E6" s="78"/>
      <c r="F6" s="78"/>
      <c r="G6" s="78"/>
      <c r="H6" s="78"/>
      <c r="I6" s="78"/>
      <c r="J6" s="78"/>
      <c r="K6" s="78"/>
      <c r="L6" s="78"/>
    </row>
    <row r="8" spans="1:13" ht="15">
      <c r="D8" s="16" t="s">
        <v>5254</v>
      </c>
    </row>
    <row r="9" spans="1:13" s="17" customFormat="1"/>
    <row r="10" spans="1:13" ht="22.5" customHeight="1">
      <c r="A10" s="18" t="s">
        <v>5255</v>
      </c>
      <c r="B10" s="18"/>
      <c r="C10" s="18"/>
      <c r="D10" s="18" t="s">
        <v>245</v>
      </c>
      <c r="E10" s="18" t="s">
        <v>252</v>
      </c>
      <c r="F10" s="18" t="s">
        <v>249</v>
      </c>
      <c r="G10" s="18" t="s">
        <v>250</v>
      </c>
      <c r="H10" s="18" t="s">
        <v>5256</v>
      </c>
      <c r="I10" s="18" t="s">
        <v>244</v>
      </c>
      <c r="J10" s="18" t="s">
        <v>246</v>
      </c>
      <c r="K10" s="18" t="s">
        <v>5257</v>
      </c>
      <c r="L10" s="18" t="s">
        <v>248</v>
      </c>
    </row>
    <row r="12" spans="1:13">
      <c r="A12" s="11" t="s">
        <v>0</v>
      </c>
      <c r="D12" s="11" t="s">
        <v>254</v>
      </c>
      <c r="E12" s="19" t="s">
        <v>256</v>
      </c>
      <c r="F12" s="10">
        <v>42036</v>
      </c>
      <c r="G12" s="10">
        <v>45323</v>
      </c>
      <c r="H12" s="11">
        <v>10</v>
      </c>
      <c r="I12" s="20" t="s">
        <v>253</v>
      </c>
      <c r="J12" s="11" t="s">
        <v>255</v>
      </c>
      <c r="K12" s="11" t="s">
        <v>5259</v>
      </c>
      <c r="L12" s="11">
        <v>2</v>
      </c>
    </row>
    <row r="13" spans="1:13">
      <c r="A13" s="11" t="s">
        <v>1</v>
      </c>
      <c r="D13" s="11" t="s">
        <v>254</v>
      </c>
      <c r="E13" s="19" t="s">
        <v>257</v>
      </c>
      <c r="F13" s="10">
        <v>42036</v>
      </c>
      <c r="G13" s="10">
        <v>45323</v>
      </c>
      <c r="H13" s="11">
        <v>10</v>
      </c>
      <c r="I13" s="20" t="s">
        <v>253</v>
      </c>
      <c r="J13" s="11" t="s">
        <v>255</v>
      </c>
      <c r="K13" s="11" t="s">
        <v>5259</v>
      </c>
      <c r="L13" s="11">
        <v>2</v>
      </c>
    </row>
    <row r="14" spans="1:13">
      <c r="A14" s="11" t="s">
        <v>2</v>
      </c>
      <c r="D14" s="11" t="s">
        <v>254</v>
      </c>
      <c r="E14" s="19" t="s">
        <v>258</v>
      </c>
      <c r="F14" s="10">
        <v>42036</v>
      </c>
      <c r="G14" s="10">
        <v>45323</v>
      </c>
      <c r="H14" s="11">
        <v>10</v>
      </c>
      <c r="I14" s="20" t="s">
        <v>253</v>
      </c>
      <c r="J14" s="11" t="s">
        <v>255</v>
      </c>
      <c r="K14" s="11" t="s">
        <v>5259</v>
      </c>
      <c r="L14" s="11">
        <v>2</v>
      </c>
    </row>
    <row r="15" spans="1:13">
      <c r="A15" s="11" t="s">
        <v>3</v>
      </c>
      <c r="D15" s="11" t="s">
        <v>254</v>
      </c>
      <c r="E15" s="19" t="s">
        <v>259</v>
      </c>
      <c r="F15" s="10">
        <v>42036</v>
      </c>
      <c r="G15" s="10">
        <v>45323</v>
      </c>
      <c r="H15" s="11">
        <v>10</v>
      </c>
      <c r="I15" s="20" t="s">
        <v>253</v>
      </c>
      <c r="J15" s="11" t="s">
        <v>255</v>
      </c>
      <c r="K15" s="11" t="s">
        <v>5259</v>
      </c>
      <c r="L15" s="11">
        <v>2</v>
      </c>
    </row>
    <row r="16" spans="1:13">
      <c r="A16" s="11" t="s">
        <v>4</v>
      </c>
      <c r="D16" s="11" t="s">
        <v>254</v>
      </c>
      <c r="E16" s="19" t="s">
        <v>260</v>
      </c>
      <c r="F16" s="10">
        <v>42036</v>
      </c>
      <c r="G16" s="10">
        <v>45323</v>
      </c>
      <c r="H16" s="11">
        <v>10</v>
      </c>
      <c r="I16" s="20" t="s">
        <v>253</v>
      </c>
      <c r="J16" s="11" t="s">
        <v>255</v>
      </c>
      <c r="K16" s="11" t="s">
        <v>5259</v>
      </c>
      <c r="L16" s="11">
        <v>2</v>
      </c>
    </row>
    <row r="17" spans="1:12">
      <c r="A17" s="11" t="s">
        <v>5</v>
      </c>
      <c r="D17" s="11" t="s">
        <v>254</v>
      </c>
      <c r="E17" s="19" t="s">
        <v>261</v>
      </c>
      <c r="F17" s="10">
        <v>42036</v>
      </c>
      <c r="G17" s="10">
        <v>45323</v>
      </c>
      <c r="H17" s="11">
        <v>10</v>
      </c>
      <c r="I17" s="20" t="s">
        <v>253</v>
      </c>
      <c r="J17" s="11" t="s">
        <v>255</v>
      </c>
      <c r="K17" s="11" t="s">
        <v>5259</v>
      </c>
      <c r="L17" s="11">
        <v>2</v>
      </c>
    </row>
    <row r="18" spans="1:12">
      <c r="A18" s="11" t="s">
        <v>6</v>
      </c>
      <c r="D18" s="11" t="s">
        <v>254</v>
      </c>
      <c r="E18" s="19" t="s">
        <v>262</v>
      </c>
      <c r="F18" s="10">
        <v>42036</v>
      </c>
      <c r="G18" s="10">
        <v>45323</v>
      </c>
      <c r="H18" s="11">
        <v>10</v>
      </c>
      <c r="I18" s="20" t="s">
        <v>253</v>
      </c>
      <c r="J18" s="11" t="s">
        <v>255</v>
      </c>
      <c r="K18" s="11" t="s">
        <v>5259</v>
      </c>
      <c r="L18" s="11">
        <v>2</v>
      </c>
    </row>
    <row r="19" spans="1:12">
      <c r="A19" s="11" t="s">
        <v>7</v>
      </c>
      <c r="D19" s="11" t="s">
        <v>254</v>
      </c>
      <c r="E19" s="19" t="s">
        <v>263</v>
      </c>
      <c r="F19" s="10">
        <v>42036</v>
      </c>
      <c r="G19" s="10">
        <v>45323</v>
      </c>
      <c r="H19" s="11">
        <v>10</v>
      </c>
      <c r="I19" s="20" t="s">
        <v>253</v>
      </c>
      <c r="J19" s="11" t="s">
        <v>255</v>
      </c>
      <c r="K19" s="11" t="s">
        <v>5259</v>
      </c>
      <c r="L19" s="11">
        <v>2</v>
      </c>
    </row>
    <row r="20" spans="1:12">
      <c r="A20" s="11" t="s">
        <v>8</v>
      </c>
      <c r="D20" s="11" t="s">
        <v>254</v>
      </c>
      <c r="E20" s="19" t="s">
        <v>264</v>
      </c>
      <c r="F20" s="10">
        <v>42036</v>
      </c>
      <c r="G20" s="10">
        <v>45323</v>
      </c>
      <c r="H20" s="11">
        <v>10</v>
      </c>
      <c r="I20" s="20" t="s">
        <v>253</v>
      </c>
      <c r="J20" s="11" t="s">
        <v>255</v>
      </c>
      <c r="K20" s="11" t="s">
        <v>5259</v>
      </c>
      <c r="L20" s="11">
        <v>2</v>
      </c>
    </row>
    <row r="21" spans="1:12">
      <c r="A21" s="11" t="s">
        <v>9</v>
      </c>
      <c r="D21" s="11" t="s">
        <v>254</v>
      </c>
      <c r="E21" s="19" t="s">
        <v>265</v>
      </c>
      <c r="F21" s="10">
        <v>42036</v>
      </c>
      <c r="G21" s="10">
        <v>45323</v>
      </c>
      <c r="H21" s="11">
        <v>10</v>
      </c>
      <c r="I21" s="20" t="s">
        <v>253</v>
      </c>
      <c r="J21" s="11" t="s">
        <v>255</v>
      </c>
      <c r="K21" s="11" t="s">
        <v>5259</v>
      </c>
      <c r="L21" s="11">
        <v>2</v>
      </c>
    </row>
    <row r="22" spans="1:12">
      <c r="A22" s="11" t="s">
        <v>10</v>
      </c>
      <c r="D22" s="11" t="s">
        <v>254</v>
      </c>
      <c r="E22" s="19" t="s">
        <v>266</v>
      </c>
      <c r="F22" s="10">
        <v>42036</v>
      </c>
      <c r="G22" s="10">
        <v>45323</v>
      </c>
      <c r="H22" s="11">
        <v>10</v>
      </c>
      <c r="I22" s="20" t="s">
        <v>253</v>
      </c>
      <c r="J22" s="11" t="s">
        <v>255</v>
      </c>
      <c r="K22" s="11" t="s">
        <v>5259</v>
      </c>
      <c r="L22" s="11">
        <v>2</v>
      </c>
    </row>
    <row r="23" spans="1:12">
      <c r="A23" s="11" t="s">
        <v>11</v>
      </c>
      <c r="D23" s="11" t="s">
        <v>254</v>
      </c>
      <c r="E23" s="19" t="s">
        <v>267</v>
      </c>
      <c r="F23" s="10">
        <v>42036</v>
      </c>
      <c r="G23" s="10">
        <v>45323</v>
      </c>
      <c r="H23" s="11">
        <v>10</v>
      </c>
      <c r="I23" s="20" t="s">
        <v>253</v>
      </c>
      <c r="J23" s="11" t="s">
        <v>255</v>
      </c>
      <c r="K23" s="11" t="s">
        <v>5259</v>
      </c>
      <c r="L23" s="11">
        <v>2</v>
      </c>
    </row>
    <row r="24" spans="1:12">
      <c r="A24" s="11" t="s">
        <v>12</v>
      </c>
      <c r="D24" s="11" t="s">
        <v>254</v>
      </c>
      <c r="E24" s="19" t="s">
        <v>268</v>
      </c>
      <c r="F24" s="10">
        <v>42036</v>
      </c>
      <c r="G24" s="10">
        <v>45323</v>
      </c>
      <c r="H24" s="11">
        <v>10</v>
      </c>
      <c r="I24" s="20" t="s">
        <v>253</v>
      </c>
      <c r="J24" s="11" t="s">
        <v>255</v>
      </c>
      <c r="K24" s="11" t="s">
        <v>5259</v>
      </c>
      <c r="L24" s="11">
        <v>2</v>
      </c>
    </row>
    <row r="25" spans="1:12">
      <c r="A25" s="11" t="s">
        <v>13</v>
      </c>
      <c r="D25" s="11" t="s">
        <v>254</v>
      </c>
      <c r="E25" s="19" t="s">
        <v>269</v>
      </c>
      <c r="F25" s="10">
        <v>42036</v>
      </c>
      <c r="G25" s="10">
        <v>45323</v>
      </c>
      <c r="H25" s="11">
        <v>10</v>
      </c>
      <c r="I25" s="20" t="s">
        <v>253</v>
      </c>
      <c r="J25" s="11" t="s">
        <v>255</v>
      </c>
      <c r="K25" s="11" t="s">
        <v>5259</v>
      </c>
      <c r="L25" s="11">
        <v>2</v>
      </c>
    </row>
    <row r="26" spans="1:12">
      <c r="A26" s="11" t="s">
        <v>14</v>
      </c>
      <c r="D26" s="11" t="s">
        <v>254</v>
      </c>
      <c r="E26" s="19" t="s">
        <v>270</v>
      </c>
      <c r="F26" s="10">
        <v>42036</v>
      </c>
      <c r="G26" s="10">
        <v>45323</v>
      </c>
      <c r="H26" s="11">
        <v>10</v>
      </c>
      <c r="I26" s="20" t="s">
        <v>253</v>
      </c>
      <c r="J26" s="11" t="s">
        <v>255</v>
      </c>
      <c r="K26" s="11" t="s">
        <v>5259</v>
      </c>
      <c r="L26" s="11">
        <v>2</v>
      </c>
    </row>
    <row r="27" spans="1:12">
      <c r="A27" s="11" t="s">
        <v>15</v>
      </c>
      <c r="D27" s="11" t="s">
        <v>254</v>
      </c>
      <c r="E27" s="19" t="s">
        <v>271</v>
      </c>
      <c r="F27" s="10">
        <v>42036</v>
      </c>
      <c r="G27" s="10">
        <v>45323</v>
      </c>
      <c r="H27" s="11">
        <v>10</v>
      </c>
      <c r="I27" s="20" t="s">
        <v>253</v>
      </c>
      <c r="J27" s="11" t="s">
        <v>255</v>
      </c>
      <c r="K27" s="11" t="s">
        <v>5259</v>
      </c>
      <c r="L27" s="11">
        <v>2</v>
      </c>
    </row>
    <row r="28" spans="1:12">
      <c r="A28" s="11" t="s">
        <v>16</v>
      </c>
      <c r="D28" s="11" t="s">
        <v>254</v>
      </c>
      <c r="E28" s="19" t="s">
        <v>272</v>
      </c>
      <c r="F28" s="10">
        <v>42036</v>
      </c>
      <c r="G28" s="10">
        <v>45323</v>
      </c>
      <c r="H28" s="11">
        <v>10</v>
      </c>
      <c r="I28" s="20" t="s">
        <v>253</v>
      </c>
      <c r="J28" s="11" t="s">
        <v>255</v>
      </c>
      <c r="K28" s="11" t="s">
        <v>5259</v>
      </c>
      <c r="L28" s="11">
        <v>2</v>
      </c>
    </row>
    <row r="29" spans="1:12">
      <c r="A29" s="11" t="s">
        <v>17</v>
      </c>
      <c r="D29" s="11" t="s">
        <v>254</v>
      </c>
      <c r="E29" s="19" t="s">
        <v>273</v>
      </c>
      <c r="F29" s="10">
        <v>42036</v>
      </c>
      <c r="G29" s="10">
        <v>45323</v>
      </c>
      <c r="H29" s="11">
        <v>10</v>
      </c>
      <c r="I29" s="20" t="s">
        <v>253</v>
      </c>
      <c r="J29" s="11" t="s">
        <v>255</v>
      </c>
      <c r="K29" s="11" t="s">
        <v>5259</v>
      </c>
      <c r="L29" s="11">
        <v>2</v>
      </c>
    </row>
    <row r="30" spans="1:12">
      <c r="A30" s="11" t="s">
        <v>18</v>
      </c>
      <c r="D30" s="11" t="s">
        <v>254</v>
      </c>
      <c r="E30" s="19" t="s">
        <v>274</v>
      </c>
      <c r="F30" s="10">
        <v>42036</v>
      </c>
      <c r="G30" s="10">
        <v>45323</v>
      </c>
      <c r="H30" s="11">
        <v>10</v>
      </c>
      <c r="I30" s="20" t="s">
        <v>253</v>
      </c>
      <c r="J30" s="11" t="s">
        <v>255</v>
      </c>
      <c r="K30" s="11" t="s">
        <v>5259</v>
      </c>
      <c r="L30" s="11">
        <v>2</v>
      </c>
    </row>
    <row r="31" spans="1:12">
      <c r="A31" s="11" t="s">
        <v>19</v>
      </c>
      <c r="D31" s="11" t="s">
        <v>254</v>
      </c>
      <c r="E31" s="19" t="s">
        <v>275</v>
      </c>
      <c r="F31" s="10">
        <v>42036</v>
      </c>
      <c r="G31" s="10">
        <v>45323</v>
      </c>
      <c r="H31" s="11">
        <v>10</v>
      </c>
      <c r="I31" s="20" t="s">
        <v>253</v>
      </c>
      <c r="J31" s="11" t="s">
        <v>255</v>
      </c>
      <c r="K31" s="11" t="s">
        <v>5259</v>
      </c>
      <c r="L31" s="11">
        <v>2</v>
      </c>
    </row>
    <row r="32" spans="1:12">
      <c r="A32" s="11" t="s">
        <v>20</v>
      </c>
      <c r="D32" s="11" t="s">
        <v>254</v>
      </c>
      <c r="E32" s="19" t="s">
        <v>276</v>
      </c>
      <c r="F32" s="10">
        <v>42036</v>
      </c>
      <c r="G32" s="10">
        <v>45323</v>
      </c>
      <c r="H32" s="11">
        <v>10</v>
      </c>
      <c r="I32" s="20" t="s">
        <v>253</v>
      </c>
      <c r="J32" s="11" t="s">
        <v>255</v>
      </c>
      <c r="K32" s="11" t="s">
        <v>5259</v>
      </c>
      <c r="L32" s="11">
        <v>2</v>
      </c>
    </row>
    <row r="33" spans="1:12">
      <c r="A33" s="11" t="s">
        <v>21</v>
      </c>
      <c r="D33" s="11" t="s">
        <v>254</v>
      </c>
      <c r="E33" s="19" t="s">
        <v>277</v>
      </c>
      <c r="F33" s="10">
        <v>42036</v>
      </c>
      <c r="G33" s="10">
        <v>45323</v>
      </c>
      <c r="H33" s="11">
        <v>10</v>
      </c>
      <c r="I33" s="20" t="s">
        <v>253</v>
      </c>
      <c r="J33" s="11" t="s">
        <v>255</v>
      </c>
      <c r="K33" s="11" t="s">
        <v>5259</v>
      </c>
      <c r="L33" s="11">
        <v>2</v>
      </c>
    </row>
    <row r="34" spans="1:12">
      <c r="A34" s="11" t="s">
        <v>22</v>
      </c>
      <c r="D34" s="11" t="s">
        <v>254</v>
      </c>
      <c r="E34" s="19" t="s">
        <v>278</v>
      </c>
      <c r="F34" s="10">
        <v>42036</v>
      </c>
      <c r="G34" s="10">
        <v>45323</v>
      </c>
      <c r="H34" s="11">
        <v>10</v>
      </c>
      <c r="I34" s="20" t="s">
        <v>253</v>
      </c>
      <c r="J34" s="11" t="s">
        <v>255</v>
      </c>
      <c r="K34" s="11" t="s">
        <v>5259</v>
      </c>
      <c r="L34" s="11">
        <v>2</v>
      </c>
    </row>
    <row r="35" spans="1:12">
      <c r="A35" s="11" t="s">
        <v>23</v>
      </c>
      <c r="D35" s="11" t="s">
        <v>254</v>
      </c>
      <c r="E35" s="19" t="s">
        <v>279</v>
      </c>
      <c r="F35" s="10">
        <v>42036</v>
      </c>
      <c r="G35" s="10">
        <v>45323</v>
      </c>
      <c r="H35" s="11">
        <v>10</v>
      </c>
      <c r="I35" s="20" t="s">
        <v>253</v>
      </c>
      <c r="J35" s="11" t="s">
        <v>255</v>
      </c>
      <c r="K35" s="11" t="s">
        <v>5259</v>
      </c>
      <c r="L35" s="11">
        <v>2</v>
      </c>
    </row>
    <row r="36" spans="1:12">
      <c r="A36" s="11" t="s">
        <v>24</v>
      </c>
      <c r="D36" s="11" t="s">
        <v>254</v>
      </c>
      <c r="E36" s="19" t="s">
        <v>280</v>
      </c>
      <c r="F36" s="10">
        <v>42036</v>
      </c>
      <c r="G36" s="10">
        <v>45323</v>
      </c>
      <c r="H36" s="11">
        <v>10</v>
      </c>
      <c r="I36" s="20" t="s">
        <v>253</v>
      </c>
      <c r="J36" s="11" t="s">
        <v>255</v>
      </c>
      <c r="K36" s="11" t="s">
        <v>5259</v>
      </c>
      <c r="L36" s="11">
        <v>2</v>
      </c>
    </row>
    <row r="37" spans="1:12">
      <c r="A37" s="11" t="s">
        <v>25</v>
      </c>
      <c r="D37" s="11" t="s">
        <v>254</v>
      </c>
      <c r="E37" s="19" t="s">
        <v>281</v>
      </c>
      <c r="F37" s="10">
        <v>42036</v>
      </c>
      <c r="G37" s="10">
        <v>45323</v>
      </c>
      <c r="H37" s="11">
        <v>10</v>
      </c>
      <c r="I37" s="20" t="s">
        <v>253</v>
      </c>
      <c r="J37" s="11" t="s">
        <v>255</v>
      </c>
      <c r="K37" s="11" t="s">
        <v>5259</v>
      </c>
      <c r="L37" s="11">
        <v>2</v>
      </c>
    </row>
    <row r="38" spans="1:12">
      <c r="A38" s="11" t="s">
        <v>26</v>
      </c>
      <c r="D38" s="11" t="s">
        <v>254</v>
      </c>
      <c r="E38" s="19" t="s">
        <v>282</v>
      </c>
      <c r="F38" s="10">
        <v>42036</v>
      </c>
      <c r="G38" s="10">
        <v>45323</v>
      </c>
      <c r="H38" s="11">
        <v>10</v>
      </c>
      <c r="I38" s="20" t="s">
        <v>253</v>
      </c>
      <c r="J38" s="11" t="s">
        <v>255</v>
      </c>
      <c r="K38" s="11" t="s">
        <v>5259</v>
      </c>
      <c r="L38" s="11">
        <v>2</v>
      </c>
    </row>
    <row r="39" spans="1:12">
      <c r="A39" s="11" t="s">
        <v>27</v>
      </c>
      <c r="D39" s="11" t="s">
        <v>254</v>
      </c>
      <c r="E39" s="19" t="s">
        <v>283</v>
      </c>
      <c r="F39" s="10">
        <v>42036</v>
      </c>
      <c r="G39" s="10">
        <v>45323</v>
      </c>
      <c r="H39" s="11">
        <v>10</v>
      </c>
      <c r="I39" s="20" t="s">
        <v>253</v>
      </c>
      <c r="J39" s="11" t="s">
        <v>255</v>
      </c>
      <c r="K39" s="11" t="s">
        <v>5259</v>
      </c>
      <c r="L39" s="11">
        <v>2</v>
      </c>
    </row>
    <row r="40" spans="1:12">
      <c r="A40" s="11" t="s">
        <v>28</v>
      </c>
      <c r="D40" s="11" t="s">
        <v>254</v>
      </c>
      <c r="E40" s="19" t="s">
        <v>284</v>
      </c>
      <c r="F40" s="10">
        <v>42036</v>
      </c>
      <c r="G40" s="10">
        <v>45323</v>
      </c>
      <c r="H40" s="11">
        <v>10</v>
      </c>
      <c r="I40" s="20" t="s">
        <v>253</v>
      </c>
      <c r="J40" s="11" t="s">
        <v>255</v>
      </c>
      <c r="K40" s="11" t="s">
        <v>5259</v>
      </c>
      <c r="L40" s="11">
        <v>2</v>
      </c>
    </row>
    <row r="41" spans="1:12">
      <c r="A41" s="11" t="s">
        <v>29</v>
      </c>
      <c r="D41" s="11" t="s">
        <v>254</v>
      </c>
      <c r="E41" s="19" t="s">
        <v>285</v>
      </c>
      <c r="F41" s="10">
        <v>42036</v>
      </c>
      <c r="G41" s="10">
        <v>45323</v>
      </c>
      <c r="H41" s="11">
        <v>10</v>
      </c>
      <c r="I41" s="20" t="s">
        <v>253</v>
      </c>
      <c r="J41" s="11" t="s">
        <v>255</v>
      </c>
      <c r="K41" s="11" t="s">
        <v>5259</v>
      </c>
      <c r="L41" s="11">
        <v>2</v>
      </c>
    </row>
    <row r="42" spans="1:12">
      <c r="A42" s="11" t="s">
        <v>30</v>
      </c>
      <c r="D42" s="11" t="s">
        <v>254</v>
      </c>
      <c r="E42" s="19" t="s">
        <v>286</v>
      </c>
      <c r="F42" s="10">
        <v>42036</v>
      </c>
      <c r="G42" s="10">
        <v>45323</v>
      </c>
      <c r="H42" s="11">
        <v>10</v>
      </c>
      <c r="I42" s="20" t="s">
        <v>253</v>
      </c>
      <c r="J42" s="11" t="s">
        <v>255</v>
      </c>
      <c r="K42" s="11" t="s">
        <v>5259</v>
      </c>
      <c r="L42" s="11">
        <v>2</v>
      </c>
    </row>
    <row r="43" spans="1:12">
      <c r="A43" s="11" t="s">
        <v>31</v>
      </c>
      <c r="D43" s="11" t="s">
        <v>254</v>
      </c>
      <c r="E43" s="19" t="s">
        <v>287</v>
      </c>
      <c r="F43" s="10">
        <v>42036</v>
      </c>
      <c r="G43" s="10">
        <v>45323</v>
      </c>
      <c r="H43" s="11">
        <v>10</v>
      </c>
      <c r="I43" s="20" t="s">
        <v>253</v>
      </c>
      <c r="J43" s="11" t="s">
        <v>255</v>
      </c>
      <c r="K43" s="11" t="s">
        <v>5259</v>
      </c>
      <c r="L43" s="11">
        <v>2</v>
      </c>
    </row>
    <row r="44" spans="1:12">
      <c r="A44" s="11" t="s">
        <v>32</v>
      </c>
      <c r="D44" s="11" t="s">
        <v>254</v>
      </c>
      <c r="E44" s="19" t="s">
        <v>288</v>
      </c>
      <c r="F44" s="10">
        <v>42036</v>
      </c>
      <c r="G44" s="10">
        <v>45323</v>
      </c>
      <c r="H44" s="11">
        <v>10</v>
      </c>
      <c r="I44" s="20" t="s">
        <v>253</v>
      </c>
      <c r="J44" s="11" t="s">
        <v>255</v>
      </c>
      <c r="K44" s="11" t="s">
        <v>5259</v>
      </c>
      <c r="L44" s="11">
        <v>2</v>
      </c>
    </row>
    <row r="45" spans="1:12">
      <c r="A45" s="11" t="s">
        <v>33</v>
      </c>
      <c r="D45" s="11" t="s">
        <v>254</v>
      </c>
      <c r="E45" s="19" t="s">
        <v>289</v>
      </c>
      <c r="F45" s="10">
        <v>42036</v>
      </c>
      <c r="G45" s="10">
        <v>45323</v>
      </c>
      <c r="H45" s="11">
        <v>10</v>
      </c>
      <c r="I45" s="20" t="s">
        <v>253</v>
      </c>
      <c r="J45" s="11" t="s">
        <v>255</v>
      </c>
      <c r="K45" s="11" t="s">
        <v>5259</v>
      </c>
      <c r="L45" s="11">
        <v>2</v>
      </c>
    </row>
    <row r="46" spans="1:12">
      <c r="A46" s="11" t="s">
        <v>34</v>
      </c>
      <c r="D46" s="11" t="s">
        <v>254</v>
      </c>
      <c r="E46" s="19" t="s">
        <v>290</v>
      </c>
      <c r="F46" s="10">
        <v>42036</v>
      </c>
      <c r="G46" s="10">
        <v>45323</v>
      </c>
      <c r="H46" s="11">
        <v>10</v>
      </c>
      <c r="I46" s="20" t="s">
        <v>253</v>
      </c>
      <c r="J46" s="11" t="s">
        <v>255</v>
      </c>
      <c r="K46" s="11" t="s">
        <v>5259</v>
      </c>
      <c r="L46" s="11">
        <v>2</v>
      </c>
    </row>
    <row r="47" spans="1:12">
      <c r="A47" s="11" t="s">
        <v>35</v>
      </c>
      <c r="D47" s="11" t="s">
        <v>254</v>
      </c>
      <c r="E47" s="19" t="s">
        <v>291</v>
      </c>
      <c r="F47" s="10">
        <v>42036</v>
      </c>
      <c r="G47" s="10">
        <v>45323</v>
      </c>
      <c r="H47" s="11">
        <v>10</v>
      </c>
      <c r="I47" s="20" t="s">
        <v>253</v>
      </c>
      <c r="J47" s="11" t="s">
        <v>255</v>
      </c>
      <c r="K47" s="11" t="s">
        <v>5259</v>
      </c>
      <c r="L47" s="11">
        <v>2</v>
      </c>
    </row>
    <row r="48" spans="1:12">
      <c r="A48" s="11" t="s">
        <v>36</v>
      </c>
      <c r="D48" s="11" t="s">
        <v>254</v>
      </c>
      <c r="E48" s="19" t="s">
        <v>292</v>
      </c>
      <c r="F48" s="10">
        <v>42036</v>
      </c>
      <c r="G48" s="10">
        <v>45323</v>
      </c>
      <c r="H48" s="11">
        <v>10</v>
      </c>
      <c r="I48" s="20" t="s">
        <v>253</v>
      </c>
      <c r="J48" s="11" t="s">
        <v>255</v>
      </c>
      <c r="K48" s="11" t="s">
        <v>5259</v>
      </c>
      <c r="L48" s="11">
        <v>2</v>
      </c>
    </row>
    <row r="49" spans="1:12">
      <c r="A49" s="11" t="s">
        <v>37</v>
      </c>
      <c r="D49" s="11" t="s">
        <v>254</v>
      </c>
      <c r="E49" s="19" t="s">
        <v>293</v>
      </c>
      <c r="F49" s="10">
        <v>42036</v>
      </c>
      <c r="G49" s="10">
        <v>45323</v>
      </c>
      <c r="H49" s="11">
        <v>10</v>
      </c>
      <c r="I49" s="20" t="s">
        <v>253</v>
      </c>
      <c r="J49" s="11" t="s">
        <v>255</v>
      </c>
      <c r="K49" s="11" t="s">
        <v>5259</v>
      </c>
      <c r="L49" s="11">
        <v>2</v>
      </c>
    </row>
    <row r="50" spans="1:12">
      <c r="A50" s="11" t="s">
        <v>38</v>
      </c>
      <c r="D50" s="11" t="s">
        <v>254</v>
      </c>
      <c r="E50" s="19" t="s">
        <v>294</v>
      </c>
      <c r="F50" s="10">
        <v>42036</v>
      </c>
      <c r="G50" s="10">
        <v>45323</v>
      </c>
      <c r="H50" s="11">
        <v>10</v>
      </c>
      <c r="I50" s="20" t="s">
        <v>253</v>
      </c>
      <c r="J50" s="11" t="s">
        <v>255</v>
      </c>
      <c r="K50" s="11" t="s">
        <v>5259</v>
      </c>
      <c r="L50" s="11">
        <v>2</v>
      </c>
    </row>
    <row r="51" spans="1:12">
      <c r="A51" s="11" t="s">
        <v>39</v>
      </c>
      <c r="D51" s="11" t="s">
        <v>254</v>
      </c>
      <c r="E51" s="19" t="s">
        <v>295</v>
      </c>
      <c r="F51" s="10">
        <v>42036</v>
      </c>
      <c r="G51" s="10">
        <v>45323</v>
      </c>
      <c r="H51" s="11">
        <v>10</v>
      </c>
      <c r="I51" s="20" t="s">
        <v>253</v>
      </c>
      <c r="J51" s="11" t="s">
        <v>255</v>
      </c>
      <c r="K51" s="11" t="s">
        <v>5259</v>
      </c>
      <c r="L51" s="11">
        <v>2</v>
      </c>
    </row>
    <row r="52" spans="1:12">
      <c r="A52" s="11" t="s">
        <v>40</v>
      </c>
      <c r="D52" s="11" t="s">
        <v>254</v>
      </c>
      <c r="E52" s="19" t="s">
        <v>296</v>
      </c>
      <c r="F52" s="10">
        <v>42036</v>
      </c>
      <c r="G52" s="10">
        <v>45323</v>
      </c>
      <c r="H52" s="11">
        <v>10</v>
      </c>
      <c r="I52" s="20" t="s">
        <v>253</v>
      </c>
      <c r="J52" s="11" t="s">
        <v>255</v>
      </c>
      <c r="K52" s="11" t="s">
        <v>5259</v>
      </c>
      <c r="L52" s="11">
        <v>2</v>
      </c>
    </row>
    <row r="53" spans="1:12">
      <c r="A53" s="11" t="s">
        <v>41</v>
      </c>
      <c r="D53" s="11" t="s">
        <v>254</v>
      </c>
      <c r="E53" s="19" t="s">
        <v>297</v>
      </c>
      <c r="F53" s="10">
        <v>42036</v>
      </c>
      <c r="G53" s="10">
        <v>45323</v>
      </c>
      <c r="H53" s="11">
        <v>10</v>
      </c>
      <c r="I53" s="20" t="s">
        <v>253</v>
      </c>
      <c r="J53" s="11" t="s">
        <v>255</v>
      </c>
      <c r="K53" s="11" t="s">
        <v>5259</v>
      </c>
      <c r="L53" s="11">
        <v>2</v>
      </c>
    </row>
    <row r="54" spans="1:12">
      <c r="A54" s="11" t="s">
        <v>42</v>
      </c>
      <c r="D54" s="11" t="s">
        <v>254</v>
      </c>
      <c r="E54" s="19" t="s">
        <v>298</v>
      </c>
      <c r="F54" s="10">
        <v>42036</v>
      </c>
      <c r="G54" s="10">
        <v>45323</v>
      </c>
      <c r="H54" s="11">
        <v>10</v>
      </c>
      <c r="I54" s="20" t="s">
        <v>253</v>
      </c>
      <c r="J54" s="11" t="s">
        <v>255</v>
      </c>
      <c r="K54" s="11" t="s">
        <v>5259</v>
      </c>
      <c r="L54" s="11">
        <v>2</v>
      </c>
    </row>
    <row r="55" spans="1:12">
      <c r="A55" s="11" t="s">
        <v>43</v>
      </c>
      <c r="D55" s="11" t="s">
        <v>254</v>
      </c>
      <c r="E55" s="19" t="s">
        <v>299</v>
      </c>
      <c r="F55" s="10">
        <v>42036</v>
      </c>
      <c r="G55" s="10">
        <v>45323</v>
      </c>
      <c r="H55" s="11">
        <v>10</v>
      </c>
      <c r="I55" s="20" t="s">
        <v>253</v>
      </c>
      <c r="J55" s="11" t="s">
        <v>255</v>
      </c>
      <c r="K55" s="11" t="s">
        <v>5259</v>
      </c>
      <c r="L55" s="11">
        <v>2</v>
      </c>
    </row>
    <row r="56" spans="1:12">
      <c r="A56" s="11" t="s">
        <v>44</v>
      </c>
      <c r="D56" s="11" t="s">
        <v>254</v>
      </c>
      <c r="E56" s="19" t="s">
        <v>300</v>
      </c>
      <c r="F56" s="10">
        <v>42036</v>
      </c>
      <c r="G56" s="10">
        <v>45323</v>
      </c>
      <c r="H56" s="11">
        <v>10</v>
      </c>
      <c r="I56" s="20" t="s">
        <v>253</v>
      </c>
      <c r="J56" s="11" t="s">
        <v>255</v>
      </c>
      <c r="K56" s="11" t="s">
        <v>5259</v>
      </c>
      <c r="L56" s="11">
        <v>2</v>
      </c>
    </row>
    <row r="57" spans="1:12">
      <c r="A57" s="11" t="s">
        <v>45</v>
      </c>
      <c r="D57" s="11" t="s">
        <v>254</v>
      </c>
      <c r="E57" s="19" t="s">
        <v>301</v>
      </c>
      <c r="F57" s="10">
        <v>42036</v>
      </c>
      <c r="G57" s="10">
        <v>45323</v>
      </c>
      <c r="H57" s="11">
        <v>10</v>
      </c>
      <c r="I57" s="20" t="s">
        <v>253</v>
      </c>
      <c r="J57" s="11" t="s">
        <v>255</v>
      </c>
      <c r="K57" s="11" t="s">
        <v>5259</v>
      </c>
      <c r="L57" s="11">
        <v>2</v>
      </c>
    </row>
    <row r="58" spans="1:12">
      <c r="A58" s="11" t="s">
        <v>46</v>
      </c>
      <c r="D58" s="11" t="s">
        <v>254</v>
      </c>
      <c r="E58" s="19" t="s">
        <v>302</v>
      </c>
      <c r="F58" s="10">
        <v>42036</v>
      </c>
      <c r="G58" s="10">
        <v>45323</v>
      </c>
      <c r="H58" s="11">
        <v>10</v>
      </c>
      <c r="I58" s="20" t="s">
        <v>253</v>
      </c>
      <c r="J58" s="11" t="s">
        <v>255</v>
      </c>
      <c r="K58" s="11" t="s">
        <v>5259</v>
      </c>
      <c r="L58" s="11">
        <v>2</v>
      </c>
    </row>
    <row r="59" spans="1:12">
      <c r="A59" s="11" t="s">
        <v>47</v>
      </c>
      <c r="D59" s="11" t="s">
        <v>254</v>
      </c>
      <c r="E59" s="19" t="s">
        <v>303</v>
      </c>
      <c r="F59" s="10">
        <v>42036</v>
      </c>
      <c r="G59" s="10">
        <v>45323</v>
      </c>
      <c r="H59" s="11">
        <v>10</v>
      </c>
      <c r="I59" s="20" t="s">
        <v>253</v>
      </c>
      <c r="J59" s="11" t="s">
        <v>255</v>
      </c>
      <c r="K59" s="11" t="s">
        <v>5259</v>
      </c>
      <c r="L59" s="11">
        <v>2</v>
      </c>
    </row>
    <row r="60" spans="1:12">
      <c r="A60" s="11" t="s">
        <v>48</v>
      </c>
      <c r="D60" s="11" t="s">
        <v>254</v>
      </c>
      <c r="E60" s="19" t="s">
        <v>304</v>
      </c>
      <c r="F60" s="10">
        <v>42036</v>
      </c>
      <c r="G60" s="10">
        <v>45323</v>
      </c>
      <c r="H60" s="11">
        <v>10</v>
      </c>
      <c r="I60" s="20" t="s">
        <v>253</v>
      </c>
      <c r="J60" s="11" t="s">
        <v>255</v>
      </c>
      <c r="K60" s="11" t="s">
        <v>5259</v>
      </c>
      <c r="L60" s="11">
        <v>2</v>
      </c>
    </row>
    <row r="61" spans="1:12">
      <c r="A61" s="11" t="s">
        <v>49</v>
      </c>
      <c r="D61" s="11" t="s">
        <v>254</v>
      </c>
      <c r="E61" s="19" t="s">
        <v>305</v>
      </c>
      <c r="F61" s="10">
        <v>42036</v>
      </c>
      <c r="G61" s="10">
        <v>45323</v>
      </c>
      <c r="H61" s="11">
        <v>10</v>
      </c>
      <c r="I61" s="20" t="s">
        <v>253</v>
      </c>
      <c r="J61" s="11" t="s">
        <v>255</v>
      </c>
      <c r="K61" s="11" t="s">
        <v>5259</v>
      </c>
      <c r="L61" s="11">
        <v>2</v>
      </c>
    </row>
    <row r="62" spans="1:12">
      <c r="A62" s="11" t="s">
        <v>50</v>
      </c>
      <c r="D62" s="11" t="s">
        <v>254</v>
      </c>
      <c r="E62" s="19" t="s">
        <v>306</v>
      </c>
      <c r="F62" s="10">
        <v>42036</v>
      </c>
      <c r="G62" s="10">
        <v>45323</v>
      </c>
      <c r="H62" s="11">
        <v>10</v>
      </c>
      <c r="I62" s="20" t="s">
        <v>253</v>
      </c>
      <c r="J62" s="11" t="s">
        <v>255</v>
      </c>
      <c r="K62" s="11" t="s">
        <v>5259</v>
      </c>
      <c r="L62" s="11">
        <v>2</v>
      </c>
    </row>
    <row r="63" spans="1:12">
      <c r="A63" s="11" t="s">
        <v>51</v>
      </c>
      <c r="D63" s="11" t="s">
        <v>254</v>
      </c>
      <c r="E63" s="19" t="s">
        <v>307</v>
      </c>
      <c r="F63" s="10">
        <v>42036</v>
      </c>
      <c r="G63" s="10">
        <v>45323</v>
      </c>
      <c r="H63" s="11">
        <v>10</v>
      </c>
      <c r="I63" s="20" t="s">
        <v>253</v>
      </c>
      <c r="J63" s="11" t="s">
        <v>255</v>
      </c>
      <c r="K63" s="11" t="s">
        <v>5259</v>
      </c>
      <c r="L63" s="11">
        <v>2</v>
      </c>
    </row>
    <row r="64" spans="1:12">
      <c r="A64" s="11" t="s">
        <v>52</v>
      </c>
      <c r="D64" s="11" t="s">
        <v>254</v>
      </c>
      <c r="E64" s="19" t="s">
        <v>308</v>
      </c>
      <c r="F64" s="10">
        <v>42036</v>
      </c>
      <c r="G64" s="10">
        <v>45323</v>
      </c>
      <c r="H64" s="11">
        <v>10</v>
      </c>
      <c r="I64" s="20" t="s">
        <v>253</v>
      </c>
      <c r="J64" s="11" t="s">
        <v>255</v>
      </c>
      <c r="K64" s="11" t="s">
        <v>5259</v>
      </c>
      <c r="L64" s="11">
        <v>2</v>
      </c>
    </row>
    <row r="65" spans="1:12">
      <c r="A65" s="11" t="s">
        <v>53</v>
      </c>
      <c r="D65" s="11" t="s">
        <v>254</v>
      </c>
      <c r="E65" s="19" t="s">
        <v>309</v>
      </c>
      <c r="F65" s="10">
        <v>42036</v>
      </c>
      <c r="G65" s="10">
        <v>45323</v>
      </c>
      <c r="H65" s="11">
        <v>10</v>
      </c>
      <c r="I65" s="20" t="s">
        <v>253</v>
      </c>
      <c r="J65" s="11" t="s">
        <v>255</v>
      </c>
      <c r="K65" s="11" t="s">
        <v>5259</v>
      </c>
      <c r="L65" s="11">
        <v>2</v>
      </c>
    </row>
    <row r="66" spans="1:12">
      <c r="A66" s="11" t="s">
        <v>54</v>
      </c>
      <c r="D66" s="11" t="s">
        <v>254</v>
      </c>
      <c r="E66" s="19" t="s">
        <v>310</v>
      </c>
      <c r="F66" s="10">
        <v>42036</v>
      </c>
      <c r="G66" s="10">
        <v>45323</v>
      </c>
      <c r="H66" s="11">
        <v>10</v>
      </c>
      <c r="I66" s="20" t="s">
        <v>253</v>
      </c>
      <c r="J66" s="11" t="s">
        <v>255</v>
      </c>
      <c r="K66" s="11" t="s">
        <v>5259</v>
      </c>
      <c r="L66" s="11">
        <v>2</v>
      </c>
    </row>
    <row r="67" spans="1:12">
      <c r="A67" s="11" t="s">
        <v>55</v>
      </c>
      <c r="D67" s="11" t="s">
        <v>254</v>
      </c>
      <c r="E67" s="19" t="s">
        <v>311</v>
      </c>
      <c r="F67" s="10">
        <v>42036</v>
      </c>
      <c r="G67" s="10">
        <v>45323</v>
      </c>
      <c r="H67" s="11">
        <v>10</v>
      </c>
      <c r="I67" s="20" t="s">
        <v>253</v>
      </c>
      <c r="J67" s="11" t="s">
        <v>255</v>
      </c>
      <c r="K67" s="11" t="s">
        <v>5259</v>
      </c>
      <c r="L67" s="11">
        <v>2</v>
      </c>
    </row>
    <row r="68" spans="1:12">
      <c r="A68" s="11" t="s">
        <v>56</v>
      </c>
      <c r="D68" s="11" t="s">
        <v>254</v>
      </c>
      <c r="E68" s="19" t="s">
        <v>312</v>
      </c>
      <c r="F68" s="10">
        <v>42036</v>
      </c>
      <c r="G68" s="10">
        <v>45323</v>
      </c>
      <c r="H68" s="11">
        <v>10</v>
      </c>
      <c r="I68" s="20" t="s">
        <v>253</v>
      </c>
      <c r="J68" s="11" t="s">
        <v>255</v>
      </c>
      <c r="K68" s="11" t="s">
        <v>5259</v>
      </c>
      <c r="L68" s="11">
        <v>2</v>
      </c>
    </row>
    <row r="69" spans="1:12">
      <c r="A69" s="11" t="s">
        <v>57</v>
      </c>
      <c r="D69" s="11" t="s">
        <v>254</v>
      </c>
      <c r="E69" s="19" t="s">
        <v>313</v>
      </c>
      <c r="F69" s="10">
        <v>42036</v>
      </c>
      <c r="G69" s="10">
        <v>45323</v>
      </c>
      <c r="H69" s="11">
        <v>10</v>
      </c>
      <c r="I69" s="20" t="s">
        <v>253</v>
      </c>
      <c r="J69" s="11" t="s">
        <v>255</v>
      </c>
      <c r="K69" s="11" t="s">
        <v>5259</v>
      </c>
      <c r="L69" s="11">
        <v>2</v>
      </c>
    </row>
    <row r="70" spans="1:12">
      <c r="A70" s="11" t="s">
        <v>58</v>
      </c>
      <c r="D70" s="11" t="s">
        <v>254</v>
      </c>
      <c r="E70" s="19" t="s">
        <v>314</v>
      </c>
      <c r="F70" s="10">
        <v>42036</v>
      </c>
      <c r="G70" s="10">
        <v>45323</v>
      </c>
      <c r="H70" s="11">
        <v>10</v>
      </c>
      <c r="I70" s="20" t="s">
        <v>253</v>
      </c>
      <c r="J70" s="11" t="s">
        <v>255</v>
      </c>
      <c r="K70" s="11" t="s">
        <v>5259</v>
      </c>
      <c r="L70" s="11">
        <v>2</v>
      </c>
    </row>
    <row r="71" spans="1:12">
      <c r="A71" s="11" t="s">
        <v>59</v>
      </c>
      <c r="D71" s="11" t="s">
        <v>254</v>
      </c>
      <c r="E71" s="19" t="s">
        <v>315</v>
      </c>
      <c r="F71" s="10">
        <v>42036</v>
      </c>
      <c r="G71" s="10">
        <v>45323</v>
      </c>
      <c r="H71" s="11">
        <v>10</v>
      </c>
      <c r="I71" s="20" t="s">
        <v>253</v>
      </c>
      <c r="J71" s="11" t="s">
        <v>255</v>
      </c>
      <c r="K71" s="11" t="s">
        <v>5259</v>
      </c>
      <c r="L71" s="11">
        <v>2</v>
      </c>
    </row>
    <row r="72" spans="1:12">
      <c r="A72" s="11" t="s">
        <v>60</v>
      </c>
      <c r="D72" s="11" t="s">
        <v>254</v>
      </c>
      <c r="E72" s="19" t="s">
        <v>316</v>
      </c>
      <c r="F72" s="10">
        <v>42036</v>
      </c>
      <c r="G72" s="10">
        <v>45323</v>
      </c>
      <c r="H72" s="11">
        <v>10</v>
      </c>
      <c r="I72" s="20" t="s">
        <v>253</v>
      </c>
      <c r="J72" s="11" t="s">
        <v>255</v>
      </c>
      <c r="K72" s="11" t="s">
        <v>5259</v>
      </c>
      <c r="L72" s="11">
        <v>2</v>
      </c>
    </row>
    <row r="73" spans="1:12">
      <c r="A73" s="11" t="s">
        <v>61</v>
      </c>
      <c r="D73" s="11" t="s">
        <v>254</v>
      </c>
      <c r="E73" s="19" t="s">
        <v>317</v>
      </c>
      <c r="F73" s="10">
        <v>42036</v>
      </c>
      <c r="G73" s="10">
        <v>45323</v>
      </c>
      <c r="H73" s="11">
        <v>10</v>
      </c>
      <c r="I73" s="20" t="s">
        <v>253</v>
      </c>
      <c r="J73" s="11" t="s">
        <v>255</v>
      </c>
      <c r="K73" s="11" t="s">
        <v>5259</v>
      </c>
      <c r="L73" s="11">
        <v>2</v>
      </c>
    </row>
    <row r="74" spans="1:12">
      <c r="A74" s="11" t="s">
        <v>62</v>
      </c>
      <c r="D74" s="11" t="s">
        <v>254</v>
      </c>
      <c r="E74" s="19" t="s">
        <v>318</v>
      </c>
      <c r="F74" s="10">
        <v>42036</v>
      </c>
      <c r="G74" s="10">
        <v>45323</v>
      </c>
      <c r="H74" s="11">
        <v>10</v>
      </c>
      <c r="I74" s="20" t="s">
        <v>253</v>
      </c>
      <c r="J74" s="11" t="s">
        <v>255</v>
      </c>
      <c r="K74" s="11" t="s">
        <v>5259</v>
      </c>
      <c r="L74" s="11">
        <v>2</v>
      </c>
    </row>
    <row r="75" spans="1:12">
      <c r="A75" s="11" t="s">
        <v>63</v>
      </c>
      <c r="D75" s="11" t="s">
        <v>254</v>
      </c>
      <c r="E75" s="19" t="s">
        <v>319</v>
      </c>
      <c r="F75" s="10">
        <v>42036</v>
      </c>
      <c r="G75" s="10">
        <v>45323</v>
      </c>
      <c r="H75" s="11">
        <v>10</v>
      </c>
      <c r="I75" s="20" t="s">
        <v>253</v>
      </c>
      <c r="J75" s="11" t="s">
        <v>255</v>
      </c>
      <c r="K75" s="11" t="s">
        <v>5259</v>
      </c>
      <c r="L75" s="11">
        <v>2</v>
      </c>
    </row>
    <row r="76" spans="1:12">
      <c r="A76" s="11" t="s">
        <v>64</v>
      </c>
      <c r="D76" s="11" t="s">
        <v>254</v>
      </c>
      <c r="E76" s="19" t="s">
        <v>320</v>
      </c>
      <c r="F76" s="10">
        <v>42036</v>
      </c>
      <c r="G76" s="10">
        <v>45323</v>
      </c>
      <c r="H76" s="11">
        <v>10</v>
      </c>
      <c r="I76" s="20" t="s">
        <v>253</v>
      </c>
      <c r="J76" s="11" t="s">
        <v>255</v>
      </c>
      <c r="K76" s="11" t="s">
        <v>5259</v>
      </c>
      <c r="L76" s="11">
        <v>2</v>
      </c>
    </row>
    <row r="77" spans="1:12">
      <c r="A77" s="11" t="s">
        <v>65</v>
      </c>
      <c r="D77" s="11" t="s">
        <v>254</v>
      </c>
      <c r="E77" s="19" t="s">
        <v>321</v>
      </c>
      <c r="F77" s="10">
        <v>42036</v>
      </c>
      <c r="G77" s="10">
        <v>45323</v>
      </c>
      <c r="H77" s="11">
        <v>10</v>
      </c>
      <c r="I77" s="20" t="s">
        <v>253</v>
      </c>
      <c r="J77" s="11" t="s">
        <v>255</v>
      </c>
      <c r="K77" s="11" t="s">
        <v>5259</v>
      </c>
      <c r="L77" s="11">
        <v>2</v>
      </c>
    </row>
    <row r="78" spans="1:12">
      <c r="A78" s="11" t="s">
        <v>66</v>
      </c>
      <c r="D78" s="11" t="s">
        <v>254</v>
      </c>
      <c r="E78" s="19" t="s">
        <v>322</v>
      </c>
      <c r="F78" s="10">
        <v>42036</v>
      </c>
      <c r="G78" s="10">
        <v>45323</v>
      </c>
      <c r="H78" s="11">
        <v>10</v>
      </c>
      <c r="I78" s="20" t="s">
        <v>253</v>
      </c>
      <c r="J78" s="11" t="s">
        <v>255</v>
      </c>
      <c r="K78" s="11" t="s">
        <v>5259</v>
      </c>
      <c r="L78" s="11">
        <v>2</v>
      </c>
    </row>
    <row r="79" spans="1:12">
      <c r="A79" s="11" t="s">
        <v>67</v>
      </c>
      <c r="D79" s="11" t="s">
        <v>254</v>
      </c>
      <c r="E79" s="19" t="s">
        <v>323</v>
      </c>
      <c r="F79" s="10">
        <v>42036</v>
      </c>
      <c r="G79" s="10">
        <v>45323</v>
      </c>
      <c r="H79" s="11">
        <v>10</v>
      </c>
      <c r="I79" s="20" t="s">
        <v>253</v>
      </c>
      <c r="J79" s="11" t="s">
        <v>255</v>
      </c>
      <c r="K79" s="11" t="s">
        <v>5259</v>
      </c>
      <c r="L79" s="11">
        <v>2</v>
      </c>
    </row>
    <row r="80" spans="1:12">
      <c r="A80" s="11" t="s">
        <v>68</v>
      </c>
      <c r="D80" s="11" t="s">
        <v>254</v>
      </c>
      <c r="E80" s="19" t="s">
        <v>324</v>
      </c>
      <c r="F80" s="10">
        <v>42036</v>
      </c>
      <c r="G80" s="10">
        <v>45323</v>
      </c>
      <c r="H80" s="11">
        <v>10</v>
      </c>
      <c r="I80" s="20" t="s">
        <v>253</v>
      </c>
      <c r="J80" s="11" t="s">
        <v>255</v>
      </c>
      <c r="K80" s="11" t="s">
        <v>5259</v>
      </c>
      <c r="L80" s="11">
        <v>2</v>
      </c>
    </row>
    <row r="81" spans="1:12">
      <c r="A81" s="11" t="s">
        <v>69</v>
      </c>
      <c r="D81" s="11" t="s">
        <v>254</v>
      </c>
      <c r="E81" s="19" t="s">
        <v>325</v>
      </c>
      <c r="F81" s="10">
        <v>42036</v>
      </c>
      <c r="G81" s="10">
        <v>45323</v>
      </c>
      <c r="H81" s="11">
        <v>10</v>
      </c>
      <c r="I81" s="20" t="s">
        <v>253</v>
      </c>
      <c r="J81" s="11" t="s">
        <v>255</v>
      </c>
      <c r="K81" s="11" t="s">
        <v>5259</v>
      </c>
      <c r="L81" s="11">
        <v>2</v>
      </c>
    </row>
    <row r="82" spans="1:12">
      <c r="A82" s="11" t="s">
        <v>70</v>
      </c>
      <c r="D82" s="11" t="s">
        <v>254</v>
      </c>
      <c r="E82" s="19" t="s">
        <v>326</v>
      </c>
      <c r="F82" s="10">
        <v>42036</v>
      </c>
      <c r="G82" s="10">
        <v>45323</v>
      </c>
      <c r="H82" s="11">
        <v>10</v>
      </c>
      <c r="I82" s="20" t="s">
        <v>253</v>
      </c>
      <c r="J82" s="11" t="s">
        <v>255</v>
      </c>
      <c r="K82" s="11" t="s">
        <v>5259</v>
      </c>
      <c r="L82" s="11">
        <v>2</v>
      </c>
    </row>
    <row r="83" spans="1:12">
      <c r="A83" s="11" t="s">
        <v>71</v>
      </c>
      <c r="D83" s="11" t="s">
        <v>254</v>
      </c>
      <c r="E83" s="19" t="s">
        <v>327</v>
      </c>
      <c r="F83" s="10">
        <v>42036</v>
      </c>
      <c r="G83" s="10">
        <v>45323</v>
      </c>
      <c r="H83" s="11">
        <v>10</v>
      </c>
      <c r="I83" s="20" t="s">
        <v>253</v>
      </c>
      <c r="J83" s="11" t="s">
        <v>255</v>
      </c>
      <c r="K83" s="11" t="s">
        <v>5259</v>
      </c>
      <c r="L83" s="11">
        <v>2</v>
      </c>
    </row>
    <row r="84" spans="1:12">
      <c r="A84" s="11" t="s">
        <v>72</v>
      </c>
      <c r="D84" s="11" t="s">
        <v>254</v>
      </c>
      <c r="E84" s="19" t="s">
        <v>328</v>
      </c>
      <c r="F84" s="10">
        <v>42036</v>
      </c>
      <c r="G84" s="10">
        <v>45323</v>
      </c>
      <c r="H84" s="11">
        <v>10</v>
      </c>
      <c r="I84" s="20" t="s">
        <v>253</v>
      </c>
      <c r="J84" s="11" t="s">
        <v>255</v>
      </c>
      <c r="K84" s="11" t="s">
        <v>5259</v>
      </c>
      <c r="L84" s="11">
        <v>2</v>
      </c>
    </row>
    <row r="85" spans="1:12">
      <c r="A85" s="11" t="s">
        <v>73</v>
      </c>
      <c r="D85" s="11" t="s">
        <v>254</v>
      </c>
      <c r="E85" s="19" t="s">
        <v>329</v>
      </c>
      <c r="F85" s="10">
        <v>42036</v>
      </c>
      <c r="G85" s="10">
        <v>45323</v>
      </c>
      <c r="H85" s="11">
        <v>10</v>
      </c>
      <c r="I85" s="20" t="s">
        <v>253</v>
      </c>
      <c r="J85" s="11" t="s">
        <v>255</v>
      </c>
      <c r="K85" s="11" t="s">
        <v>5259</v>
      </c>
      <c r="L85" s="11">
        <v>2</v>
      </c>
    </row>
    <row r="86" spans="1:12">
      <c r="A86" s="11" t="s">
        <v>74</v>
      </c>
      <c r="D86" s="11" t="s">
        <v>254</v>
      </c>
      <c r="E86" s="19" t="s">
        <v>330</v>
      </c>
      <c r="F86" s="10">
        <v>42036</v>
      </c>
      <c r="G86" s="10">
        <v>45323</v>
      </c>
      <c r="H86" s="11">
        <v>10</v>
      </c>
      <c r="I86" s="20" t="s">
        <v>253</v>
      </c>
      <c r="J86" s="11" t="s">
        <v>255</v>
      </c>
      <c r="K86" s="11" t="s">
        <v>5259</v>
      </c>
      <c r="L86" s="11">
        <v>2</v>
      </c>
    </row>
    <row r="87" spans="1:12">
      <c r="A87" s="11" t="s">
        <v>75</v>
      </c>
      <c r="D87" s="11" t="s">
        <v>254</v>
      </c>
      <c r="E87" s="19" t="s">
        <v>331</v>
      </c>
      <c r="F87" s="10">
        <v>42036</v>
      </c>
      <c r="G87" s="10">
        <v>45323</v>
      </c>
      <c r="H87" s="11">
        <v>10</v>
      </c>
      <c r="I87" s="20" t="s">
        <v>253</v>
      </c>
      <c r="J87" s="11" t="s">
        <v>255</v>
      </c>
      <c r="K87" s="11" t="s">
        <v>5259</v>
      </c>
      <c r="L87" s="11">
        <v>2</v>
      </c>
    </row>
    <row r="88" spans="1:12">
      <c r="A88" s="11" t="s">
        <v>76</v>
      </c>
      <c r="D88" s="11" t="s">
        <v>254</v>
      </c>
      <c r="E88" s="19" t="s">
        <v>332</v>
      </c>
      <c r="F88" s="10">
        <v>42036</v>
      </c>
      <c r="G88" s="10">
        <v>45323</v>
      </c>
      <c r="H88" s="11">
        <v>10</v>
      </c>
      <c r="I88" s="20" t="s">
        <v>253</v>
      </c>
      <c r="J88" s="11" t="s">
        <v>255</v>
      </c>
      <c r="K88" s="11" t="s">
        <v>5259</v>
      </c>
      <c r="L88" s="11">
        <v>2</v>
      </c>
    </row>
    <row r="89" spans="1:12">
      <c r="A89" s="11" t="s">
        <v>77</v>
      </c>
      <c r="D89" s="11" t="s">
        <v>254</v>
      </c>
      <c r="E89" s="19" t="s">
        <v>333</v>
      </c>
      <c r="F89" s="10">
        <v>42036</v>
      </c>
      <c r="G89" s="10">
        <v>45323</v>
      </c>
      <c r="H89" s="11">
        <v>10</v>
      </c>
      <c r="I89" s="20" t="s">
        <v>253</v>
      </c>
      <c r="J89" s="11" t="s">
        <v>255</v>
      </c>
      <c r="K89" s="11" t="s">
        <v>5259</v>
      </c>
      <c r="L89" s="11">
        <v>2</v>
      </c>
    </row>
    <row r="90" spans="1:12">
      <c r="A90" s="11" t="s">
        <v>78</v>
      </c>
      <c r="D90" s="11" t="s">
        <v>254</v>
      </c>
      <c r="E90" s="19" t="s">
        <v>334</v>
      </c>
      <c r="F90" s="10">
        <v>42036</v>
      </c>
      <c r="G90" s="10">
        <v>45323</v>
      </c>
      <c r="H90" s="11">
        <v>10</v>
      </c>
      <c r="I90" s="20" t="s">
        <v>253</v>
      </c>
      <c r="J90" s="11" t="s">
        <v>255</v>
      </c>
      <c r="K90" s="11" t="s">
        <v>5259</v>
      </c>
      <c r="L90" s="11">
        <v>2</v>
      </c>
    </row>
    <row r="91" spans="1:12">
      <c r="A91" s="11" t="s">
        <v>79</v>
      </c>
      <c r="D91" s="11" t="s">
        <v>254</v>
      </c>
      <c r="E91" s="19" t="s">
        <v>335</v>
      </c>
      <c r="F91" s="10">
        <v>42036</v>
      </c>
      <c r="G91" s="10">
        <v>45323</v>
      </c>
      <c r="H91" s="11">
        <v>10</v>
      </c>
      <c r="I91" s="20" t="s">
        <v>253</v>
      </c>
      <c r="J91" s="11" t="s">
        <v>255</v>
      </c>
      <c r="K91" s="11" t="s">
        <v>5259</v>
      </c>
      <c r="L91" s="11">
        <v>2</v>
      </c>
    </row>
    <row r="92" spans="1:12">
      <c r="A92" s="11" t="s">
        <v>80</v>
      </c>
      <c r="D92" s="11" t="s">
        <v>254</v>
      </c>
      <c r="E92" s="19" t="s">
        <v>336</v>
      </c>
      <c r="F92" s="10">
        <v>42036</v>
      </c>
      <c r="G92" s="10">
        <v>45323</v>
      </c>
      <c r="H92" s="11">
        <v>10</v>
      </c>
      <c r="I92" s="20" t="s">
        <v>253</v>
      </c>
      <c r="J92" s="11" t="s">
        <v>255</v>
      </c>
      <c r="K92" s="11" t="s">
        <v>5259</v>
      </c>
      <c r="L92" s="11">
        <v>2</v>
      </c>
    </row>
    <row r="93" spans="1:12">
      <c r="A93" s="11" t="s">
        <v>81</v>
      </c>
      <c r="D93" s="11" t="s">
        <v>254</v>
      </c>
      <c r="E93" s="19" t="s">
        <v>337</v>
      </c>
      <c r="F93" s="10">
        <v>42036</v>
      </c>
      <c r="G93" s="10">
        <v>45323</v>
      </c>
      <c r="H93" s="11">
        <v>10</v>
      </c>
      <c r="I93" s="20" t="s">
        <v>253</v>
      </c>
      <c r="J93" s="11" t="s">
        <v>255</v>
      </c>
      <c r="K93" s="11" t="s">
        <v>5259</v>
      </c>
      <c r="L93" s="11">
        <v>2</v>
      </c>
    </row>
    <row r="94" spans="1:12">
      <c r="A94" s="11" t="s">
        <v>82</v>
      </c>
      <c r="D94" s="11" t="s">
        <v>254</v>
      </c>
      <c r="E94" s="19" t="s">
        <v>338</v>
      </c>
      <c r="F94" s="10">
        <v>42036</v>
      </c>
      <c r="G94" s="10">
        <v>45323</v>
      </c>
      <c r="H94" s="11">
        <v>10</v>
      </c>
      <c r="I94" s="20" t="s">
        <v>253</v>
      </c>
      <c r="J94" s="11" t="s">
        <v>255</v>
      </c>
      <c r="K94" s="11" t="s">
        <v>5259</v>
      </c>
      <c r="L94" s="11">
        <v>2</v>
      </c>
    </row>
    <row r="95" spans="1:12">
      <c r="A95" s="11" t="s">
        <v>83</v>
      </c>
      <c r="D95" s="11" t="s">
        <v>254</v>
      </c>
      <c r="E95" s="19" t="s">
        <v>339</v>
      </c>
      <c r="F95" s="10">
        <v>42036</v>
      </c>
      <c r="G95" s="10">
        <v>45323</v>
      </c>
      <c r="H95" s="11">
        <v>10</v>
      </c>
      <c r="I95" s="20" t="s">
        <v>253</v>
      </c>
      <c r="J95" s="11" t="s">
        <v>255</v>
      </c>
      <c r="K95" s="11" t="s">
        <v>5259</v>
      </c>
      <c r="L95" s="11">
        <v>2</v>
      </c>
    </row>
    <row r="96" spans="1:12">
      <c r="A96" s="11" t="s">
        <v>84</v>
      </c>
      <c r="D96" s="11" t="s">
        <v>254</v>
      </c>
      <c r="E96" s="19" t="s">
        <v>340</v>
      </c>
      <c r="F96" s="10">
        <v>42036</v>
      </c>
      <c r="G96" s="10">
        <v>45323</v>
      </c>
      <c r="H96" s="11">
        <v>10</v>
      </c>
      <c r="I96" s="20" t="s">
        <v>253</v>
      </c>
      <c r="J96" s="11" t="s">
        <v>255</v>
      </c>
      <c r="K96" s="11" t="s">
        <v>5259</v>
      </c>
      <c r="L96" s="11">
        <v>2</v>
      </c>
    </row>
    <row r="97" spans="1:12">
      <c r="A97" s="11" t="s">
        <v>85</v>
      </c>
      <c r="D97" s="11" t="s">
        <v>254</v>
      </c>
      <c r="E97" s="19" t="s">
        <v>341</v>
      </c>
      <c r="F97" s="10">
        <v>42036</v>
      </c>
      <c r="G97" s="10">
        <v>45323</v>
      </c>
      <c r="H97" s="11">
        <v>10</v>
      </c>
      <c r="I97" s="20" t="s">
        <v>253</v>
      </c>
      <c r="J97" s="11" t="s">
        <v>255</v>
      </c>
      <c r="K97" s="11" t="s">
        <v>5259</v>
      </c>
      <c r="L97" s="11">
        <v>2</v>
      </c>
    </row>
    <row r="98" spans="1:12">
      <c r="A98" s="11" t="s">
        <v>86</v>
      </c>
      <c r="D98" s="11" t="s">
        <v>254</v>
      </c>
      <c r="E98" s="19" t="s">
        <v>342</v>
      </c>
      <c r="F98" s="10">
        <v>42036</v>
      </c>
      <c r="G98" s="10">
        <v>45323</v>
      </c>
      <c r="H98" s="11">
        <v>10</v>
      </c>
      <c r="I98" s="20" t="s">
        <v>253</v>
      </c>
      <c r="J98" s="11" t="s">
        <v>255</v>
      </c>
      <c r="K98" s="11" t="s">
        <v>5259</v>
      </c>
      <c r="L98" s="11">
        <v>2</v>
      </c>
    </row>
    <row r="99" spans="1:12">
      <c r="A99" s="11" t="s">
        <v>87</v>
      </c>
      <c r="D99" s="11" t="s">
        <v>254</v>
      </c>
      <c r="E99" s="19" t="s">
        <v>343</v>
      </c>
      <c r="F99" s="10">
        <v>42036</v>
      </c>
      <c r="G99" s="10">
        <v>45323</v>
      </c>
      <c r="H99" s="11">
        <v>10</v>
      </c>
      <c r="I99" s="20" t="s">
        <v>253</v>
      </c>
      <c r="J99" s="11" t="s">
        <v>255</v>
      </c>
      <c r="K99" s="11" t="s">
        <v>5259</v>
      </c>
      <c r="L99" s="11">
        <v>2</v>
      </c>
    </row>
    <row r="100" spans="1:12">
      <c r="A100" s="11" t="s">
        <v>88</v>
      </c>
      <c r="D100" s="11" t="s">
        <v>254</v>
      </c>
      <c r="E100" s="19" t="s">
        <v>344</v>
      </c>
      <c r="F100" s="10">
        <v>42036</v>
      </c>
      <c r="G100" s="10">
        <v>45323</v>
      </c>
      <c r="H100" s="11">
        <v>10</v>
      </c>
      <c r="I100" s="20" t="s">
        <v>253</v>
      </c>
      <c r="J100" s="11" t="s">
        <v>255</v>
      </c>
      <c r="K100" s="11" t="s">
        <v>5259</v>
      </c>
      <c r="L100" s="11">
        <v>2</v>
      </c>
    </row>
    <row r="101" spans="1:12">
      <c r="A101" s="11" t="s">
        <v>89</v>
      </c>
      <c r="D101" s="11" t="s">
        <v>254</v>
      </c>
      <c r="E101" s="19" t="s">
        <v>345</v>
      </c>
      <c r="F101" s="10">
        <v>42036</v>
      </c>
      <c r="G101" s="10">
        <v>45323</v>
      </c>
      <c r="H101" s="11">
        <v>10</v>
      </c>
      <c r="I101" s="20" t="s">
        <v>253</v>
      </c>
      <c r="J101" s="11" t="s">
        <v>255</v>
      </c>
      <c r="K101" s="11" t="s">
        <v>5259</v>
      </c>
      <c r="L101" s="11">
        <v>2</v>
      </c>
    </row>
    <row r="102" spans="1:12">
      <c r="A102" s="11" t="s">
        <v>90</v>
      </c>
      <c r="D102" s="11" t="s">
        <v>254</v>
      </c>
      <c r="E102" s="19" t="s">
        <v>346</v>
      </c>
      <c r="F102" s="10">
        <v>42036</v>
      </c>
      <c r="G102" s="10">
        <v>45323</v>
      </c>
      <c r="H102" s="11">
        <v>10</v>
      </c>
      <c r="I102" s="20" t="s">
        <v>253</v>
      </c>
      <c r="J102" s="11" t="s">
        <v>255</v>
      </c>
      <c r="K102" s="11" t="s">
        <v>5259</v>
      </c>
      <c r="L102" s="11">
        <v>2</v>
      </c>
    </row>
    <row r="103" spans="1:12">
      <c r="A103" s="11" t="s">
        <v>91</v>
      </c>
      <c r="D103" s="11" t="s">
        <v>254</v>
      </c>
      <c r="E103" s="19" t="s">
        <v>347</v>
      </c>
      <c r="F103" s="10">
        <v>42036</v>
      </c>
      <c r="G103" s="10">
        <v>45323</v>
      </c>
      <c r="H103" s="11">
        <v>10</v>
      </c>
      <c r="I103" s="20" t="s">
        <v>253</v>
      </c>
      <c r="J103" s="11" t="s">
        <v>255</v>
      </c>
      <c r="K103" s="11" t="s">
        <v>5259</v>
      </c>
      <c r="L103" s="11">
        <v>2</v>
      </c>
    </row>
    <row r="104" spans="1:12">
      <c r="A104" s="11" t="s">
        <v>92</v>
      </c>
      <c r="D104" s="11" t="s">
        <v>254</v>
      </c>
      <c r="E104" s="19" t="s">
        <v>348</v>
      </c>
      <c r="F104" s="10">
        <v>42036</v>
      </c>
      <c r="G104" s="10">
        <v>45323</v>
      </c>
      <c r="H104" s="11">
        <v>10</v>
      </c>
      <c r="I104" s="20" t="s">
        <v>253</v>
      </c>
      <c r="J104" s="11" t="s">
        <v>255</v>
      </c>
      <c r="K104" s="11" t="s">
        <v>5259</v>
      </c>
      <c r="L104" s="11">
        <v>2</v>
      </c>
    </row>
    <row r="105" spans="1:12">
      <c r="A105" s="11" t="s">
        <v>93</v>
      </c>
      <c r="D105" s="11" t="s">
        <v>254</v>
      </c>
      <c r="E105" s="19" t="s">
        <v>349</v>
      </c>
      <c r="F105" s="10">
        <v>42036</v>
      </c>
      <c r="G105" s="10">
        <v>45323</v>
      </c>
      <c r="H105" s="11">
        <v>10</v>
      </c>
      <c r="I105" s="20" t="s">
        <v>253</v>
      </c>
      <c r="J105" s="11" t="s">
        <v>255</v>
      </c>
      <c r="K105" s="11" t="s">
        <v>5259</v>
      </c>
      <c r="L105" s="11">
        <v>2</v>
      </c>
    </row>
    <row r="106" spans="1:12">
      <c r="A106" s="11" t="s">
        <v>94</v>
      </c>
      <c r="D106" s="11" t="s">
        <v>254</v>
      </c>
      <c r="E106" s="19" t="s">
        <v>350</v>
      </c>
      <c r="F106" s="10">
        <v>42036</v>
      </c>
      <c r="G106" s="10">
        <v>45323</v>
      </c>
      <c r="H106" s="11">
        <v>10</v>
      </c>
      <c r="I106" s="20" t="s">
        <v>253</v>
      </c>
      <c r="J106" s="11" t="s">
        <v>255</v>
      </c>
      <c r="K106" s="11" t="s">
        <v>5259</v>
      </c>
      <c r="L106" s="11">
        <v>2</v>
      </c>
    </row>
    <row r="107" spans="1:12">
      <c r="A107" s="11" t="s">
        <v>95</v>
      </c>
      <c r="D107" s="11" t="s">
        <v>254</v>
      </c>
      <c r="E107" s="19" t="s">
        <v>351</v>
      </c>
      <c r="F107" s="10">
        <v>42036</v>
      </c>
      <c r="G107" s="10">
        <v>45323</v>
      </c>
      <c r="H107" s="11">
        <v>10</v>
      </c>
      <c r="I107" s="20" t="s">
        <v>253</v>
      </c>
      <c r="J107" s="11" t="s">
        <v>255</v>
      </c>
      <c r="K107" s="11" t="s">
        <v>5259</v>
      </c>
      <c r="L107" s="11">
        <v>2</v>
      </c>
    </row>
    <row r="108" spans="1:12">
      <c r="A108" s="11" t="s">
        <v>96</v>
      </c>
      <c r="D108" s="11" t="s">
        <v>254</v>
      </c>
      <c r="E108" s="19" t="s">
        <v>352</v>
      </c>
      <c r="F108" s="10">
        <v>42036</v>
      </c>
      <c r="G108" s="10">
        <v>45323</v>
      </c>
      <c r="H108" s="11">
        <v>10</v>
      </c>
      <c r="I108" s="20" t="s">
        <v>253</v>
      </c>
      <c r="J108" s="11" t="s">
        <v>255</v>
      </c>
      <c r="K108" s="11" t="s">
        <v>5259</v>
      </c>
      <c r="L108" s="11">
        <v>2</v>
      </c>
    </row>
    <row r="109" spans="1:12">
      <c r="A109" s="11" t="s">
        <v>97</v>
      </c>
      <c r="D109" s="11" t="s">
        <v>254</v>
      </c>
      <c r="E109" s="19" t="s">
        <v>353</v>
      </c>
      <c r="F109" s="10">
        <v>42036</v>
      </c>
      <c r="G109" s="10">
        <v>45323</v>
      </c>
      <c r="H109" s="11">
        <v>10</v>
      </c>
      <c r="I109" s="20" t="s">
        <v>253</v>
      </c>
      <c r="J109" s="11" t="s">
        <v>255</v>
      </c>
      <c r="K109" s="11" t="s">
        <v>5259</v>
      </c>
      <c r="L109" s="11">
        <v>2</v>
      </c>
    </row>
    <row r="110" spans="1:12">
      <c r="A110" s="11" t="s">
        <v>98</v>
      </c>
      <c r="D110" s="11" t="s">
        <v>254</v>
      </c>
      <c r="E110" s="19" t="s">
        <v>354</v>
      </c>
      <c r="F110" s="10">
        <v>42036</v>
      </c>
      <c r="G110" s="10">
        <v>45323</v>
      </c>
      <c r="H110" s="11">
        <v>10</v>
      </c>
      <c r="I110" s="20" t="s">
        <v>253</v>
      </c>
      <c r="J110" s="11" t="s">
        <v>255</v>
      </c>
      <c r="K110" s="11" t="s">
        <v>5259</v>
      </c>
      <c r="L110" s="11">
        <v>2</v>
      </c>
    </row>
    <row r="111" spans="1:12">
      <c r="A111" s="11" t="s">
        <v>99</v>
      </c>
      <c r="D111" s="11" t="s">
        <v>254</v>
      </c>
      <c r="E111" s="19" t="s">
        <v>355</v>
      </c>
      <c r="F111" s="10">
        <v>42036</v>
      </c>
      <c r="G111" s="10">
        <v>45323</v>
      </c>
      <c r="H111" s="11">
        <v>10</v>
      </c>
      <c r="I111" s="20" t="s">
        <v>253</v>
      </c>
      <c r="J111" s="11" t="s">
        <v>255</v>
      </c>
      <c r="K111" s="11" t="s">
        <v>5259</v>
      </c>
      <c r="L111" s="11">
        <v>2</v>
      </c>
    </row>
    <row r="112" spans="1:12">
      <c r="A112" s="11" t="s">
        <v>100</v>
      </c>
      <c r="D112" s="11" t="s">
        <v>254</v>
      </c>
      <c r="E112" s="19" t="s">
        <v>356</v>
      </c>
      <c r="F112" s="10">
        <v>42036</v>
      </c>
      <c r="G112" s="10">
        <v>45323</v>
      </c>
      <c r="H112" s="11">
        <v>10</v>
      </c>
      <c r="I112" s="20" t="s">
        <v>253</v>
      </c>
      <c r="J112" s="11" t="s">
        <v>255</v>
      </c>
      <c r="K112" s="11" t="s">
        <v>5259</v>
      </c>
      <c r="L112" s="11">
        <v>2</v>
      </c>
    </row>
    <row r="113" spans="1:12">
      <c r="A113" s="11" t="s">
        <v>101</v>
      </c>
      <c r="D113" s="11" t="s">
        <v>254</v>
      </c>
      <c r="E113" s="19" t="s">
        <v>357</v>
      </c>
      <c r="F113" s="10">
        <v>42036</v>
      </c>
      <c r="G113" s="10">
        <v>45323</v>
      </c>
      <c r="H113" s="11">
        <v>10</v>
      </c>
      <c r="I113" s="20" t="s">
        <v>253</v>
      </c>
      <c r="J113" s="11" t="s">
        <v>255</v>
      </c>
      <c r="K113" s="11" t="s">
        <v>5259</v>
      </c>
      <c r="L113" s="11">
        <v>2</v>
      </c>
    </row>
    <row r="114" spans="1:12">
      <c r="A114" s="11" t="s">
        <v>102</v>
      </c>
      <c r="D114" s="11" t="s">
        <v>254</v>
      </c>
      <c r="E114" s="19" t="s">
        <v>358</v>
      </c>
      <c r="F114" s="10">
        <v>42036</v>
      </c>
      <c r="G114" s="10">
        <v>45323</v>
      </c>
      <c r="H114" s="11">
        <v>10</v>
      </c>
      <c r="I114" s="20" t="s">
        <v>253</v>
      </c>
      <c r="J114" s="11" t="s">
        <v>255</v>
      </c>
      <c r="K114" s="11" t="s">
        <v>5259</v>
      </c>
      <c r="L114" s="11">
        <v>2</v>
      </c>
    </row>
    <row r="115" spans="1:12">
      <c r="A115" s="11" t="s">
        <v>103</v>
      </c>
      <c r="D115" s="11" t="s">
        <v>254</v>
      </c>
      <c r="E115" s="19" t="s">
        <v>359</v>
      </c>
      <c r="F115" s="10">
        <v>42036</v>
      </c>
      <c r="G115" s="10">
        <v>45323</v>
      </c>
      <c r="H115" s="11">
        <v>10</v>
      </c>
      <c r="I115" s="20" t="s">
        <v>253</v>
      </c>
      <c r="J115" s="11" t="s">
        <v>255</v>
      </c>
      <c r="K115" s="11" t="s">
        <v>5259</v>
      </c>
      <c r="L115" s="11">
        <v>2</v>
      </c>
    </row>
    <row r="116" spans="1:12">
      <c r="A116" s="11" t="s">
        <v>104</v>
      </c>
      <c r="D116" s="11" t="s">
        <v>254</v>
      </c>
      <c r="E116" s="19" t="s">
        <v>360</v>
      </c>
      <c r="F116" s="10">
        <v>42036</v>
      </c>
      <c r="G116" s="10">
        <v>45323</v>
      </c>
      <c r="H116" s="11">
        <v>10</v>
      </c>
      <c r="I116" s="20" t="s">
        <v>253</v>
      </c>
      <c r="J116" s="11" t="s">
        <v>255</v>
      </c>
      <c r="K116" s="11" t="s">
        <v>5259</v>
      </c>
      <c r="L116" s="11">
        <v>2</v>
      </c>
    </row>
    <row r="117" spans="1:12">
      <c r="A117" s="11" t="s">
        <v>105</v>
      </c>
      <c r="D117" s="11" t="s">
        <v>254</v>
      </c>
      <c r="E117" s="19" t="s">
        <v>361</v>
      </c>
      <c r="F117" s="10">
        <v>42036</v>
      </c>
      <c r="G117" s="10">
        <v>45323</v>
      </c>
      <c r="H117" s="11">
        <v>10</v>
      </c>
      <c r="I117" s="20" t="s">
        <v>253</v>
      </c>
      <c r="J117" s="11" t="s">
        <v>255</v>
      </c>
      <c r="K117" s="11" t="s">
        <v>5259</v>
      </c>
      <c r="L117" s="11">
        <v>2</v>
      </c>
    </row>
    <row r="118" spans="1:12">
      <c r="A118" s="11" t="s">
        <v>106</v>
      </c>
      <c r="D118" s="11" t="s">
        <v>254</v>
      </c>
      <c r="E118" s="19" t="s">
        <v>362</v>
      </c>
      <c r="F118" s="10">
        <v>42036</v>
      </c>
      <c r="G118" s="10">
        <v>45323</v>
      </c>
      <c r="H118" s="11">
        <v>10</v>
      </c>
      <c r="I118" s="20" t="s">
        <v>253</v>
      </c>
      <c r="J118" s="11" t="s">
        <v>255</v>
      </c>
      <c r="K118" s="11" t="s">
        <v>5259</v>
      </c>
      <c r="L118" s="11">
        <v>2</v>
      </c>
    </row>
    <row r="119" spans="1:12">
      <c r="A119" s="11" t="s">
        <v>107</v>
      </c>
      <c r="D119" s="11" t="s">
        <v>254</v>
      </c>
      <c r="E119" s="19" t="s">
        <v>363</v>
      </c>
      <c r="F119" s="10">
        <v>42036</v>
      </c>
      <c r="G119" s="10">
        <v>45323</v>
      </c>
      <c r="H119" s="11">
        <v>10</v>
      </c>
      <c r="I119" s="20" t="s">
        <v>253</v>
      </c>
      <c r="J119" s="11" t="s">
        <v>255</v>
      </c>
      <c r="K119" s="11" t="s">
        <v>5259</v>
      </c>
      <c r="L119" s="11">
        <v>2</v>
      </c>
    </row>
    <row r="120" spans="1:12">
      <c r="A120" s="11" t="s">
        <v>108</v>
      </c>
      <c r="D120" s="11" t="s">
        <v>254</v>
      </c>
      <c r="E120" s="19" t="s">
        <v>364</v>
      </c>
      <c r="F120" s="10">
        <v>42036</v>
      </c>
      <c r="G120" s="10">
        <v>45323</v>
      </c>
      <c r="H120" s="11">
        <v>10</v>
      </c>
      <c r="I120" s="20" t="s">
        <v>253</v>
      </c>
      <c r="J120" s="11" t="s">
        <v>255</v>
      </c>
      <c r="K120" s="11" t="s">
        <v>5259</v>
      </c>
      <c r="L120" s="11">
        <v>2</v>
      </c>
    </row>
    <row r="121" spans="1:12">
      <c r="A121" s="11" t="s">
        <v>109</v>
      </c>
      <c r="D121" s="11" t="s">
        <v>254</v>
      </c>
      <c r="E121" s="19" t="s">
        <v>365</v>
      </c>
      <c r="F121" s="10">
        <v>42036</v>
      </c>
      <c r="G121" s="10">
        <v>45323</v>
      </c>
      <c r="H121" s="11">
        <v>10</v>
      </c>
      <c r="I121" s="20" t="s">
        <v>253</v>
      </c>
      <c r="J121" s="11" t="s">
        <v>255</v>
      </c>
      <c r="K121" s="11" t="s">
        <v>5259</v>
      </c>
      <c r="L121" s="11">
        <v>2</v>
      </c>
    </row>
    <row r="122" spans="1:12">
      <c r="A122" s="11" t="s">
        <v>110</v>
      </c>
      <c r="D122" s="11" t="s">
        <v>254</v>
      </c>
      <c r="E122" s="19" t="s">
        <v>366</v>
      </c>
      <c r="F122" s="10">
        <v>42036</v>
      </c>
      <c r="G122" s="10">
        <v>45323</v>
      </c>
      <c r="H122" s="11">
        <v>10</v>
      </c>
      <c r="I122" s="20" t="s">
        <v>253</v>
      </c>
      <c r="J122" s="11" t="s">
        <v>255</v>
      </c>
      <c r="K122" s="11" t="s">
        <v>5259</v>
      </c>
      <c r="L122" s="11">
        <v>2</v>
      </c>
    </row>
    <row r="123" spans="1:12">
      <c r="A123" s="11" t="s">
        <v>111</v>
      </c>
      <c r="D123" s="11" t="s">
        <v>254</v>
      </c>
      <c r="E123" s="19" t="s">
        <v>367</v>
      </c>
      <c r="F123" s="10">
        <v>42036</v>
      </c>
      <c r="G123" s="10">
        <v>45323</v>
      </c>
      <c r="H123" s="11">
        <v>10</v>
      </c>
      <c r="I123" s="20" t="s">
        <v>253</v>
      </c>
      <c r="J123" s="11" t="s">
        <v>255</v>
      </c>
      <c r="K123" s="11" t="s">
        <v>5259</v>
      </c>
      <c r="L123" s="11">
        <v>2</v>
      </c>
    </row>
    <row r="124" spans="1:12">
      <c r="A124" s="11" t="s">
        <v>112</v>
      </c>
      <c r="D124" s="11" t="s">
        <v>254</v>
      </c>
      <c r="E124" s="19" t="s">
        <v>368</v>
      </c>
      <c r="F124" s="10">
        <v>42036</v>
      </c>
      <c r="G124" s="10">
        <v>45323</v>
      </c>
      <c r="H124" s="11">
        <v>10</v>
      </c>
      <c r="I124" s="20" t="s">
        <v>253</v>
      </c>
      <c r="J124" s="11" t="s">
        <v>255</v>
      </c>
      <c r="K124" s="11" t="s">
        <v>5259</v>
      </c>
      <c r="L124" s="11">
        <v>2</v>
      </c>
    </row>
    <row r="125" spans="1:12">
      <c r="A125" s="11" t="s">
        <v>113</v>
      </c>
      <c r="D125" s="11" t="s">
        <v>254</v>
      </c>
      <c r="E125" s="19" t="s">
        <v>369</v>
      </c>
      <c r="F125" s="10">
        <v>42036</v>
      </c>
      <c r="G125" s="10">
        <v>45323</v>
      </c>
      <c r="H125" s="11">
        <v>10</v>
      </c>
      <c r="I125" s="20" t="s">
        <v>253</v>
      </c>
      <c r="J125" s="11" t="s">
        <v>255</v>
      </c>
      <c r="K125" s="11" t="s">
        <v>5259</v>
      </c>
      <c r="L125" s="11">
        <v>2</v>
      </c>
    </row>
    <row r="126" spans="1:12">
      <c r="A126" s="11" t="s">
        <v>114</v>
      </c>
      <c r="D126" s="11" t="s">
        <v>254</v>
      </c>
      <c r="E126" s="19" t="s">
        <v>370</v>
      </c>
      <c r="F126" s="10">
        <v>42036</v>
      </c>
      <c r="G126" s="10">
        <v>45323</v>
      </c>
      <c r="H126" s="11">
        <v>10</v>
      </c>
      <c r="I126" s="20" t="s">
        <v>253</v>
      </c>
      <c r="J126" s="11" t="s">
        <v>255</v>
      </c>
      <c r="K126" s="11" t="s">
        <v>5259</v>
      </c>
      <c r="L126" s="11">
        <v>2</v>
      </c>
    </row>
    <row r="127" spans="1:12">
      <c r="A127" s="11" t="s">
        <v>115</v>
      </c>
      <c r="D127" s="11" t="s">
        <v>254</v>
      </c>
      <c r="E127" s="19" t="s">
        <v>371</v>
      </c>
      <c r="F127" s="10">
        <v>42036</v>
      </c>
      <c r="G127" s="10">
        <v>45323</v>
      </c>
      <c r="H127" s="11">
        <v>10</v>
      </c>
      <c r="I127" s="20" t="s">
        <v>253</v>
      </c>
      <c r="J127" s="11" t="s">
        <v>255</v>
      </c>
      <c r="K127" s="11" t="s">
        <v>5259</v>
      </c>
      <c r="L127" s="11">
        <v>2</v>
      </c>
    </row>
    <row r="128" spans="1:12">
      <c r="A128" s="11" t="s">
        <v>116</v>
      </c>
      <c r="D128" s="11" t="s">
        <v>254</v>
      </c>
      <c r="E128" s="19" t="s">
        <v>372</v>
      </c>
      <c r="F128" s="10">
        <v>42036</v>
      </c>
      <c r="G128" s="10">
        <v>45323</v>
      </c>
      <c r="H128" s="11">
        <v>10</v>
      </c>
      <c r="I128" s="20" t="s">
        <v>253</v>
      </c>
      <c r="J128" s="11" t="s">
        <v>255</v>
      </c>
      <c r="K128" s="11" t="s">
        <v>5259</v>
      </c>
      <c r="L128" s="11">
        <v>2</v>
      </c>
    </row>
    <row r="129" spans="1:12">
      <c r="A129" s="11" t="s">
        <v>117</v>
      </c>
      <c r="D129" s="11" t="s">
        <v>254</v>
      </c>
      <c r="E129" s="19" t="s">
        <v>373</v>
      </c>
      <c r="F129" s="10">
        <v>42036</v>
      </c>
      <c r="G129" s="10">
        <v>45323</v>
      </c>
      <c r="H129" s="11">
        <v>10</v>
      </c>
      <c r="I129" s="20" t="s">
        <v>253</v>
      </c>
      <c r="J129" s="11" t="s">
        <v>255</v>
      </c>
      <c r="K129" s="11" t="s">
        <v>5259</v>
      </c>
      <c r="L129" s="11">
        <v>2</v>
      </c>
    </row>
    <row r="130" spans="1:12">
      <c r="A130" s="11" t="s">
        <v>118</v>
      </c>
      <c r="D130" s="11" t="s">
        <v>254</v>
      </c>
      <c r="E130" s="19" t="s">
        <v>374</v>
      </c>
      <c r="F130" s="10">
        <v>42036</v>
      </c>
      <c r="G130" s="10">
        <v>45323</v>
      </c>
      <c r="H130" s="11">
        <v>10</v>
      </c>
      <c r="I130" s="20" t="s">
        <v>253</v>
      </c>
      <c r="J130" s="11" t="s">
        <v>255</v>
      </c>
      <c r="K130" s="11" t="s">
        <v>5259</v>
      </c>
      <c r="L130" s="11">
        <v>2</v>
      </c>
    </row>
    <row r="131" spans="1:12">
      <c r="A131" s="11" t="s">
        <v>119</v>
      </c>
      <c r="D131" s="11" t="s">
        <v>254</v>
      </c>
      <c r="E131" s="19" t="s">
        <v>375</v>
      </c>
      <c r="F131" s="10">
        <v>42036</v>
      </c>
      <c r="G131" s="10">
        <v>45323</v>
      </c>
      <c r="H131" s="11">
        <v>10</v>
      </c>
      <c r="I131" s="20" t="s">
        <v>253</v>
      </c>
      <c r="J131" s="11" t="s">
        <v>255</v>
      </c>
      <c r="K131" s="11" t="s">
        <v>5259</v>
      </c>
      <c r="L131" s="11">
        <v>2</v>
      </c>
    </row>
    <row r="132" spans="1:12">
      <c r="A132" s="11" t="s">
        <v>120</v>
      </c>
      <c r="D132" s="11" t="s">
        <v>254</v>
      </c>
      <c r="E132" s="19" t="s">
        <v>376</v>
      </c>
      <c r="F132" s="10">
        <v>42036</v>
      </c>
      <c r="G132" s="10">
        <v>45323</v>
      </c>
      <c r="H132" s="11">
        <v>10</v>
      </c>
      <c r="I132" s="20" t="s">
        <v>253</v>
      </c>
      <c r="J132" s="11" t="s">
        <v>255</v>
      </c>
      <c r="K132" s="11" t="s">
        <v>5259</v>
      </c>
      <c r="L132" s="11">
        <v>2</v>
      </c>
    </row>
    <row r="133" spans="1:12">
      <c r="A133" s="11" t="s">
        <v>121</v>
      </c>
      <c r="D133" s="11" t="s">
        <v>254</v>
      </c>
      <c r="E133" s="19" t="s">
        <v>377</v>
      </c>
      <c r="F133" s="10">
        <v>42036</v>
      </c>
      <c r="G133" s="10">
        <v>45323</v>
      </c>
      <c r="H133" s="11">
        <v>10</v>
      </c>
      <c r="I133" s="20" t="s">
        <v>253</v>
      </c>
      <c r="J133" s="11" t="s">
        <v>255</v>
      </c>
      <c r="K133" s="11" t="s">
        <v>5259</v>
      </c>
      <c r="L133" s="11">
        <v>2</v>
      </c>
    </row>
    <row r="134" spans="1:12">
      <c r="A134" s="11" t="s">
        <v>122</v>
      </c>
      <c r="D134" s="11" t="s">
        <v>254</v>
      </c>
      <c r="E134" s="19" t="s">
        <v>378</v>
      </c>
      <c r="F134" s="10">
        <v>42036</v>
      </c>
      <c r="G134" s="10">
        <v>45323</v>
      </c>
      <c r="H134" s="11">
        <v>10</v>
      </c>
      <c r="I134" s="20" t="s">
        <v>253</v>
      </c>
      <c r="J134" s="11" t="s">
        <v>255</v>
      </c>
      <c r="K134" s="11" t="s">
        <v>5259</v>
      </c>
      <c r="L134" s="11">
        <v>2</v>
      </c>
    </row>
    <row r="135" spans="1:12">
      <c r="A135" s="11" t="s">
        <v>123</v>
      </c>
      <c r="D135" s="11" t="s">
        <v>254</v>
      </c>
      <c r="E135" s="19" t="s">
        <v>379</v>
      </c>
      <c r="F135" s="10">
        <v>42036</v>
      </c>
      <c r="G135" s="10">
        <v>45323</v>
      </c>
      <c r="H135" s="11">
        <v>10</v>
      </c>
      <c r="I135" s="20" t="s">
        <v>253</v>
      </c>
      <c r="J135" s="11" t="s">
        <v>255</v>
      </c>
      <c r="K135" s="11" t="s">
        <v>5259</v>
      </c>
      <c r="L135" s="11">
        <v>2</v>
      </c>
    </row>
    <row r="136" spans="1:12">
      <c r="A136" s="11" t="s">
        <v>124</v>
      </c>
      <c r="D136" s="11" t="s">
        <v>254</v>
      </c>
      <c r="E136" s="19" t="s">
        <v>380</v>
      </c>
      <c r="F136" s="10">
        <v>42036</v>
      </c>
      <c r="G136" s="10">
        <v>45323</v>
      </c>
      <c r="H136" s="11">
        <v>10</v>
      </c>
      <c r="I136" s="20" t="s">
        <v>253</v>
      </c>
      <c r="J136" s="11" t="s">
        <v>255</v>
      </c>
      <c r="K136" s="11" t="s">
        <v>5259</v>
      </c>
      <c r="L136" s="11">
        <v>2</v>
      </c>
    </row>
    <row r="137" spans="1:12">
      <c r="A137" s="11" t="s">
        <v>125</v>
      </c>
      <c r="D137" s="11" t="s">
        <v>254</v>
      </c>
      <c r="E137" s="19" t="s">
        <v>381</v>
      </c>
      <c r="F137" s="10">
        <v>42036</v>
      </c>
      <c r="G137" s="10">
        <v>45323</v>
      </c>
      <c r="H137" s="11">
        <v>10</v>
      </c>
      <c r="I137" s="20" t="s">
        <v>253</v>
      </c>
      <c r="J137" s="11" t="s">
        <v>255</v>
      </c>
      <c r="K137" s="11" t="s">
        <v>5259</v>
      </c>
      <c r="L137" s="11">
        <v>2</v>
      </c>
    </row>
    <row r="138" spans="1:12">
      <c r="A138" s="11" t="s">
        <v>126</v>
      </c>
      <c r="D138" s="11" t="s">
        <v>254</v>
      </c>
      <c r="E138" s="19" t="s">
        <v>382</v>
      </c>
      <c r="F138" s="10">
        <v>42036</v>
      </c>
      <c r="G138" s="10">
        <v>45323</v>
      </c>
      <c r="H138" s="11">
        <v>10</v>
      </c>
      <c r="I138" s="20" t="s">
        <v>253</v>
      </c>
      <c r="J138" s="11" t="s">
        <v>255</v>
      </c>
      <c r="K138" s="11" t="s">
        <v>5259</v>
      </c>
      <c r="L138" s="11">
        <v>2</v>
      </c>
    </row>
    <row r="139" spans="1:12">
      <c r="A139" s="11" t="s">
        <v>127</v>
      </c>
      <c r="D139" s="11" t="s">
        <v>254</v>
      </c>
      <c r="E139" s="19" t="s">
        <v>383</v>
      </c>
      <c r="F139" s="10">
        <v>42036</v>
      </c>
      <c r="G139" s="10">
        <v>45323</v>
      </c>
      <c r="H139" s="11">
        <v>10</v>
      </c>
      <c r="I139" s="20" t="s">
        <v>253</v>
      </c>
      <c r="J139" s="11" t="s">
        <v>255</v>
      </c>
      <c r="K139" s="11" t="s">
        <v>5259</v>
      </c>
      <c r="L139" s="11">
        <v>2</v>
      </c>
    </row>
    <row r="140" spans="1:12">
      <c r="A140" s="11" t="s">
        <v>128</v>
      </c>
      <c r="D140" s="11" t="s">
        <v>254</v>
      </c>
      <c r="E140" s="19" t="s">
        <v>384</v>
      </c>
      <c r="F140" s="10">
        <v>42036</v>
      </c>
      <c r="G140" s="10">
        <v>45323</v>
      </c>
      <c r="H140" s="11">
        <v>10</v>
      </c>
      <c r="I140" s="20" t="s">
        <v>253</v>
      </c>
      <c r="J140" s="11" t="s">
        <v>255</v>
      </c>
      <c r="K140" s="11" t="s">
        <v>5259</v>
      </c>
      <c r="L140" s="11">
        <v>2</v>
      </c>
    </row>
    <row r="141" spans="1:12">
      <c r="A141" s="11" t="s">
        <v>129</v>
      </c>
      <c r="D141" s="11" t="s">
        <v>254</v>
      </c>
      <c r="E141" s="19" t="s">
        <v>385</v>
      </c>
      <c r="F141" s="10">
        <v>42036</v>
      </c>
      <c r="G141" s="10">
        <v>45323</v>
      </c>
      <c r="H141" s="11">
        <v>10</v>
      </c>
      <c r="I141" s="20" t="s">
        <v>253</v>
      </c>
      <c r="J141" s="11" t="s">
        <v>255</v>
      </c>
      <c r="K141" s="11" t="s">
        <v>5259</v>
      </c>
      <c r="L141" s="11">
        <v>2</v>
      </c>
    </row>
    <row r="142" spans="1:12">
      <c r="A142" s="11" t="s">
        <v>130</v>
      </c>
      <c r="D142" s="11" t="s">
        <v>254</v>
      </c>
      <c r="E142" s="19" t="s">
        <v>386</v>
      </c>
      <c r="F142" s="10">
        <v>42036</v>
      </c>
      <c r="G142" s="10">
        <v>45323</v>
      </c>
      <c r="H142" s="11">
        <v>10</v>
      </c>
      <c r="I142" s="20" t="s">
        <v>253</v>
      </c>
      <c r="J142" s="11" t="s">
        <v>255</v>
      </c>
      <c r="K142" s="11" t="s">
        <v>5259</v>
      </c>
      <c r="L142" s="11">
        <v>2</v>
      </c>
    </row>
    <row r="143" spans="1:12">
      <c r="A143" s="11" t="s">
        <v>131</v>
      </c>
      <c r="D143" s="11" t="s">
        <v>254</v>
      </c>
      <c r="E143" s="19" t="s">
        <v>387</v>
      </c>
      <c r="F143" s="10">
        <v>42036</v>
      </c>
      <c r="G143" s="10">
        <v>45323</v>
      </c>
      <c r="H143" s="11">
        <v>10</v>
      </c>
      <c r="I143" s="20" t="s">
        <v>253</v>
      </c>
      <c r="J143" s="11" t="s">
        <v>255</v>
      </c>
      <c r="K143" s="11" t="s">
        <v>5259</v>
      </c>
      <c r="L143" s="11">
        <v>2</v>
      </c>
    </row>
    <row r="144" spans="1:12">
      <c r="A144" s="11" t="s">
        <v>132</v>
      </c>
      <c r="D144" s="11" t="s">
        <v>254</v>
      </c>
      <c r="E144" s="19" t="s">
        <v>388</v>
      </c>
      <c r="F144" s="10">
        <v>42036</v>
      </c>
      <c r="G144" s="10">
        <v>45323</v>
      </c>
      <c r="H144" s="11">
        <v>10</v>
      </c>
      <c r="I144" s="20" t="s">
        <v>253</v>
      </c>
      <c r="J144" s="11" t="s">
        <v>255</v>
      </c>
      <c r="K144" s="11" t="s">
        <v>5259</v>
      </c>
      <c r="L144" s="11">
        <v>2</v>
      </c>
    </row>
    <row r="145" spans="1:12">
      <c r="A145" s="11" t="s">
        <v>133</v>
      </c>
      <c r="D145" s="11" t="s">
        <v>254</v>
      </c>
      <c r="E145" s="19" t="s">
        <v>389</v>
      </c>
      <c r="F145" s="10">
        <v>42036</v>
      </c>
      <c r="G145" s="10">
        <v>45323</v>
      </c>
      <c r="H145" s="11">
        <v>10</v>
      </c>
      <c r="I145" s="20" t="s">
        <v>253</v>
      </c>
      <c r="J145" s="11" t="s">
        <v>255</v>
      </c>
      <c r="K145" s="11" t="s">
        <v>5259</v>
      </c>
      <c r="L145" s="11">
        <v>2</v>
      </c>
    </row>
    <row r="146" spans="1:12">
      <c r="A146" s="11" t="s">
        <v>134</v>
      </c>
      <c r="D146" s="11" t="s">
        <v>254</v>
      </c>
      <c r="E146" s="19" t="s">
        <v>390</v>
      </c>
      <c r="F146" s="10">
        <v>42036</v>
      </c>
      <c r="G146" s="10">
        <v>45323</v>
      </c>
      <c r="H146" s="11">
        <v>10</v>
      </c>
      <c r="I146" s="20" t="s">
        <v>253</v>
      </c>
      <c r="J146" s="11" t="s">
        <v>255</v>
      </c>
      <c r="K146" s="11" t="s">
        <v>5259</v>
      </c>
      <c r="L146" s="11">
        <v>2</v>
      </c>
    </row>
    <row r="147" spans="1:12">
      <c r="A147" s="11" t="s">
        <v>135</v>
      </c>
      <c r="D147" s="11" t="s">
        <v>254</v>
      </c>
      <c r="E147" s="19" t="s">
        <v>391</v>
      </c>
      <c r="F147" s="10">
        <v>42036</v>
      </c>
      <c r="G147" s="10">
        <v>45323</v>
      </c>
      <c r="H147" s="11">
        <v>10</v>
      </c>
      <c r="I147" s="20" t="s">
        <v>253</v>
      </c>
      <c r="J147" s="11" t="s">
        <v>255</v>
      </c>
      <c r="K147" s="11" t="s">
        <v>5259</v>
      </c>
      <c r="L147" s="11">
        <v>2</v>
      </c>
    </row>
    <row r="148" spans="1:12">
      <c r="A148" s="11" t="s">
        <v>136</v>
      </c>
      <c r="D148" s="11" t="s">
        <v>254</v>
      </c>
      <c r="E148" s="19" t="s">
        <v>392</v>
      </c>
      <c r="F148" s="10">
        <v>42036</v>
      </c>
      <c r="G148" s="10">
        <v>45323</v>
      </c>
      <c r="H148" s="11">
        <v>10</v>
      </c>
      <c r="I148" s="20" t="s">
        <v>253</v>
      </c>
      <c r="J148" s="11" t="s">
        <v>255</v>
      </c>
      <c r="K148" s="11" t="s">
        <v>5259</v>
      </c>
      <c r="L148" s="11">
        <v>2</v>
      </c>
    </row>
    <row r="149" spans="1:12">
      <c r="A149" s="11" t="s">
        <v>137</v>
      </c>
      <c r="D149" s="11" t="s">
        <v>254</v>
      </c>
      <c r="E149" s="19" t="s">
        <v>393</v>
      </c>
      <c r="F149" s="10">
        <v>42036</v>
      </c>
      <c r="G149" s="10">
        <v>45323</v>
      </c>
      <c r="H149" s="11">
        <v>10</v>
      </c>
      <c r="I149" s="20" t="s">
        <v>253</v>
      </c>
      <c r="J149" s="11" t="s">
        <v>255</v>
      </c>
      <c r="K149" s="11" t="s">
        <v>5259</v>
      </c>
      <c r="L149" s="11">
        <v>2</v>
      </c>
    </row>
    <row r="150" spans="1:12">
      <c r="A150" s="11" t="s">
        <v>138</v>
      </c>
      <c r="D150" s="11" t="s">
        <v>254</v>
      </c>
      <c r="E150" s="19" t="s">
        <v>394</v>
      </c>
      <c r="F150" s="10">
        <v>42036</v>
      </c>
      <c r="G150" s="10">
        <v>45323</v>
      </c>
      <c r="H150" s="11">
        <v>10</v>
      </c>
      <c r="I150" s="20" t="s">
        <v>253</v>
      </c>
      <c r="J150" s="11" t="s">
        <v>255</v>
      </c>
      <c r="K150" s="11" t="s">
        <v>5259</v>
      </c>
      <c r="L150" s="11">
        <v>2</v>
      </c>
    </row>
    <row r="151" spans="1:12">
      <c r="A151" s="11" t="s">
        <v>139</v>
      </c>
      <c r="D151" s="11" t="s">
        <v>254</v>
      </c>
      <c r="E151" s="19" t="s">
        <v>395</v>
      </c>
      <c r="F151" s="10">
        <v>42036</v>
      </c>
      <c r="G151" s="10">
        <v>45323</v>
      </c>
      <c r="H151" s="11">
        <v>10</v>
      </c>
      <c r="I151" s="20" t="s">
        <v>253</v>
      </c>
      <c r="J151" s="11" t="s">
        <v>255</v>
      </c>
      <c r="K151" s="11" t="s">
        <v>5259</v>
      </c>
      <c r="L151" s="11">
        <v>2</v>
      </c>
    </row>
    <row r="152" spans="1:12">
      <c r="A152" s="11" t="s">
        <v>140</v>
      </c>
      <c r="D152" s="11" t="s">
        <v>254</v>
      </c>
      <c r="E152" s="19" t="s">
        <v>396</v>
      </c>
      <c r="F152" s="10">
        <v>42036</v>
      </c>
      <c r="G152" s="10">
        <v>45323</v>
      </c>
      <c r="H152" s="11">
        <v>10</v>
      </c>
      <c r="I152" s="20" t="s">
        <v>253</v>
      </c>
      <c r="J152" s="11" t="s">
        <v>255</v>
      </c>
      <c r="K152" s="11" t="s">
        <v>5259</v>
      </c>
      <c r="L152" s="11">
        <v>2</v>
      </c>
    </row>
    <row r="153" spans="1:12">
      <c r="A153" s="11" t="s">
        <v>141</v>
      </c>
      <c r="D153" s="11" t="s">
        <v>254</v>
      </c>
      <c r="E153" s="19" t="s">
        <v>397</v>
      </c>
      <c r="F153" s="10">
        <v>42036</v>
      </c>
      <c r="G153" s="10">
        <v>45323</v>
      </c>
      <c r="H153" s="11">
        <v>10</v>
      </c>
      <c r="I153" s="20" t="s">
        <v>253</v>
      </c>
      <c r="J153" s="11" t="s">
        <v>255</v>
      </c>
      <c r="K153" s="11" t="s">
        <v>5259</v>
      </c>
      <c r="L153" s="11">
        <v>2</v>
      </c>
    </row>
    <row r="154" spans="1:12">
      <c r="A154" s="11" t="s">
        <v>142</v>
      </c>
      <c r="D154" s="11" t="s">
        <v>254</v>
      </c>
      <c r="E154" s="19" t="s">
        <v>398</v>
      </c>
      <c r="F154" s="10">
        <v>42036</v>
      </c>
      <c r="G154" s="10">
        <v>45323</v>
      </c>
      <c r="H154" s="11">
        <v>10</v>
      </c>
      <c r="I154" s="20" t="s">
        <v>253</v>
      </c>
      <c r="J154" s="11" t="s">
        <v>255</v>
      </c>
      <c r="K154" s="11" t="s">
        <v>5259</v>
      </c>
      <c r="L154" s="11">
        <v>2</v>
      </c>
    </row>
    <row r="155" spans="1:12">
      <c r="A155" s="11" t="s">
        <v>143</v>
      </c>
      <c r="D155" s="11" t="s">
        <v>254</v>
      </c>
      <c r="E155" s="19" t="s">
        <v>399</v>
      </c>
      <c r="F155" s="10">
        <v>42036</v>
      </c>
      <c r="G155" s="10">
        <v>45323</v>
      </c>
      <c r="H155" s="11">
        <v>10</v>
      </c>
      <c r="I155" s="20" t="s">
        <v>253</v>
      </c>
      <c r="J155" s="11" t="s">
        <v>255</v>
      </c>
      <c r="K155" s="11" t="s">
        <v>5259</v>
      </c>
      <c r="L155" s="11">
        <v>2</v>
      </c>
    </row>
    <row r="156" spans="1:12">
      <c r="A156" s="11" t="s">
        <v>144</v>
      </c>
      <c r="D156" s="11" t="s">
        <v>254</v>
      </c>
      <c r="E156" s="19" t="s">
        <v>400</v>
      </c>
      <c r="F156" s="10">
        <v>42036</v>
      </c>
      <c r="G156" s="10">
        <v>45323</v>
      </c>
      <c r="H156" s="11">
        <v>10</v>
      </c>
      <c r="I156" s="20" t="s">
        <v>253</v>
      </c>
      <c r="J156" s="11" t="s">
        <v>255</v>
      </c>
      <c r="K156" s="11" t="s">
        <v>5259</v>
      </c>
      <c r="L156" s="11">
        <v>2</v>
      </c>
    </row>
    <row r="157" spans="1:12">
      <c r="A157" s="11" t="s">
        <v>145</v>
      </c>
      <c r="D157" s="11" t="s">
        <v>254</v>
      </c>
      <c r="E157" s="19" t="s">
        <v>401</v>
      </c>
      <c r="F157" s="10">
        <v>42036</v>
      </c>
      <c r="G157" s="10">
        <v>45323</v>
      </c>
      <c r="H157" s="11">
        <v>10</v>
      </c>
      <c r="I157" s="20" t="s">
        <v>253</v>
      </c>
      <c r="J157" s="11" t="s">
        <v>255</v>
      </c>
      <c r="K157" s="11" t="s">
        <v>5259</v>
      </c>
      <c r="L157" s="11">
        <v>2</v>
      </c>
    </row>
    <row r="158" spans="1:12">
      <c r="A158" s="11" t="s">
        <v>146</v>
      </c>
      <c r="D158" s="11" t="s">
        <v>254</v>
      </c>
      <c r="E158" s="19" t="s">
        <v>402</v>
      </c>
      <c r="F158" s="10">
        <v>42036</v>
      </c>
      <c r="G158" s="10">
        <v>45323</v>
      </c>
      <c r="H158" s="11">
        <v>10</v>
      </c>
      <c r="I158" s="20" t="s">
        <v>253</v>
      </c>
      <c r="J158" s="11" t="s">
        <v>255</v>
      </c>
      <c r="K158" s="11" t="s">
        <v>5259</v>
      </c>
      <c r="L158" s="11">
        <v>2</v>
      </c>
    </row>
    <row r="159" spans="1:12">
      <c r="A159" s="11" t="s">
        <v>147</v>
      </c>
      <c r="D159" s="11" t="s">
        <v>254</v>
      </c>
      <c r="E159" s="19" t="s">
        <v>403</v>
      </c>
      <c r="F159" s="10">
        <v>42036</v>
      </c>
      <c r="G159" s="10">
        <v>45323</v>
      </c>
      <c r="H159" s="11">
        <v>10</v>
      </c>
      <c r="I159" s="20" t="s">
        <v>253</v>
      </c>
      <c r="J159" s="11" t="s">
        <v>255</v>
      </c>
      <c r="K159" s="11" t="s">
        <v>5259</v>
      </c>
      <c r="L159" s="11">
        <v>2</v>
      </c>
    </row>
    <row r="160" spans="1:12">
      <c r="A160" s="11" t="s">
        <v>148</v>
      </c>
      <c r="D160" s="11" t="s">
        <v>254</v>
      </c>
      <c r="E160" s="19" t="s">
        <v>404</v>
      </c>
      <c r="F160" s="10">
        <v>42036</v>
      </c>
      <c r="G160" s="10">
        <v>45323</v>
      </c>
      <c r="H160" s="11">
        <v>10</v>
      </c>
      <c r="I160" s="20" t="s">
        <v>253</v>
      </c>
      <c r="J160" s="11" t="s">
        <v>255</v>
      </c>
      <c r="K160" s="11" t="s">
        <v>5259</v>
      </c>
      <c r="L160" s="11">
        <v>2</v>
      </c>
    </row>
    <row r="161" spans="1:12">
      <c r="A161" s="11" t="s">
        <v>149</v>
      </c>
      <c r="D161" s="11" t="s">
        <v>254</v>
      </c>
      <c r="E161" s="19" t="s">
        <v>405</v>
      </c>
      <c r="F161" s="10">
        <v>42036</v>
      </c>
      <c r="G161" s="10">
        <v>45323</v>
      </c>
      <c r="H161" s="11">
        <v>10</v>
      </c>
      <c r="I161" s="20" t="s">
        <v>253</v>
      </c>
      <c r="J161" s="11" t="s">
        <v>255</v>
      </c>
      <c r="K161" s="11" t="s">
        <v>5259</v>
      </c>
      <c r="L161" s="11">
        <v>2</v>
      </c>
    </row>
    <row r="162" spans="1:12">
      <c r="A162" s="11" t="s">
        <v>150</v>
      </c>
      <c r="D162" s="11" t="s">
        <v>254</v>
      </c>
      <c r="E162" s="19" t="s">
        <v>406</v>
      </c>
      <c r="F162" s="10">
        <v>42036</v>
      </c>
      <c r="G162" s="10">
        <v>45323</v>
      </c>
      <c r="H162" s="11">
        <v>10</v>
      </c>
      <c r="I162" s="20" t="s">
        <v>253</v>
      </c>
      <c r="J162" s="11" t="s">
        <v>255</v>
      </c>
      <c r="K162" s="11" t="s">
        <v>5259</v>
      </c>
      <c r="L162" s="11">
        <v>2</v>
      </c>
    </row>
    <row r="163" spans="1:12">
      <c r="A163" s="11" t="s">
        <v>151</v>
      </c>
      <c r="D163" s="11" t="s">
        <v>254</v>
      </c>
      <c r="E163" s="19" t="s">
        <v>407</v>
      </c>
      <c r="F163" s="10">
        <v>42036</v>
      </c>
      <c r="G163" s="10">
        <v>45323</v>
      </c>
      <c r="H163" s="11">
        <v>10</v>
      </c>
      <c r="I163" s="20" t="s">
        <v>253</v>
      </c>
      <c r="J163" s="11" t="s">
        <v>255</v>
      </c>
      <c r="K163" s="11" t="s">
        <v>5259</v>
      </c>
      <c r="L163" s="11">
        <v>2</v>
      </c>
    </row>
    <row r="164" spans="1:12">
      <c r="A164" s="11" t="s">
        <v>152</v>
      </c>
      <c r="D164" s="11" t="s">
        <v>254</v>
      </c>
      <c r="E164" s="19" t="s">
        <v>408</v>
      </c>
      <c r="F164" s="10">
        <v>42036</v>
      </c>
      <c r="G164" s="10">
        <v>45323</v>
      </c>
      <c r="H164" s="11">
        <v>10</v>
      </c>
      <c r="I164" s="20" t="s">
        <v>253</v>
      </c>
      <c r="J164" s="11" t="s">
        <v>255</v>
      </c>
      <c r="K164" s="11" t="s">
        <v>5259</v>
      </c>
      <c r="L164" s="11">
        <v>2</v>
      </c>
    </row>
    <row r="165" spans="1:12">
      <c r="A165" s="11" t="s">
        <v>153</v>
      </c>
      <c r="D165" s="11" t="s">
        <v>254</v>
      </c>
      <c r="E165" s="19" t="s">
        <v>409</v>
      </c>
      <c r="F165" s="10">
        <v>42036</v>
      </c>
      <c r="G165" s="10">
        <v>45323</v>
      </c>
      <c r="H165" s="11">
        <v>10</v>
      </c>
      <c r="I165" s="20" t="s">
        <v>253</v>
      </c>
      <c r="J165" s="11" t="s">
        <v>255</v>
      </c>
      <c r="K165" s="11" t="s">
        <v>5259</v>
      </c>
      <c r="L165" s="11">
        <v>2</v>
      </c>
    </row>
    <row r="166" spans="1:12">
      <c r="A166" s="11" t="s">
        <v>154</v>
      </c>
      <c r="D166" s="11" t="s">
        <v>254</v>
      </c>
      <c r="E166" s="19" t="s">
        <v>410</v>
      </c>
      <c r="F166" s="10">
        <v>42036</v>
      </c>
      <c r="G166" s="10">
        <v>45323</v>
      </c>
      <c r="H166" s="11">
        <v>10</v>
      </c>
      <c r="I166" s="20" t="s">
        <v>253</v>
      </c>
      <c r="J166" s="11" t="s">
        <v>255</v>
      </c>
      <c r="K166" s="11" t="s">
        <v>5259</v>
      </c>
      <c r="L166" s="11">
        <v>2</v>
      </c>
    </row>
    <row r="167" spans="1:12">
      <c r="A167" s="11" t="s">
        <v>155</v>
      </c>
      <c r="D167" s="11" t="s">
        <v>254</v>
      </c>
      <c r="E167" s="19" t="s">
        <v>411</v>
      </c>
      <c r="F167" s="10">
        <v>42036</v>
      </c>
      <c r="G167" s="10">
        <v>45323</v>
      </c>
      <c r="H167" s="11">
        <v>10</v>
      </c>
      <c r="I167" s="20" t="s">
        <v>253</v>
      </c>
      <c r="J167" s="11" t="s">
        <v>255</v>
      </c>
      <c r="K167" s="11" t="s">
        <v>5259</v>
      </c>
      <c r="L167" s="11">
        <v>2</v>
      </c>
    </row>
    <row r="168" spans="1:12">
      <c r="A168" s="11" t="s">
        <v>156</v>
      </c>
      <c r="D168" s="11" t="s">
        <v>254</v>
      </c>
      <c r="E168" s="19" t="s">
        <v>412</v>
      </c>
      <c r="F168" s="10">
        <v>42036</v>
      </c>
      <c r="G168" s="10">
        <v>45323</v>
      </c>
      <c r="H168" s="11">
        <v>10</v>
      </c>
      <c r="I168" s="20" t="s">
        <v>253</v>
      </c>
      <c r="J168" s="11" t="s">
        <v>255</v>
      </c>
      <c r="K168" s="11" t="s">
        <v>5259</v>
      </c>
      <c r="L168" s="11">
        <v>2</v>
      </c>
    </row>
    <row r="169" spans="1:12">
      <c r="A169" s="11" t="s">
        <v>157</v>
      </c>
      <c r="D169" s="11" t="s">
        <v>254</v>
      </c>
      <c r="E169" s="19" t="s">
        <v>413</v>
      </c>
      <c r="F169" s="10">
        <v>42036</v>
      </c>
      <c r="G169" s="10">
        <v>45323</v>
      </c>
      <c r="H169" s="11">
        <v>10</v>
      </c>
      <c r="I169" s="20" t="s">
        <v>253</v>
      </c>
      <c r="J169" s="11" t="s">
        <v>255</v>
      </c>
      <c r="K169" s="11" t="s">
        <v>5259</v>
      </c>
      <c r="L169" s="11">
        <v>2</v>
      </c>
    </row>
    <row r="170" spans="1:12">
      <c r="A170" s="11" t="s">
        <v>158</v>
      </c>
      <c r="D170" s="11" t="s">
        <v>254</v>
      </c>
      <c r="E170" s="19" t="s">
        <v>414</v>
      </c>
      <c r="F170" s="10">
        <v>42036</v>
      </c>
      <c r="G170" s="10">
        <v>45323</v>
      </c>
      <c r="H170" s="11">
        <v>10</v>
      </c>
      <c r="I170" s="20" t="s">
        <v>253</v>
      </c>
      <c r="J170" s="11" t="s">
        <v>255</v>
      </c>
      <c r="K170" s="11" t="s">
        <v>5259</v>
      </c>
      <c r="L170" s="11">
        <v>2</v>
      </c>
    </row>
    <row r="171" spans="1:12">
      <c r="A171" s="11" t="s">
        <v>159</v>
      </c>
      <c r="D171" s="11" t="s">
        <v>254</v>
      </c>
      <c r="E171" s="19" t="s">
        <v>415</v>
      </c>
      <c r="F171" s="10">
        <v>42036</v>
      </c>
      <c r="G171" s="10">
        <v>45323</v>
      </c>
      <c r="H171" s="11">
        <v>10</v>
      </c>
      <c r="I171" s="20" t="s">
        <v>253</v>
      </c>
      <c r="J171" s="11" t="s">
        <v>255</v>
      </c>
      <c r="K171" s="11" t="s">
        <v>5259</v>
      </c>
      <c r="L171" s="11">
        <v>2</v>
      </c>
    </row>
    <row r="172" spans="1:12">
      <c r="A172" s="11" t="s">
        <v>160</v>
      </c>
      <c r="D172" s="11" t="s">
        <v>254</v>
      </c>
      <c r="E172" s="19" t="s">
        <v>416</v>
      </c>
      <c r="F172" s="10">
        <v>42036</v>
      </c>
      <c r="G172" s="10">
        <v>45323</v>
      </c>
      <c r="H172" s="11">
        <v>10</v>
      </c>
      <c r="I172" s="20" t="s">
        <v>253</v>
      </c>
      <c r="J172" s="11" t="s">
        <v>255</v>
      </c>
      <c r="K172" s="11" t="s">
        <v>5259</v>
      </c>
      <c r="L172" s="11">
        <v>2</v>
      </c>
    </row>
    <row r="173" spans="1:12">
      <c r="A173" s="11" t="s">
        <v>161</v>
      </c>
      <c r="D173" s="11" t="s">
        <v>254</v>
      </c>
      <c r="E173" s="19" t="s">
        <v>417</v>
      </c>
      <c r="F173" s="10">
        <v>42036</v>
      </c>
      <c r="G173" s="10">
        <v>45323</v>
      </c>
      <c r="H173" s="11">
        <v>10</v>
      </c>
      <c r="I173" s="20" t="s">
        <v>253</v>
      </c>
      <c r="J173" s="11" t="s">
        <v>255</v>
      </c>
      <c r="K173" s="11" t="s">
        <v>5259</v>
      </c>
      <c r="L173" s="11">
        <v>2</v>
      </c>
    </row>
    <row r="174" spans="1:12">
      <c r="A174" s="11" t="s">
        <v>162</v>
      </c>
      <c r="D174" s="11" t="s">
        <v>254</v>
      </c>
      <c r="E174" s="19" t="s">
        <v>418</v>
      </c>
      <c r="F174" s="10">
        <v>42036</v>
      </c>
      <c r="G174" s="10">
        <v>45323</v>
      </c>
      <c r="H174" s="11">
        <v>10</v>
      </c>
      <c r="I174" s="20" t="s">
        <v>253</v>
      </c>
      <c r="J174" s="11" t="s">
        <v>255</v>
      </c>
      <c r="K174" s="11" t="s">
        <v>5259</v>
      </c>
      <c r="L174" s="11">
        <v>2</v>
      </c>
    </row>
    <row r="175" spans="1:12">
      <c r="A175" s="11" t="s">
        <v>163</v>
      </c>
      <c r="D175" s="11" t="s">
        <v>254</v>
      </c>
      <c r="E175" s="19" t="s">
        <v>419</v>
      </c>
      <c r="F175" s="10">
        <v>42036</v>
      </c>
      <c r="G175" s="10">
        <v>45323</v>
      </c>
      <c r="H175" s="11">
        <v>10</v>
      </c>
      <c r="I175" s="20" t="s">
        <v>253</v>
      </c>
      <c r="J175" s="11" t="s">
        <v>255</v>
      </c>
      <c r="K175" s="11" t="s">
        <v>5259</v>
      </c>
      <c r="L175" s="11">
        <v>2</v>
      </c>
    </row>
    <row r="176" spans="1:12">
      <c r="A176" s="11" t="s">
        <v>164</v>
      </c>
      <c r="D176" s="11" t="s">
        <v>254</v>
      </c>
      <c r="E176" s="19" t="s">
        <v>420</v>
      </c>
      <c r="F176" s="10">
        <v>42036</v>
      </c>
      <c r="G176" s="10">
        <v>45323</v>
      </c>
      <c r="H176" s="11">
        <v>10</v>
      </c>
      <c r="I176" s="20" t="s">
        <v>253</v>
      </c>
      <c r="J176" s="11" t="s">
        <v>255</v>
      </c>
      <c r="K176" s="11" t="s">
        <v>5259</v>
      </c>
      <c r="L176" s="11">
        <v>2</v>
      </c>
    </row>
    <row r="177" spans="1:12">
      <c r="A177" s="11" t="s">
        <v>165</v>
      </c>
      <c r="D177" s="11" t="s">
        <v>254</v>
      </c>
      <c r="E177" s="19" t="s">
        <v>421</v>
      </c>
      <c r="F177" s="10">
        <v>42036</v>
      </c>
      <c r="G177" s="10">
        <v>45323</v>
      </c>
      <c r="H177" s="11">
        <v>10</v>
      </c>
      <c r="I177" s="20" t="s">
        <v>253</v>
      </c>
      <c r="J177" s="11" t="s">
        <v>255</v>
      </c>
      <c r="K177" s="11" t="s">
        <v>5259</v>
      </c>
      <c r="L177" s="11">
        <v>2</v>
      </c>
    </row>
    <row r="178" spans="1:12">
      <c r="A178" s="11" t="s">
        <v>166</v>
      </c>
      <c r="D178" s="11" t="s">
        <v>254</v>
      </c>
      <c r="E178" s="19" t="s">
        <v>422</v>
      </c>
      <c r="F178" s="10">
        <v>42036</v>
      </c>
      <c r="G178" s="10">
        <v>45323</v>
      </c>
      <c r="H178" s="11">
        <v>10</v>
      </c>
      <c r="I178" s="20" t="s">
        <v>253</v>
      </c>
      <c r="J178" s="11" t="s">
        <v>255</v>
      </c>
      <c r="K178" s="11" t="s">
        <v>5259</v>
      </c>
      <c r="L178" s="11">
        <v>2</v>
      </c>
    </row>
    <row r="179" spans="1:12">
      <c r="A179" s="11" t="s">
        <v>167</v>
      </c>
      <c r="D179" s="11" t="s">
        <v>254</v>
      </c>
      <c r="E179" s="19" t="s">
        <v>423</v>
      </c>
      <c r="F179" s="10">
        <v>42036</v>
      </c>
      <c r="G179" s="10">
        <v>45323</v>
      </c>
      <c r="H179" s="11">
        <v>10</v>
      </c>
      <c r="I179" s="20" t="s">
        <v>253</v>
      </c>
      <c r="J179" s="11" t="s">
        <v>255</v>
      </c>
      <c r="K179" s="11" t="s">
        <v>5259</v>
      </c>
      <c r="L179" s="11">
        <v>2</v>
      </c>
    </row>
    <row r="180" spans="1:12">
      <c r="A180" s="11" t="s">
        <v>168</v>
      </c>
      <c r="D180" s="11" t="s">
        <v>254</v>
      </c>
      <c r="E180" s="19" t="s">
        <v>424</v>
      </c>
      <c r="F180" s="10">
        <v>42036</v>
      </c>
      <c r="G180" s="10">
        <v>45323</v>
      </c>
      <c r="H180" s="11">
        <v>10</v>
      </c>
      <c r="I180" s="20" t="s">
        <v>253</v>
      </c>
      <c r="J180" s="11" t="s">
        <v>255</v>
      </c>
      <c r="K180" s="11" t="s">
        <v>5259</v>
      </c>
      <c r="L180" s="11">
        <v>2</v>
      </c>
    </row>
    <row r="181" spans="1:12">
      <c r="A181" s="11" t="s">
        <v>169</v>
      </c>
      <c r="D181" s="11" t="s">
        <v>254</v>
      </c>
      <c r="E181" s="19" t="s">
        <v>425</v>
      </c>
      <c r="F181" s="10">
        <v>42036</v>
      </c>
      <c r="G181" s="10">
        <v>45323</v>
      </c>
      <c r="H181" s="11">
        <v>10</v>
      </c>
      <c r="I181" s="20" t="s">
        <v>253</v>
      </c>
      <c r="J181" s="11" t="s">
        <v>255</v>
      </c>
      <c r="K181" s="11" t="s">
        <v>5259</v>
      </c>
      <c r="L181" s="11">
        <v>2</v>
      </c>
    </row>
    <row r="182" spans="1:12">
      <c r="A182" s="11" t="s">
        <v>170</v>
      </c>
      <c r="D182" s="11" t="s">
        <v>254</v>
      </c>
      <c r="E182" s="19" t="s">
        <v>426</v>
      </c>
      <c r="F182" s="10">
        <v>42036</v>
      </c>
      <c r="G182" s="10">
        <v>45323</v>
      </c>
      <c r="H182" s="11">
        <v>10</v>
      </c>
      <c r="I182" s="20" t="s">
        <v>253</v>
      </c>
      <c r="J182" s="11" t="s">
        <v>255</v>
      </c>
      <c r="K182" s="11" t="s">
        <v>5259</v>
      </c>
      <c r="L182" s="11">
        <v>2</v>
      </c>
    </row>
    <row r="183" spans="1:12">
      <c r="A183" s="11" t="s">
        <v>171</v>
      </c>
      <c r="D183" s="11" t="s">
        <v>254</v>
      </c>
      <c r="E183" s="19" t="s">
        <v>427</v>
      </c>
      <c r="F183" s="10">
        <v>42036</v>
      </c>
      <c r="G183" s="10">
        <v>45323</v>
      </c>
      <c r="H183" s="11">
        <v>10</v>
      </c>
      <c r="I183" s="20" t="s">
        <v>253</v>
      </c>
      <c r="J183" s="11" t="s">
        <v>255</v>
      </c>
      <c r="K183" s="11" t="s">
        <v>5259</v>
      </c>
      <c r="L183" s="11">
        <v>2</v>
      </c>
    </row>
    <row r="184" spans="1:12">
      <c r="A184" s="11" t="s">
        <v>172</v>
      </c>
      <c r="D184" s="11" t="s">
        <v>254</v>
      </c>
      <c r="E184" s="19" t="s">
        <v>428</v>
      </c>
      <c r="F184" s="10">
        <v>42036</v>
      </c>
      <c r="G184" s="10">
        <v>45323</v>
      </c>
      <c r="H184" s="11">
        <v>10</v>
      </c>
      <c r="I184" s="20" t="s">
        <v>253</v>
      </c>
      <c r="J184" s="11" t="s">
        <v>255</v>
      </c>
      <c r="K184" s="11" t="s">
        <v>5259</v>
      </c>
      <c r="L184" s="11">
        <v>2</v>
      </c>
    </row>
    <row r="185" spans="1:12">
      <c r="A185" s="11" t="s">
        <v>173</v>
      </c>
      <c r="D185" s="11" t="s">
        <v>254</v>
      </c>
      <c r="E185" s="19" t="s">
        <v>429</v>
      </c>
      <c r="F185" s="10">
        <v>42036</v>
      </c>
      <c r="G185" s="10">
        <v>45323</v>
      </c>
      <c r="H185" s="11">
        <v>10</v>
      </c>
      <c r="I185" s="20" t="s">
        <v>253</v>
      </c>
      <c r="J185" s="11" t="s">
        <v>255</v>
      </c>
      <c r="K185" s="11" t="s">
        <v>5259</v>
      </c>
      <c r="L185" s="11">
        <v>2</v>
      </c>
    </row>
    <row r="186" spans="1:12">
      <c r="A186" s="11" t="s">
        <v>174</v>
      </c>
      <c r="D186" s="11" t="s">
        <v>254</v>
      </c>
      <c r="E186" s="19" t="s">
        <v>430</v>
      </c>
      <c r="F186" s="10">
        <v>42036</v>
      </c>
      <c r="G186" s="10">
        <v>45323</v>
      </c>
      <c r="H186" s="11">
        <v>10</v>
      </c>
      <c r="I186" s="20" t="s">
        <v>253</v>
      </c>
      <c r="J186" s="11" t="s">
        <v>255</v>
      </c>
      <c r="K186" s="11" t="s">
        <v>5259</v>
      </c>
      <c r="L186" s="11">
        <v>2</v>
      </c>
    </row>
    <row r="187" spans="1:12">
      <c r="A187" s="11" t="s">
        <v>175</v>
      </c>
      <c r="D187" s="11" t="s">
        <v>254</v>
      </c>
      <c r="E187" s="19" t="s">
        <v>431</v>
      </c>
      <c r="F187" s="10">
        <v>42036</v>
      </c>
      <c r="G187" s="10">
        <v>45323</v>
      </c>
      <c r="H187" s="11">
        <v>10</v>
      </c>
      <c r="I187" s="20" t="s">
        <v>253</v>
      </c>
      <c r="J187" s="11" t="s">
        <v>255</v>
      </c>
      <c r="K187" s="11" t="s">
        <v>5259</v>
      </c>
      <c r="L187" s="11">
        <v>2</v>
      </c>
    </row>
    <row r="188" spans="1:12">
      <c r="A188" s="11" t="s">
        <v>176</v>
      </c>
      <c r="D188" s="11" t="s">
        <v>254</v>
      </c>
      <c r="E188" s="19" t="s">
        <v>432</v>
      </c>
      <c r="F188" s="10">
        <v>42036</v>
      </c>
      <c r="G188" s="10">
        <v>45323</v>
      </c>
      <c r="H188" s="11">
        <v>10</v>
      </c>
      <c r="I188" s="20" t="s">
        <v>253</v>
      </c>
      <c r="J188" s="11" t="s">
        <v>255</v>
      </c>
      <c r="K188" s="11" t="s">
        <v>5259</v>
      </c>
      <c r="L188" s="11">
        <v>2</v>
      </c>
    </row>
    <row r="189" spans="1:12">
      <c r="A189" s="11" t="s">
        <v>177</v>
      </c>
      <c r="D189" s="11" t="s">
        <v>254</v>
      </c>
      <c r="E189" s="19" t="s">
        <v>433</v>
      </c>
      <c r="F189" s="10">
        <v>42036</v>
      </c>
      <c r="G189" s="10">
        <v>45323</v>
      </c>
      <c r="H189" s="11">
        <v>10</v>
      </c>
      <c r="I189" s="20" t="s">
        <v>253</v>
      </c>
      <c r="J189" s="11" t="s">
        <v>255</v>
      </c>
      <c r="K189" s="11" t="s">
        <v>5259</v>
      </c>
      <c r="L189" s="11">
        <v>2</v>
      </c>
    </row>
    <row r="190" spans="1:12">
      <c r="A190" s="11" t="s">
        <v>178</v>
      </c>
      <c r="D190" s="11" t="s">
        <v>254</v>
      </c>
      <c r="E190" s="19" t="s">
        <v>434</v>
      </c>
      <c r="F190" s="10">
        <v>42036</v>
      </c>
      <c r="G190" s="10">
        <v>45323</v>
      </c>
      <c r="H190" s="11">
        <v>10</v>
      </c>
      <c r="I190" s="20" t="s">
        <v>253</v>
      </c>
      <c r="J190" s="11" t="s">
        <v>255</v>
      </c>
      <c r="K190" s="11" t="s">
        <v>5259</v>
      </c>
      <c r="L190" s="11">
        <v>2</v>
      </c>
    </row>
    <row r="191" spans="1:12">
      <c r="A191" s="11" t="s">
        <v>179</v>
      </c>
      <c r="D191" s="11" t="s">
        <v>254</v>
      </c>
      <c r="E191" s="19" t="s">
        <v>435</v>
      </c>
      <c r="F191" s="10">
        <v>42036</v>
      </c>
      <c r="G191" s="10">
        <v>45323</v>
      </c>
      <c r="H191" s="11">
        <v>10</v>
      </c>
      <c r="I191" s="20" t="s">
        <v>253</v>
      </c>
      <c r="J191" s="11" t="s">
        <v>255</v>
      </c>
      <c r="K191" s="11" t="s">
        <v>5259</v>
      </c>
      <c r="L191" s="11">
        <v>2</v>
      </c>
    </row>
    <row r="192" spans="1:12">
      <c r="A192" s="11" t="s">
        <v>180</v>
      </c>
      <c r="D192" s="11" t="s">
        <v>254</v>
      </c>
      <c r="E192" s="19" t="s">
        <v>436</v>
      </c>
      <c r="F192" s="10">
        <v>42036</v>
      </c>
      <c r="G192" s="10">
        <v>45323</v>
      </c>
      <c r="H192" s="11">
        <v>10</v>
      </c>
      <c r="I192" s="20" t="s">
        <v>253</v>
      </c>
      <c r="J192" s="11" t="s">
        <v>255</v>
      </c>
      <c r="K192" s="11" t="s">
        <v>5259</v>
      </c>
      <c r="L192" s="11">
        <v>2</v>
      </c>
    </row>
    <row r="193" spans="1:12">
      <c r="A193" s="11" t="s">
        <v>181</v>
      </c>
      <c r="D193" s="11" t="s">
        <v>254</v>
      </c>
      <c r="E193" s="19" t="s">
        <v>437</v>
      </c>
      <c r="F193" s="10">
        <v>42036</v>
      </c>
      <c r="G193" s="10">
        <v>45323</v>
      </c>
      <c r="H193" s="11">
        <v>10</v>
      </c>
      <c r="I193" s="20" t="s">
        <v>253</v>
      </c>
      <c r="J193" s="11" t="s">
        <v>255</v>
      </c>
      <c r="K193" s="11" t="s">
        <v>5259</v>
      </c>
      <c r="L193" s="11">
        <v>2</v>
      </c>
    </row>
    <row r="194" spans="1:12">
      <c r="A194" s="11" t="s">
        <v>182</v>
      </c>
      <c r="D194" s="11" t="s">
        <v>254</v>
      </c>
      <c r="E194" s="19" t="s">
        <v>438</v>
      </c>
      <c r="F194" s="10">
        <v>42036</v>
      </c>
      <c r="G194" s="10">
        <v>45323</v>
      </c>
      <c r="H194" s="11">
        <v>10</v>
      </c>
      <c r="I194" s="20" t="s">
        <v>253</v>
      </c>
      <c r="J194" s="11" t="s">
        <v>255</v>
      </c>
      <c r="K194" s="11" t="s">
        <v>5259</v>
      </c>
      <c r="L194" s="11">
        <v>2</v>
      </c>
    </row>
    <row r="195" spans="1:12">
      <c r="A195" s="11" t="s">
        <v>183</v>
      </c>
      <c r="D195" s="11" t="s">
        <v>254</v>
      </c>
      <c r="E195" s="19" t="s">
        <v>439</v>
      </c>
      <c r="F195" s="10">
        <v>42036</v>
      </c>
      <c r="G195" s="10">
        <v>45323</v>
      </c>
      <c r="H195" s="11">
        <v>10</v>
      </c>
      <c r="I195" s="20" t="s">
        <v>253</v>
      </c>
      <c r="J195" s="11" t="s">
        <v>255</v>
      </c>
      <c r="K195" s="11" t="s">
        <v>5259</v>
      </c>
      <c r="L195" s="11">
        <v>2</v>
      </c>
    </row>
    <row r="196" spans="1:12">
      <c r="A196" s="11" t="s">
        <v>184</v>
      </c>
      <c r="D196" s="11" t="s">
        <v>254</v>
      </c>
      <c r="E196" s="19" t="s">
        <v>440</v>
      </c>
      <c r="F196" s="10">
        <v>42036</v>
      </c>
      <c r="G196" s="10">
        <v>45323</v>
      </c>
      <c r="H196" s="11">
        <v>10</v>
      </c>
      <c r="I196" s="20" t="s">
        <v>253</v>
      </c>
      <c r="J196" s="11" t="s">
        <v>255</v>
      </c>
      <c r="K196" s="11" t="s">
        <v>5259</v>
      </c>
      <c r="L196" s="11">
        <v>2</v>
      </c>
    </row>
    <row r="197" spans="1:12">
      <c r="A197" s="11" t="s">
        <v>185</v>
      </c>
      <c r="D197" s="11" t="s">
        <v>254</v>
      </c>
      <c r="E197" s="19" t="s">
        <v>441</v>
      </c>
      <c r="F197" s="10">
        <v>42036</v>
      </c>
      <c r="G197" s="10">
        <v>45323</v>
      </c>
      <c r="H197" s="11">
        <v>10</v>
      </c>
      <c r="I197" s="20" t="s">
        <v>253</v>
      </c>
      <c r="J197" s="11" t="s">
        <v>255</v>
      </c>
      <c r="K197" s="11" t="s">
        <v>5259</v>
      </c>
      <c r="L197" s="11">
        <v>2</v>
      </c>
    </row>
    <row r="198" spans="1:12">
      <c r="A198" s="11" t="s">
        <v>186</v>
      </c>
      <c r="D198" s="11" t="s">
        <v>254</v>
      </c>
      <c r="E198" s="19" t="s">
        <v>442</v>
      </c>
      <c r="F198" s="10">
        <v>42036</v>
      </c>
      <c r="G198" s="10">
        <v>45323</v>
      </c>
      <c r="H198" s="11">
        <v>10</v>
      </c>
      <c r="I198" s="20" t="s">
        <v>253</v>
      </c>
      <c r="J198" s="11" t="s">
        <v>255</v>
      </c>
      <c r="K198" s="11" t="s">
        <v>5259</v>
      </c>
      <c r="L198" s="11">
        <v>2</v>
      </c>
    </row>
    <row r="199" spans="1:12">
      <c r="A199" s="11" t="s">
        <v>187</v>
      </c>
      <c r="D199" s="11" t="s">
        <v>254</v>
      </c>
      <c r="E199" s="19" t="s">
        <v>443</v>
      </c>
      <c r="F199" s="10">
        <v>42036</v>
      </c>
      <c r="G199" s="10">
        <v>45323</v>
      </c>
      <c r="H199" s="11">
        <v>10</v>
      </c>
      <c r="I199" s="20" t="s">
        <v>253</v>
      </c>
      <c r="J199" s="11" t="s">
        <v>255</v>
      </c>
      <c r="K199" s="11" t="s">
        <v>5259</v>
      </c>
      <c r="L199" s="11">
        <v>2</v>
      </c>
    </row>
    <row r="200" spans="1:12">
      <c r="A200" s="11" t="s">
        <v>188</v>
      </c>
      <c r="D200" s="11" t="s">
        <v>254</v>
      </c>
      <c r="E200" s="19" t="s">
        <v>444</v>
      </c>
      <c r="F200" s="10">
        <v>42036</v>
      </c>
      <c r="G200" s="10">
        <v>45323</v>
      </c>
      <c r="H200" s="11">
        <v>10</v>
      </c>
      <c r="I200" s="20" t="s">
        <v>253</v>
      </c>
      <c r="J200" s="11" t="s">
        <v>255</v>
      </c>
      <c r="K200" s="11" t="s">
        <v>5259</v>
      </c>
      <c r="L200" s="11">
        <v>2</v>
      </c>
    </row>
    <row r="201" spans="1:12">
      <c r="A201" s="11" t="s">
        <v>189</v>
      </c>
      <c r="D201" s="11" t="s">
        <v>254</v>
      </c>
      <c r="E201" s="19" t="s">
        <v>445</v>
      </c>
      <c r="F201" s="10">
        <v>42036</v>
      </c>
      <c r="G201" s="10">
        <v>45323</v>
      </c>
      <c r="H201" s="11">
        <v>10</v>
      </c>
      <c r="I201" s="20" t="s">
        <v>253</v>
      </c>
      <c r="J201" s="11" t="s">
        <v>255</v>
      </c>
      <c r="K201" s="11" t="s">
        <v>5259</v>
      </c>
      <c r="L201" s="11">
        <v>2</v>
      </c>
    </row>
    <row r="202" spans="1:12">
      <c r="A202" s="11" t="s">
        <v>190</v>
      </c>
      <c r="D202" s="11" t="s">
        <v>254</v>
      </c>
      <c r="E202" s="19" t="s">
        <v>446</v>
      </c>
      <c r="F202" s="10">
        <v>42036</v>
      </c>
      <c r="G202" s="10">
        <v>45323</v>
      </c>
      <c r="H202" s="11">
        <v>10</v>
      </c>
      <c r="I202" s="20" t="s">
        <v>253</v>
      </c>
      <c r="J202" s="11" t="s">
        <v>255</v>
      </c>
      <c r="K202" s="11" t="s">
        <v>5259</v>
      </c>
      <c r="L202" s="11">
        <v>2</v>
      </c>
    </row>
    <row r="203" spans="1:12">
      <c r="A203" s="11" t="s">
        <v>191</v>
      </c>
      <c r="D203" s="11" t="s">
        <v>254</v>
      </c>
      <c r="E203" s="19" t="s">
        <v>447</v>
      </c>
      <c r="F203" s="10">
        <v>42036</v>
      </c>
      <c r="G203" s="10">
        <v>45323</v>
      </c>
      <c r="H203" s="11">
        <v>10</v>
      </c>
      <c r="I203" s="20" t="s">
        <v>253</v>
      </c>
      <c r="J203" s="11" t="s">
        <v>255</v>
      </c>
      <c r="K203" s="11" t="s">
        <v>5259</v>
      </c>
      <c r="L203" s="11">
        <v>2</v>
      </c>
    </row>
    <row r="204" spans="1:12">
      <c r="A204" s="11" t="s">
        <v>192</v>
      </c>
      <c r="D204" s="11" t="s">
        <v>254</v>
      </c>
      <c r="E204" s="19" t="s">
        <v>448</v>
      </c>
      <c r="F204" s="10">
        <v>42036</v>
      </c>
      <c r="G204" s="10">
        <v>45323</v>
      </c>
      <c r="H204" s="11">
        <v>10</v>
      </c>
      <c r="I204" s="20" t="s">
        <v>253</v>
      </c>
      <c r="J204" s="11" t="s">
        <v>255</v>
      </c>
      <c r="K204" s="11" t="s">
        <v>5259</v>
      </c>
      <c r="L204" s="11">
        <v>2</v>
      </c>
    </row>
    <row r="205" spans="1:12">
      <c r="A205" s="11" t="s">
        <v>193</v>
      </c>
      <c r="D205" s="11" t="s">
        <v>254</v>
      </c>
      <c r="E205" s="19" t="s">
        <v>449</v>
      </c>
      <c r="F205" s="10">
        <v>42036</v>
      </c>
      <c r="G205" s="10">
        <v>45323</v>
      </c>
      <c r="H205" s="11">
        <v>10</v>
      </c>
      <c r="I205" s="20" t="s">
        <v>253</v>
      </c>
      <c r="J205" s="11" t="s">
        <v>255</v>
      </c>
      <c r="K205" s="11" t="s">
        <v>5259</v>
      </c>
      <c r="L205" s="11">
        <v>2</v>
      </c>
    </row>
    <row r="206" spans="1:12">
      <c r="A206" s="11" t="s">
        <v>194</v>
      </c>
      <c r="D206" s="11" t="s">
        <v>254</v>
      </c>
      <c r="E206" s="19" t="s">
        <v>450</v>
      </c>
      <c r="F206" s="10">
        <v>42036</v>
      </c>
      <c r="G206" s="10">
        <v>45323</v>
      </c>
      <c r="H206" s="11">
        <v>10</v>
      </c>
      <c r="I206" s="20" t="s">
        <v>253</v>
      </c>
      <c r="J206" s="11" t="s">
        <v>255</v>
      </c>
      <c r="K206" s="11" t="s">
        <v>5259</v>
      </c>
      <c r="L206" s="11">
        <v>2</v>
      </c>
    </row>
    <row r="207" spans="1:12">
      <c r="A207" s="11" t="s">
        <v>195</v>
      </c>
      <c r="D207" s="11" t="s">
        <v>254</v>
      </c>
      <c r="E207" s="19" t="s">
        <v>451</v>
      </c>
      <c r="F207" s="10">
        <v>42036</v>
      </c>
      <c r="G207" s="10">
        <v>45323</v>
      </c>
      <c r="H207" s="11">
        <v>10</v>
      </c>
      <c r="I207" s="20" t="s">
        <v>253</v>
      </c>
      <c r="J207" s="11" t="s">
        <v>255</v>
      </c>
      <c r="K207" s="11" t="s">
        <v>5259</v>
      </c>
      <c r="L207" s="11">
        <v>2</v>
      </c>
    </row>
    <row r="208" spans="1:12">
      <c r="A208" s="11" t="s">
        <v>196</v>
      </c>
      <c r="D208" s="11" t="s">
        <v>254</v>
      </c>
      <c r="E208" s="19" t="s">
        <v>452</v>
      </c>
      <c r="F208" s="10">
        <v>42036</v>
      </c>
      <c r="G208" s="10">
        <v>45323</v>
      </c>
      <c r="H208" s="11">
        <v>10</v>
      </c>
      <c r="I208" s="20" t="s">
        <v>253</v>
      </c>
      <c r="J208" s="11" t="s">
        <v>255</v>
      </c>
      <c r="K208" s="11" t="s">
        <v>5259</v>
      </c>
      <c r="L208" s="11">
        <v>2</v>
      </c>
    </row>
    <row r="209" spans="1:12">
      <c r="A209" s="11" t="s">
        <v>197</v>
      </c>
      <c r="D209" s="11" t="s">
        <v>254</v>
      </c>
      <c r="E209" s="19" t="s">
        <v>453</v>
      </c>
      <c r="F209" s="10">
        <v>42036</v>
      </c>
      <c r="G209" s="10">
        <v>45323</v>
      </c>
      <c r="H209" s="11">
        <v>10</v>
      </c>
      <c r="I209" s="20" t="s">
        <v>253</v>
      </c>
      <c r="J209" s="11" t="s">
        <v>255</v>
      </c>
      <c r="K209" s="11" t="s">
        <v>5259</v>
      </c>
      <c r="L209" s="11">
        <v>2</v>
      </c>
    </row>
    <row r="210" spans="1:12">
      <c r="A210" s="11" t="s">
        <v>5355</v>
      </c>
      <c r="D210" s="11" t="s">
        <v>254</v>
      </c>
      <c r="E210" s="19" t="s">
        <v>454</v>
      </c>
      <c r="F210" s="10">
        <v>42036</v>
      </c>
      <c r="G210" s="10">
        <v>45323</v>
      </c>
      <c r="H210" s="11">
        <v>10</v>
      </c>
      <c r="I210" s="20" t="s">
        <v>253</v>
      </c>
      <c r="J210" s="11" t="s">
        <v>255</v>
      </c>
      <c r="K210" s="11" t="s">
        <v>5259</v>
      </c>
      <c r="L210" s="11">
        <v>2</v>
      </c>
    </row>
    <row r="211" spans="1:12">
      <c r="A211" s="11" t="s">
        <v>5356</v>
      </c>
      <c r="D211" s="11" t="s">
        <v>254</v>
      </c>
      <c r="E211" s="19" t="s">
        <v>455</v>
      </c>
      <c r="F211" s="10">
        <v>42036</v>
      </c>
      <c r="G211" s="10">
        <v>45323</v>
      </c>
      <c r="H211" s="11">
        <v>10</v>
      </c>
      <c r="I211" s="20" t="s">
        <v>253</v>
      </c>
      <c r="J211" s="11" t="s">
        <v>255</v>
      </c>
      <c r="K211" s="11" t="s">
        <v>5259</v>
      </c>
      <c r="L211" s="11">
        <v>2</v>
      </c>
    </row>
    <row r="212" spans="1:12">
      <c r="A212" s="11" t="s">
        <v>5357</v>
      </c>
      <c r="D212" s="11" t="s">
        <v>254</v>
      </c>
      <c r="E212" s="19" t="s">
        <v>456</v>
      </c>
      <c r="F212" s="10">
        <v>42036</v>
      </c>
      <c r="G212" s="10">
        <v>45323</v>
      </c>
      <c r="H212" s="11">
        <v>10</v>
      </c>
      <c r="I212" s="20" t="s">
        <v>253</v>
      </c>
      <c r="J212" s="11" t="s">
        <v>255</v>
      </c>
      <c r="K212" s="11" t="s">
        <v>5259</v>
      </c>
      <c r="L212" s="11">
        <v>2</v>
      </c>
    </row>
    <row r="213" spans="1:12">
      <c r="A213" s="11" t="s">
        <v>5358</v>
      </c>
      <c r="D213" s="11" t="s">
        <v>254</v>
      </c>
      <c r="E213" s="19" t="s">
        <v>457</v>
      </c>
      <c r="F213" s="10">
        <v>42036</v>
      </c>
      <c r="G213" s="10">
        <v>45323</v>
      </c>
      <c r="H213" s="11">
        <v>10</v>
      </c>
      <c r="I213" s="20" t="s">
        <v>253</v>
      </c>
      <c r="J213" s="11" t="s">
        <v>255</v>
      </c>
      <c r="K213" s="11" t="s">
        <v>5259</v>
      </c>
      <c r="L213" s="11">
        <v>2</v>
      </c>
    </row>
    <row r="214" spans="1:12">
      <c r="A214" s="11" t="s">
        <v>5359</v>
      </c>
      <c r="D214" s="11" t="s">
        <v>254</v>
      </c>
      <c r="E214" s="19" t="s">
        <v>458</v>
      </c>
      <c r="F214" s="10">
        <v>42036</v>
      </c>
      <c r="G214" s="10">
        <v>45323</v>
      </c>
      <c r="H214" s="11">
        <v>10</v>
      </c>
      <c r="I214" s="20" t="s">
        <v>253</v>
      </c>
      <c r="J214" s="11" t="s">
        <v>255</v>
      </c>
      <c r="K214" s="11" t="s">
        <v>5259</v>
      </c>
      <c r="L214" s="11">
        <v>2</v>
      </c>
    </row>
    <row r="215" spans="1:12">
      <c r="A215" s="11" t="s">
        <v>5360</v>
      </c>
      <c r="D215" s="11" t="s">
        <v>254</v>
      </c>
      <c r="E215" s="19" t="s">
        <v>459</v>
      </c>
      <c r="F215" s="10">
        <v>42036</v>
      </c>
      <c r="G215" s="10">
        <v>45323</v>
      </c>
      <c r="H215" s="11">
        <v>10</v>
      </c>
      <c r="I215" s="20" t="s">
        <v>253</v>
      </c>
      <c r="J215" s="11" t="s">
        <v>255</v>
      </c>
      <c r="K215" s="11" t="s">
        <v>5259</v>
      </c>
      <c r="L215" s="11">
        <v>2</v>
      </c>
    </row>
    <row r="216" spans="1:12">
      <c r="A216" s="11" t="s">
        <v>198</v>
      </c>
      <c r="D216" s="11" t="s">
        <v>254</v>
      </c>
      <c r="E216" s="19" t="s">
        <v>460</v>
      </c>
      <c r="F216" s="10">
        <v>42036</v>
      </c>
      <c r="G216" s="10">
        <v>45323</v>
      </c>
      <c r="H216" s="11">
        <v>10</v>
      </c>
      <c r="I216" s="20" t="s">
        <v>253</v>
      </c>
      <c r="J216" s="11" t="s">
        <v>255</v>
      </c>
      <c r="K216" s="11" t="s">
        <v>5259</v>
      </c>
      <c r="L216" s="11">
        <v>2</v>
      </c>
    </row>
    <row r="217" spans="1:12">
      <c r="A217" s="11" t="s">
        <v>199</v>
      </c>
      <c r="D217" s="11" t="s">
        <v>254</v>
      </c>
      <c r="E217" s="19" t="s">
        <v>461</v>
      </c>
      <c r="F217" s="10">
        <v>42036</v>
      </c>
      <c r="G217" s="10">
        <v>45323</v>
      </c>
      <c r="H217" s="11">
        <v>10</v>
      </c>
      <c r="I217" s="20" t="s">
        <v>253</v>
      </c>
      <c r="J217" s="11" t="s">
        <v>255</v>
      </c>
      <c r="K217" s="11" t="s">
        <v>5259</v>
      </c>
      <c r="L217" s="11">
        <v>2</v>
      </c>
    </row>
    <row r="218" spans="1:12">
      <c r="A218" s="11" t="s">
        <v>200</v>
      </c>
      <c r="D218" s="11" t="s">
        <v>254</v>
      </c>
      <c r="E218" s="19" t="s">
        <v>462</v>
      </c>
      <c r="F218" s="10">
        <v>42036</v>
      </c>
      <c r="G218" s="10">
        <v>45323</v>
      </c>
      <c r="H218" s="11">
        <v>10</v>
      </c>
      <c r="I218" s="20" t="s">
        <v>253</v>
      </c>
      <c r="J218" s="11" t="s">
        <v>255</v>
      </c>
      <c r="K218" s="11" t="s">
        <v>5259</v>
      </c>
      <c r="L218" s="11">
        <v>2</v>
      </c>
    </row>
    <row r="219" spans="1:12">
      <c r="A219" s="11" t="s">
        <v>201</v>
      </c>
      <c r="D219" s="11" t="s">
        <v>254</v>
      </c>
      <c r="E219" s="19" t="s">
        <v>463</v>
      </c>
      <c r="F219" s="10">
        <v>42036</v>
      </c>
      <c r="G219" s="10">
        <v>45323</v>
      </c>
      <c r="H219" s="11">
        <v>10</v>
      </c>
      <c r="I219" s="20" t="s">
        <v>253</v>
      </c>
      <c r="J219" s="11" t="s">
        <v>255</v>
      </c>
      <c r="K219" s="11" t="s">
        <v>5259</v>
      </c>
      <c r="L219" s="11">
        <v>2</v>
      </c>
    </row>
    <row r="220" spans="1:12">
      <c r="A220" s="11" t="s">
        <v>202</v>
      </c>
      <c r="D220" s="11" t="s">
        <v>254</v>
      </c>
      <c r="E220" s="19" t="s">
        <v>464</v>
      </c>
      <c r="F220" s="10">
        <v>42036</v>
      </c>
      <c r="G220" s="10">
        <v>45323</v>
      </c>
      <c r="H220" s="11">
        <v>10</v>
      </c>
      <c r="I220" s="20" t="s">
        <v>253</v>
      </c>
      <c r="J220" s="11" t="s">
        <v>255</v>
      </c>
      <c r="K220" s="11" t="s">
        <v>5259</v>
      </c>
      <c r="L220" s="11">
        <v>2</v>
      </c>
    </row>
    <row r="221" spans="1:12">
      <c r="A221" s="11" t="s">
        <v>203</v>
      </c>
      <c r="D221" s="11" t="s">
        <v>254</v>
      </c>
      <c r="E221" s="19" t="s">
        <v>465</v>
      </c>
      <c r="F221" s="10">
        <v>42036</v>
      </c>
      <c r="G221" s="10">
        <v>45323</v>
      </c>
      <c r="H221" s="11">
        <v>10</v>
      </c>
      <c r="I221" s="20" t="s">
        <v>253</v>
      </c>
      <c r="J221" s="11" t="s">
        <v>255</v>
      </c>
      <c r="K221" s="11" t="s">
        <v>5259</v>
      </c>
      <c r="L221" s="11">
        <v>2</v>
      </c>
    </row>
    <row r="222" spans="1:12">
      <c r="A222" s="11" t="s">
        <v>204</v>
      </c>
      <c r="D222" s="11" t="s">
        <v>254</v>
      </c>
      <c r="E222" s="19" t="s">
        <v>466</v>
      </c>
      <c r="F222" s="10">
        <v>42036</v>
      </c>
      <c r="G222" s="10">
        <v>45323</v>
      </c>
      <c r="H222" s="11">
        <v>10</v>
      </c>
      <c r="I222" s="20" t="s">
        <v>253</v>
      </c>
      <c r="J222" s="11" t="s">
        <v>255</v>
      </c>
      <c r="K222" s="11" t="s">
        <v>5259</v>
      </c>
      <c r="L222" s="11">
        <v>2</v>
      </c>
    </row>
    <row r="223" spans="1:12">
      <c r="A223" s="11" t="s">
        <v>205</v>
      </c>
      <c r="D223" s="11" t="s">
        <v>254</v>
      </c>
      <c r="E223" s="19" t="s">
        <v>467</v>
      </c>
      <c r="F223" s="10">
        <v>42036</v>
      </c>
      <c r="G223" s="10">
        <v>45323</v>
      </c>
      <c r="H223" s="11">
        <v>10</v>
      </c>
      <c r="I223" s="20" t="s">
        <v>253</v>
      </c>
      <c r="J223" s="11" t="s">
        <v>255</v>
      </c>
      <c r="K223" s="11" t="s">
        <v>5259</v>
      </c>
      <c r="L223" s="11">
        <v>2</v>
      </c>
    </row>
    <row r="224" spans="1:12">
      <c r="A224" s="11" t="s">
        <v>206</v>
      </c>
      <c r="D224" s="11" t="s">
        <v>254</v>
      </c>
      <c r="E224" s="19" t="s">
        <v>468</v>
      </c>
      <c r="F224" s="10">
        <v>42036</v>
      </c>
      <c r="G224" s="10">
        <v>45323</v>
      </c>
      <c r="H224" s="11">
        <v>10</v>
      </c>
      <c r="I224" s="20" t="s">
        <v>253</v>
      </c>
      <c r="J224" s="11" t="s">
        <v>255</v>
      </c>
      <c r="K224" s="11" t="s">
        <v>5259</v>
      </c>
      <c r="L224" s="11">
        <v>2</v>
      </c>
    </row>
    <row r="225" spans="1:12">
      <c r="A225" s="11" t="s">
        <v>207</v>
      </c>
      <c r="D225" s="11" t="s">
        <v>254</v>
      </c>
      <c r="E225" s="19" t="s">
        <v>469</v>
      </c>
      <c r="F225" s="10">
        <v>42036</v>
      </c>
      <c r="G225" s="10">
        <v>45323</v>
      </c>
      <c r="H225" s="11">
        <v>10</v>
      </c>
      <c r="I225" s="20" t="s">
        <v>253</v>
      </c>
      <c r="J225" s="11" t="s">
        <v>255</v>
      </c>
      <c r="K225" s="11" t="s">
        <v>5259</v>
      </c>
      <c r="L225" s="11">
        <v>2</v>
      </c>
    </row>
    <row r="226" spans="1:12">
      <c r="A226" s="11" t="s">
        <v>208</v>
      </c>
      <c r="D226" s="11" t="s">
        <v>254</v>
      </c>
      <c r="E226" s="19" t="s">
        <v>470</v>
      </c>
      <c r="F226" s="10">
        <v>42036</v>
      </c>
      <c r="G226" s="10">
        <v>45323</v>
      </c>
      <c r="H226" s="11">
        <v>10</v>
      </c>
      <c r="I226" s="20" t="s">
        <v>253</v>
      </c>
      <c r="J226" s="11" t="s">
        <v>255</v>
      </c>
      <c r="K226" s="11" t="s">
        <v>5259</v>
      </c>
      <c r="L226" s="11">
        <v>2</v>
      </c>
    </row>
    <row r="227" spans="1:12">
      <c r="A227" s="11" t="s">
        <v>209</v>
      </c>
      <c r="D227" s="11" t="s">
        <v>254</v>
      </c>
      <c r="E227" s="19" t="s">
        <v>471</v>
      </c>
      <c r="F227" s="10">
        <v>42036</v>
      </c>
      <c r="G227" s="10">
        <v>45323</v>
      </c>
      <c r="H227" s="11">
        <v>10</v>
      </c>
      <c r="I227" s="20" t="s">
        <v>253</v>
      </c>
      <c r="J227" s="11" t="s">
        <v>255</v>
      </c>
      <c r="K227" s="11" t="s">
        <v>5259</v>
      </c>
      <c r="L227" s="11">
        <v>2</v>
      </c>
    </row>
    <row r="228" spans="1:12">
      <c r="A228" s="11" t="s">
        <v>210</v>
      </c>
      <c r="D228" s="11" t="s">
        <v>254</v>
      </c>
      <c r="E228" s="19" t="s">
        <v>472</v>
      </c>
      <c r="F228" s="10">
        <v>42036</v>
      </c>
      <c r="G228" s="10">
        <v>45323</v>
      </c>
      <c r="H228" s="11">
        <v>10</v>
      </c>
      <c r="I228" s="20" t="s">
        <v>253</v>
      </c>
      <c r="J228" s="11" t="s">
        <v>255</v>
      </c>
      <c r="K228" s="11" t="s">
        <v>5259</v>
      </c>
      <c r="L228" s="11">
        <v>2</v>
      </c>
    </row>
    <row r="229" spans="1:12">
      <c r="A229" s="11" t="s">
        <v>211</v>
      </c>
      <c r="D229" s="11" t="s">
        <v>254</v>
      </c>
      <c r="E229" s="19" t="s">
        <v>473</v>
      </c>
      <c r="F229" s="10">
        <v>42036</v>
      </c>
      <c r="G229" s="10">
        <v>45323</v>
      </c>
      <c r="H229" s="11">
        <v>10</v>
      </c>
      <c r="I229" s="20" t="s">
        <v>253</v>
      </c>
      <c r="J229" s="11" t="s">
        <v>255</v>
      </c>
      <c r="K229" s="11" t="s">
        <v>5259</v>
      </c>
      <c r="L229" s="11">
        <v>2</v>
      </c>
    </row>
    <row r="230" spans="1:12">
      <c r="A230" s="11" t="s">
        <v>212</v>
      </c>
      <c r="D230" s="11" t="s">
        <v>254</v>
      </c>
      <c r="E230" s="19" t="s">
        <v>474</v>
      </c>
      <c r="F230" s="10">
        <v>42036</v>
      </c>
      <c r="G230" s="10">
        <v>45323</v>
      </c>
      <c r="H230" s="11">
        <v>10</v>
      </c>
      <c r="I230" s="20" t="s">
        <v>253</v>
      </c>
      <c r="J230" s="11" t="s">
        <v>255</v>
      </c>
      <c r="K230" s="11" t="s">
        <v>5259</v>
      </c>
      <c r="L230" s="11">
        <v>2</v>
      </c>
    </row>
    <row r="231" spans="1:12">
      <c r="A231" s="11" t="s">
        <v>213</v>
      </c>
      <c r="D231" s="11" t="s">
        <v>254</v>
      </c>
      <c r="E231" s="19" t="s">
        <v>475</v>
      </c>
      <c r="F231" s="10">
        <v>42036</v>
      </c>
      <c r="G231" s="10">
        <v>45323</v>
      </c>
      <c r="H231" s="11">
        <v>10</v>
      </c>
      <c r="I231" s="20" t="s">
        <v>253</v>
      </c>
      <c r="J231" s="11" t="s">
        <v>255</v>
      </c>
      <c r="K231" s="11" t="s">
        <v>5259</v>
      </c>
      <c r="L231" s="11">
        <v>2</v>
      </c>
    </row>
    <row r="232" spans="1:12">
      <c r="A232" s="11" t="s">
        <v>214</v>
      </c>
      <c r="D232" s="11" t="s">
        <v>254</v>
      </c>
      <c r="E232" s="19" t="s">
        <v>476</v>
      </c>
      <c r="F232" s="10">
        <v>42036</v>
      </c>
      <c r="G232" s="10">
        <v>45323</v>
      </c>
      <c r="H232" s="11">
        <v>10</v>
      </c>
      <c r="I232" s="20" t="s">
        <v>253</v>
      </c>
      <c r="J232" s="11" t="s">
        <v>255</v>
      </c>
      <c r="K232" s="11" t="s">
        <v>5259</v>
      </c>
      <c r="L232" s="11">
        <v>2</v>
      </c>
    </row>
    <row r="233" spans="1:12">
      <c r="A233" s="11" t="s">
        <v>215</v>
      </c>
      <c r="D233" s="11" t="s">
        <v>254</v>
      </c>
      <c r="E233" s="19" t="s">
        <v>477</v>
      </c>
      <c r="F233" s="10">
        <v>42036</v>
      </c>
      <c r="G233" s="10">
        <v>45323</v>
      </c>
      <c r="H233" s="11">
        <v>10</v>
      </c>
      <c r="I233" s="20" t="s">
        <v>253</v>
      </c>
      <c r="J233" s="11" t="s">
        <v>255</v>
      </c>
      <c r="K233" s="11" t="s">
        <v>5259</v>
      </c>
      <c r="L233" s="11">
        <v>2</v>
      </c>
    </row>
    <row r="234" spans="1:12">
      <c r="A234" s="11" t="s">
        <v>216</v>
      </c>
      <c r="D234" s="11" t="s">
        <v>254</v>
      </c>
      <c r="E234" s="19" t="s">
        <v>478</v>
      </c>
      <c r="F234" s="10">
        <v>42036</v>
      </c>
      <c r="G234" s="10">
        <v>45323</v>
      </c>
      <c r="H234" s="11">
        <v>10</v>
      </c>
      <c r="I234" s="20" t="s">
        <v>253</v>
      </c>
      <c r="J234" s="11" t="s">
        <v>255</v>
      </c>
      <c r="K234" s="11" t="s">
        <v>5259</v>
      </c>
      <c r="L234" s="11">
        <v>2</v>
      </c>
    </row>
    <row r="235" spans="1:12">
      <c r="A235" s="11" t="s">
        <v>217</v>
      </c>
      <c r="D235" s="11" t="s">
        <v>254</v>
      </c>
      <c r="E235" s="19" t="s">
        <v>479</v>
      </c>
      <c r="F235" s="10">
        <v>42036</v>
      </c>
      <c r="G235" s="10">
        <v>45323</v>
      </c>
      <c r="H235" s="11">
        <v>10</v>
      </c>
      <c r="I235" s="20" t="s">
        <v>253</v>
      </c>
      <c r="J235" s="11" t="s">
        <v>255</v>
      </c>
      <c r="K235" s="11" t="s">
        <v>5259</v>
      </c>
      <c r="L235" s="11">
        <v>2</v>
      </c>
    </row>
    <row r="236" spans="1:12">
      <c r="A236" s="11" t="s">
        <v>218</v>
      </c>
      <c r="D236" s="11" t="s">
        <v>254</v>
      </c>
      <c r="E236" s="19" t="s">
        <v>480</v>
      </c>
      <c r="F236" s="10">
        <v>42036</v>
      </c>
      <c r="G236" s="10">
        <v>45323</v>
      </c>
      <c r="H236" s="11">
        <v>10</v>
      </c>
      <c r="I236" s="20" t="s">
        <v>253</v>
      </c>
      <c r="J236" s="11" t="s">
        <v>255</v>
      </c>
      <c r="K236" s="11" t="s">
        <v>5259</v>
      </c>
      <c r="L236" s="11">
        <v>2</v>
      </c>
    </row>
    <row r="237" spans="1:12">
      <c r="A237" s="11" t="s">
        <v>219</v>
      </c>
      <c r="D237" s="11" t="s">
        <v>254</v>
      </c>
      <c r="E237" s="19" t="s">
        <v>481</v>
      </c>
      <c r="F237" s="10">
        <v>42036</v>
      </c>
      <c r="G237" s="10">
        <v>45323</v>
      </c>
      <c r="H237" s="11">
        <v>10</v>
      </c>
      <c r="I237" s="20" t="s">
        <v>253</v>
      </c>
      <c r="J237" s="11" t="s">
        <v>255</v>
      </c>
      <c r="K237" s="11" t="s">
        <v>5259</v>
      </c>
      <c r="L237" s="11">
        <v>2</v>
      </c>
    </row>
    <row r="238" spans="1:12">
      <c r="A238" s="11" t="s">
        <v>220</v>
      </c>
      <c r="D238" s="11" t="s">
        <v>254</v>
      </c>
      <c r="E238" s="19" t="s">
        <v>482</v>
      </c>
      <c r="F238" s="10">
        <v>42036</v>
      </c>
      <c r="G238" s="10">
        <v>45323</v>
      </c>
      <c r="H238" s="11">
        <v>10</v>
      </c>
      <c r="I238" s="20" t="s">
        <v>253</v>
      </c>
      <c r="J238" s="11" t="s">
        <v>255</v>
      </c>
      <c r="K238" s="11" t="s">
        <v>5259</v>
      </c>
      <c r="L238" s="11">
        <v>2</v>
      </c>
    </row>
    <row r="239" spans="1:12">
      <c r="A239" s="11" t="s">
        <v>221</v>
      </c>
      <c r="D239" s="11" t="s">
        <v>254</v>
      </c>
      <c r="E239" s="19" t="s">
        <v>483</v>
      </c>
      <c r="F239" s="10">
        <v>42036</v>
      </c>
      <c r="G239" s="10">
        <v>45323</v>
      </c>
      <c r="H239" s="11">
        <v>10</v>
      </c>
      <c r="I239" s="20" t="s">
        <v>253</v>
      </c>
      <c r="J239" s="11" t="s">
        <v>255</v>
      </c>
      <c r="K239" s="11" t="s">
        <v>5259</v>
      </c>
      <c r="L239" s="11">
        <v>2</v>
      </c>
    </row>
    <row r="240" spans="1:12">
      <c r="A240" s="11" t="s">
        <v>222</v>
      </c>
      <c r="D240" s="11" t="s">
        <v>254</v>
      </c>
      <c r="E240" s="19" t="s">
        <v>484</v>
      </c>
      <c r="F240" s="10">
        <v>42036</v>
      </c>
      <c r="G240" s="10">
        <v>45323</v>
      </c>
      <c r="H240" s="11">
        <v>10</v>
      </c>
      <c r="I240" s="20" t="s">
        <v>253</v>
      </c>
      <c r="J240" s="11" t="s">
        <v>255</v>
      </c>
      <c r="K240" s="11" t="s">
        <v>5259</v>
      </c>
      <c r="L240" s="11">
        <v>2</v>
      </c>
    </row>
    <row r="241" spans="1:12">
      <c r="A241" s="11" t="s">
        <v>223</v>
      </c>
      <c r="D241" s="11" t="s">
        <v>254</v>
      </c>
      <c r="E241" s="19" t="s">
        <v>485</v>
      </c>
      <c r="F241" s="10">
        <v>42036</v>
      </c>
      <c r="G241" s="10">
        <v>45323</v>
      </c>
      <c r="H241" s="11">
        <v>10</v>
      </c>
      <c r="I241" s="20" t="s">
        <v>253</v>
      </c>
      <c r="J241" s="11" t="s">
        <v>255</v>
      </c>
      <c r="K241" s="11" t="s">
        <v>5259</v>
      </c>
      <c r="L241" s="11">
        <v>2</v>
      </c>
    </row>
    <row r="242" spans="1:12">
      <c r="A242" s="11" t="s">
        <v>224</v>
      </c>
      <c r="D242" s="11" t="s">
        <v>254</v>
      </c>
      <c r="E242" s="19" t="s">
        <v>486</v>
      </c>
      <c r="F242" s="10">
        <v>42036</v>
      </c>
      <c r="G242" s="10">
        <v>45323</v>
      </c>
      <c r="H242" s="11">
        <v>10</v>
      </c>
      <c r="I242" s="20" t="s">
        <v>253</v>
      </c>
      <c r="J242" s="11" t="s">
        <v>255</v>
      </c>
      <c r="K242" s="11" t="s">
        <v>5259</v>
      </c>
      <c r="L242" s="11">
        <v>2</v>
      </c>
    </row>
    <row r="243" spans="1:12">
      <c r="A243" s="11" t="s">
        <v>225</v>
      </c>
      <c r="D243" s="11" t="s">
        <v>254</v>
      </c>
      <c r="E243" s="19" t="s">
        <v>487</v>
      </c>
      <c r="F243" s="10">
        <v>42036</v>
      </c>
      <c r="G243" s="10">
        <v>45323</v>
      </c>
      <c r="H243" s="11">
        <v>10</v>
      </c>
      <c r="I243" s="20" t="s">
        <v>253</v>
      </c>
      <c r="J243" s="11" t="s">
        <v>255</v>
      </c>
      <c r="K243" s="11" t="s">
        <v>5259</v>
      </c>
      <c r="L243" s="11">
        <v>2</v>
      </c>
    </row>
    <row r="244" spans="1:12">
      <c r="A244" s="11" t="s">
        <v>226</v>
      </c>
      <c r="D244" s="11" t="s">
        <v>254</v>
      </c>
      <c r="E244" s="19" t="s">
        <v>488</v>
      </c>
      <c r="F244" s="10">
        <v>42036</v>
      </c>
      <c r="G244" s="10">
        <v>45323</v>
      </c>
      <c r="H244" s="11">
        <v>10</v>
      </c>
      <c r="I244" s="20" t="s">
        <v>253</v>
      </c>
      <c r="J244" s="11" t="s">
        <v>255</v>
      </c>
      <c r="K244" s="11" t="s">
        <v>5259</v>
      </c>
      <c r="L244" s="11">
        <v>2</v>
      </c>
    </row>
    <row r="245" spans="1:12">
      <c r="A245" s="11" t="s">
        <v>227</v>
      </c>
      <c r="D245" s="11" t="s">
        <v>254</v>
      </c>
      <c r="E245" s="19" t="s">
        <v>489</v>
      </c>
      <c r="F245" s="10">
        <v>42036</v>
      </c>
      <c r="G245" s="10">
        <v>45323</v>
      </c>
      <c r="H245" s="11">
        <v>10</v>
      </c>
      <c r="I245" s="20" t="s">
        <v>253</v>
      </c>
      <c r="J245" s="11" t="s">
        <v>255</v>
      </c>
      <c r="K245" s="11" t="s">
        <v>5259</v>
      </c>
      <c r="L245" s="11">
        <v>2</v>
      </c>
    </row>
    <row r="246" spans="1:12">
      <c r="A246" s="11" t="s">
        <v>228</v>
      </c>
      <c r="D246" s="11" t="s">
        <v>254</v>
      </c>
      <c r="E246" s="19" t="s">
        <v>490</v>
      </c>
      <c r="F246" s="10">
        <v>42036</v>
      </c>
      <c r="G246" s="10">
        <v>45323</v>
      </c>
      <c r="H246" s="11">
        <v>10</v>
      </c>
      <c r="I246" s="20" t="s">
        <v>253</v>
      </c>
      <c r="J246" s="11" t="s">
        <v>255</v>
      </c>
      <c r="K246" s="11" t="s">
        <v>5259</v>
      </c>
      <c r="L246" s="11">
        <v>2</v>
      </c>
    </row>
    <row r="247" spans="1:12">
      <c r="A247" s="11" t="s">
        <v>229</v>
      </c>
      <c r="D247" s="11" t="s">
        <v>254</v>
      </c>
      <c r="E247" s="19" t="s">
        <v>491</v>
      </c>
      <c r="F247" s="10">
        <v>42036</v>
      </c>
      <c r="G247" s="10">
        <v>45323</v>
      </c>
      <c r="H247" s="11">
        <v>10</v>
      </c>
      <c r="I247" s="20" t="s">
        <v>253</v>
      </c>
      <c r="J247" s="11" t="s">
        <v>255</v>
      </c>
      <c r="K247" s="11" t="s">
        <v>5259</v>
      </c>
      <c r="L247" s="11">
        <v>2</v>
      </c>
    </row>
    <row r="248" spans="1:12">
      <c r="A248" s="11" t="s">
        <v>230</v>
      </c>
      <c r="D248" s="11" t="s">
        <v>254</v>
      </c>
      <c r="E248" s="19" t="s">
        <v>492</v>
      </c>
      <c r="F248" s="10">
        <v>42036</v>
      </c>
      <c r="G248" s="10">
        <v>45323</v>
      </c>
      <c r="H248" s="11">
        <v>10</v>
      </c>
      <c r="I248" s="20" t="s">
        <v>253</v>
      </c>
      <c r="J248" s="11" t="s">
        <v>255</v>
      </c>
      <c r="K248" s="11" t="s">
        <v>5259</v>
      </c>
      <c r="L248" s="11">
        <v>2</v>
      </c>
    </row>
    <row r="249" spans="1:12">
      <c r="A249" s="11" t="s">
        <v>231</v>
      </c>
      <c r="D249" s="11" t="s">
        <v>254</v>
      </c>
      <c r="E249" s="19" t="s">
        <v>493</v>
      </c>
      <c r="F249" s="10">
        <v>42036</v>
      </c>
      <c r="G249" s="10">
        <v>45323</v>
      </c>
      <c r="H249" s="11">
        <v>10</v>
      </c>
      <c r="I249" s="20" t="s">
        <v>253</v>
      </c>
      <c r="J249" s="11" t="s">
        <v>255</v>
      </c>
      <c r="K249" s="11" t="s">
        <v>5259</v>
      </c>
      <c r="L249" s="11">
        <v>2</v>
      </c>
    </row>
    <row r="250" spans="1:12">
      <c r="A250" s="11" t="s">
        <v>232</v>
      </c>
      <c r="D250" s="11" t="s">
        <v>254</v>
      </c>
      <c r="E250" s="19" t="s">
        <v>494</v>
      </c>
      <c r="F250" s="10">
        <v>42036</v>
      </c>
      <c r="G250" s="10">
        <v>45323</v>
      </c>
      <c r="H250" s="11">
        <v>10</v>
      </c>
      <c r="I250" s="20" t="s">
        <v>253</v>
      </c>
      <c r="J250" s="11" t="s">
        <v>255</v>
      </c>
      <c r="K250" s="11" t="s">
        <v>5259</v>
      </c>
      <c r="L250" s="11">
        <v>2</v>
      </c>
    </row>
    <row r="251" spans="1:12">
      <c r="A251" s="11" t="s">
        <v>233</v>
      </c>
      <c r="D251" s="11" t="s">
        <v>254</v>
      </c>
      <c r="E251" s="19" t="s">
        <v>495</v>
      </c>
      <c r="F251" s="10">
        <v>42036</v>
      </c>
      <c r="G251" s="10">
        <v>45323</v>
      </c>
      <c r="H251" s="11">
        <v>10</v>
      </c>
      <c r="I251" s="20" t="s">
        <v>253</v>
      </c>
      <c r="J251" s="11" t="s">
        <v>255</v>
      </c>
      <c r="K251" s="11" t="s">
        <v>5259</v>
      </c>
      <c r="L251" s="11">
        <v>2</v>
      </c>
    </row>
    <row r="252" spans="1:12">
      <c r="A252" s="11" t="s">
        <v>234</v>
      </c>
      <c r="D252" s="11" t="s">
        <v>254</v>
      </c>
      <c r="E252" s="19" t="s">
        <v>496</v>
      </c>
      <c r="F252" s="10">
        <v>42036</v>
      </c>
      <c r="G252" s="10">
        <v>45323</v>
      </c>
      <c r="H252" s="11">
        <v>10</v>
      </c>
      <c r="I252" s="20" t="s">
        <v>253</v>
      </c>
      <c r="J252" s="11" t="s">
        <v>255</v>
      </c>
      <c r="K252" s="11" t="s">
        <v>5259</v>
      </c>
      <c r="L252" s="11">
        <v>2</v>
      </c>
    </row>
    <row r="253" spans="1:12">
      <c r="A253" s="11" t="s">
        <v>235</v>
      </c>
      <c r="D253" s="11" t="s">
        <v>254</v>
      </c>
      <c r="E253" s="19" t="s">
        <v>497</v>
      </c>
      <c r="F253" s="10">
        <v>42036</v>
      </c>
      <c r="G253" s="10">
        <v>45323</v>
      </c>
      <c r="H253" s="11">
        <v>10</v>
      </c>
      <c r="I253" s="20" t="s">
        <v>253</v>
      </c>
      <c r="J253" s="11" t="s">
        <v>255</v>
      </c>
      <c r="K253" s="11" t="s">
        <v>5259</v>
      </c>
      <c r="L253" s="11">
        <v>2</v>
      </c>
    </row>
    <row r="254" spans="1:12">
      <c r="A254" s="11" t="s">
        <v>236</v>
      </c>
      <c r="D254" s="11" t="s">
        <v>254</v>
      </c>
      <c r="E254" s="19" t="s">
        <v>498</v>
      </c>
      <c r="F254" s="10">
        <v>42036</v>
      </c>
      <c r="G254" s="10">
        <v>45323</v>
      </c>
      <c r="H254" s="11">
        <v>10</v>
      </c>
      <c r="I254" s="20" t="s">
        <v>253</v>
      </c>
      <c r="J254" s="11" t="s">
        <v>255</v>
      </c>
      <c r="K254" s="11" t="s">
        <v>5259</v>
      </c>
      <c r="L254" s="11">
        <v>2</v>
      </c>
    </row>
    <row r="255" spans="1:12">
      <c r="A255" s="11" t="s">
        <v>237</v>
      </c>
      <c r="D255" s="11" t="s">
        <v>254</v>
      </c>
      <c r="E255" s="19" t="s">
        <v>499</v>
      </c>
      <c r="F255" s="10">
        <v>42036</v>
      </c>
      <c r="G255" s="10">
        <v>45323</v>
      </c>
      <c r="H255" s="11">
        <v>10</v>
      </c>
      <c r="I255" s="20" t="s">
        <v>253</v>
      </c>
      <c r="J255" s="11" t="s">
        <v>255</v>
      </c>
      <c r="K255" s="11" t="s">
        <v>5259</v>
      </c>
      <c r="L255" s="11">
        <v>2</v>
      </c>
    </row>
    <row r="256" spans="1:12">
      <c r="A256" s="11" t="s">
        <v>238</v>
      </c>
      <c r="D256" s="11" t="s">
        <v>254</v>
      </c>
      <c r="E256" s="19" t="s">
        <v>500</v>
      </c>
      <c r="F256" s="10">
        <v>42036</v>
      </c>
      <c r="G256" s="10">
        <v>45323</v>
      </c>
      <c r="H256" s="11">
        <v>10</v>
      </c>
      <c r="I256" s="20" t="s">
        <v>253</v>
      </c>
      <c r="J256" s="11" t="s">
        <v>255</v>
      </c>
      <c r="K256" s="11" t="s">
        <v>5259</v>
      </c>
      <c r="L256" s="11">
        <v>2</v>
      </c>
    </row>
    <row r="257" spans="1:12">
      <c r="A257" s="11" t="s">
        <v>239</v>
      </c>
      <c r="D257" s="11" t="s">
        <v>254</v>
      </c>
      <c r="E257" s="19" t="s">
        <v>501</v>
      </c>
      <c r="F257" s="10">
        <v>42036</v>
      </c>
      <c r="G257" s="10">
        <v>45323</v>
      </c>
      <c r="H257" s="11">
        <v>10</v>
      </c>
      <c r="I257" s="20" t="s">
        <v>253</v>
      </c>
      <c r="J257" s="11" t="s">
        <v>255</v>
      </c>
      <c r="K257" s="11" t="s">
        <v>5259</v>
      </c>
      <c r="L257" s="11">
        <v>2</v>
      </c>
    </row>
    <row r="258" spans="1:12">
      <c r="A258" s="11" t="s">
        <v>240</v>
      </c>
      <c r="D258" s="11" t="s">
        <v>254</v>
      </c>
      <c r="E258" s="19" t="s">
        <v>502</v>
      </c>
      <c r="F258" s="10">
        <v>42036</v>
      </c>
      <c r="G258" s="10">
        <v>45323</v>
      </c>
      <c r="H258" s="11">
        <v>10</v>
      </c>
      <c r="I258" s="20" t="s">
        <v>253</v>
      </c>
      <c r="J258" s="11" t="s">
        <v>255</v>
      </c>
      <c r="K258" s="11" t="s">
        <v>5259</v>
      </c>
      <c r="L258" s="11">
        <v>2</v>
      </c>
    </row>
    <row r="259" spans="1:12">
      <c r="A259" s="11" t="s">
        <v>241</v>
      </c>
      <c r="D259" s="11" t="s">
        <v>254</v>
      </c>
      <c r="E259" s="19" t="s">
        <v>503</v>
      </c>
      <c r="F259" s="10">
        <v>42036</v>
      </c>
      <c r="G259" s="10">
        <v>45323</v>
      </c>
      <c r="H259" s="11">
        <v>10</v>
      </c>
      <c r="I259" s="20" t="s">
        <v>253</v>
      </c>
      <c r="J259" s="11" t="s">
        <v>255</v>
      </c>
      <c r="K259" s="11" t="s">
        <v>5259</v>
      </c>
      <c r="L259" s="11">
        <v>2</v>
      </c>
    </row>
    <row r="260" spans="1:12">
      <c r="A260" s="11" t="s">
        <v>242</v>
      </c>
      <c r="D260" s="11" t="s">
        <v>254</v>
      </c>
      <c r="E260" s="19" t="s">
        <v>504</v>
      </c>
      <c r="F260" s="10">
        <v>42036</v>
      </c>
      <c r="G260" s="10">
        <v>45323</v>
      </c>
      <c r="H260" s="11">
        <v>10</v>
      </c>
      <c r="I260" s="20" t="s">
        <v>253</v>
      </c>
      <c r="J260" s="11" t="s">
        <v>255</v>
      </c>
      <c r="K260" s="11" t="s">
        <v>5259</v>
      </c>
      <c r="L260" s="11">
        <v>2</v>
      </c>
    </row>
    <row r="261" spans="1:12">
      <c r="A261" s="11" t="s">
        <v>243</v>
      </c>
      <c r="D261" s="11" t="s">
        <v>254</v>
      </c>
      <c r="E261" s="19" t="s">
        <v>505</v>
      </c>
      <c r="F261" s="10">
        <v>42036</v>
      </c>
      <c r="G261" s="10">
        <v>45323</v>
      </c>
      <c r="H261" s="11">
        <v>10</v>
      </c>
      <c r="I261" s="20" t="s">
        <v>253</v>
      </c>
      <c r="J261" s="11" t="s">
        <v>255</v>
      </c>
      <c r="K261" s="11" t="s">
        <v>5259</v>
      </c>
      <c r="L261" s="11">
        <v>2</v>
      </c>
    </row>
    <row r="262" spans="1:12">
      <c r="A262" s="11" t="s">
        <v>506</v>
      </c>
      <c r="D262" s="11" t="s">
        <v>254</v>
      </c>
      <c r="E262" s="19" t="s">
        <v>750</v>
      </c>
      <c r="F262" s="10">
        <v>42036</v>
      </c>
      <c r="G262" s="10">
        <v>45323</v>
      </c>
      <c r="H262" s="11">
        <v>10</v>
      </c>
      <c r="I262" s="20" t="s">
        <v>253</v>
      </c>
      <c r="J262" s="11" t="s">
        <v>255</v>
      </c>
      <c r="K262" s="11" t="s">
        <v>5259</v>
      </c>
      <c r="L262" s="11">
        <v>2</v>
      </c>
    </row>
    <row r="263" spans="1:12">
      <c r="A263" s="11" t="s">
        <v>507</v>
      </c>
      <c r="D263" s="11" t="s">
        <v>254</v>
      </c>
      <c r="E263" s="19" t="s">
        <v>751</v>
      </c>
      <c r="F263" s="10">
        <v>42036</v>
      </c>
      <c r="G263" s="10">
        <v>45323</v>
      </c>
      <c r="H263" s="11">
        <v>10</v>
      </c>
      <c r="I263" s="20" t="s">
        <v>253</v>
      </c>
      <c r="J263" s="11" t="s">
        <v>255</v>
      </c>
      <c r="K263" s="11" t="s">
        <v>5259</v>
      </c>
      <c r="L263" s="11">
        <v>2</v>
      </c>
    </row>
    <row r="264" spans="1:12">
      <c r="A264" s="11" t="s">
        <v>508</v>
      </c>
      <c r="D264" s="11" t="s">
        <v>254</v>
      </c>
      <c r="E264" s="19" t="s">
        <v>752</v>
      </c>
      <c r="F264" s="10">
        <v>42036</v>
      </c>
      <c r="G264" s="10">
        <v>45323</v>
      </c>
      <c r="H264" s="11">
        <v>10</v>
      </c>
      <c r="I264" s="20" t="s">
        <v>253</v>
      </c>
      <c r="J264" s="11" t="s">
        <v>255</v>
      </c>
      <c r="K264" s="11" t="s">
        <v>5259</v>
      </c>
      <c r="L264" s="11">
        <v>2</v>
      </c>
    </row>
    <row r="265" spans="1:12">
      <c r="A265" s="11" t="s">
        <v>509</v>
      </c>
      <c r="D265" s="11" t="s">
        <v>254</v>
      </c>
      <c r="E265" s="19" t="s">
        <v>753</v>
      </c>
      <c r="F265" s="10">
        <v>42036</v>
      </c>
      <c r="G265" s="10">
        <v>45323</v>
      </c>
      <c r="H265" s="11">
        <v>10</v>
      </c>
      <c r="I265" s="20" t="s">
        <v>253</v>
      </c>
      <c r="J265" s="11" t="s">
        <v>255</v>
      </c>
      <c r="K265" s="11" t="s">
        <v>5259</v>
      </c>
      <c r="L265" s="11">
        <v>2</v>
      </c>
    </row>
    <row r="266" spans="1:12">
      <c r="A266" s="11" t="s">
        <v>510</v>
      </c>
      <c r="D266" s="11" t="s">
        <v>254</v>
      </c>
      <c r="E266" s="19" t="s">
        <v>754</v>
      </c>
      <c r="F266" s="10">
        <v>42036</v>
      </c>
      <c r="G266" s="10">
        <v>45323</v>
      </c>
      <c r="H266" s="11">
        <v>10</v>
      </c>
      <c r="I266" s="20" t="s">
        <v>253</v>
      </c>
      <c r="J266" s="11" t="s">
        <v>255</v>
      </c>
      <c r="K266" s="11" t="s">
        <v>5259</v>
      </c>
      <c r="L266" s="11">
        <v>2</v>
      </c>
    </row>
    <row r="267" spans="1:12">
      <c r="A267" s="11" t="s">
        <v>511</v>
      </c>
      <c r="D267" s="11" t="s">
        <v>254</v>
      </c>
      <c r="E267" s="19" t="s">
        <v>755</v>
      </c>
      <c r="F267" s="10">
        <v>42036</v>
      </c>
      <c r="G267" s="10">
        <v>45323</v>
      </c>
      <c r="H267" s="11">
        <v>10</v>
      </c>
      <c r="I267" s="20" t="s">
        <v>253</v>
      </c>
      <c r="J267" s="11" t="s">
        <v>255</v>
      </c>
      <c r="K267" s="11" t="s">
        <v>5259</v>
      </c>
      <c r="L267" s="11">
        <v>2</v>
      </c>
    </row>
    <row r="268" spans="1:12">
      <c r="A268" s="11" t="s">
        <v>512</v>
      </c>
      <c r="D268" s="11" t="s">
        <v>254</v>
      </c>
      <c r="E268" s="19" t="s">
        <v>756</v>
      </c>
      <c r="F268" s="10">
        <v>42036</v>
      </c>
      <c r="G268" s="10">
        <v>45323</v>
      </c>
      <c r="H268" s="11">
        <v>10</v>
      </c>
      <c r="I268" s="20" t="s">
        <v>253</v>
      </c>
      <c r="J268" s="11" t="s">
        <v>255</v>
      </c>
      <c r="K268" s="11" t="s">
        <v>5259</v>
      </c>
      <c r="L268" s="11">
        <v>2</v>
      </c>
    </row>
    <row r="269" spans="1:12">
      <c r="A269" s="11" t="s">
        <v>513</v>
      </c>
      <c r="D269" s="11" t="s">
        <v>254</v>
      </c>
      <c r="E269" s="19" t="s">
        <v>757</v>
      </c>
      <c r="F269" s="10">
        <v>42036</v>
      </c>
      <c r="G269" s="10">
        <v>45323</v>
      </c>
      <c r="H269" s="11">
        <v>10</v>
      </c>
      <c r="I269" s="20" t="s">
        <v>253</v>
      </c>
      <c r="J269" s="11" t="s">
        <v>255</v>
      </c>
      <c r="K269" s="11" t="s">
        <v>5259</v>
      </c>
      <c r="L269" s="11">
        <v>2</v>
      </c>
    </row>
    <row r="270" spans="1:12">
      <c r="A270" s="11" t="s">
        <v>514</v>
      </c>
      <c r="D270" s="11" t="s">
        <v>254</v>
      </c>
      <c r="E270" s="19" t="s">
        <v>758</v>
      </c>
      <c r="F270" s="10">
        <v>42036</v>
      </c>
      <c r="G270" s="10">
        <v>45323</v>
      </c>
      <c r="H270" s="11">
        <v>10</v>
      </c>
      <c r="I270" s="20" t="s">
        <v>253</v>
      </c>
      <c r="J270" s="11" t="s">
        <v>255</v>
      </c>
      <c r="K270" s="11" t="s">
        <v>5259</v>
      </c>
      <c r="L270" s="11">
        <v>2</v>
      </c>
    </row>
    <row r="271" spans="1:12">
      <c r="A271" s="11" t="s">
        <v>515</v>
      </c>
      <c r="D271" s="11" t="s">
        <v>254</v>
      </c>
      <c r="E271" s="19" t="s">
        <v>759</v>
      </c>
      <c r="F271" s="10">
        <v>42036</v>
      </c>
      <c r="G271" s="10">
        <v>45323</v>
      </c>
      <c r="H271" s="11">
        <v>10</v>
      </c>
      <c r="I271" s="20" t="s">
        <v>253</v>
      </c>
      <c r="J271" s="11" t="s">
        <v>255</v>
      </c>
      <c r="K271" s="11" t="s">
        <v>5259</v>
      </c>
      <c r="L271" s="11">
        <v>2</v>
      </c>
    </row>
    <row r="272" spans="1:12">
      <c r="A272" s="11" t="s">
        <v>516</v>
      </c>
      <c r="D272" s="11" t="s">
        <v>254</v>
      </c>
      <c r="E272" s="19" t="s">
        <v>760</v>
      </c>
      <c r="F272" s="10">
        <v>42036</v>
      </c>
      <c r="G272" s="10">
        <v>45323</v>
      </c>
      <c r="H272" s="11">
        <v>10</v>
      </c>
      <c r="I272" s="20" t="s">
        <v>253</v>
      </c>
      <c r="J272" s="11" t="s">
        <v>255</v>
      </c>
      <c r="K272" s="11" t="s">
        <v>5259</v>
      </c>
      <c r="L272" s="11">
        <v>2</v>
      </c>
    </row>
    <row r="273" spans="1:12">
      <c r="A273" s="11" t="s">
        <v>517</v>
      </c>
      <c r="D273" s="11" t="s">
        <v>254</v>
      </c>
      <c r="E273" s="19" t="s">
        <v>761</v>
      </c>
      <c r="F273" s="10">
        <v>42036</v>
      </c>
      <c r="G273" s="10">
        <v>45323</v>
      </c>
      <c r="H273" s="11">
        <v>10</v>
      </c>
      <c r="I273" s="20" t="s">
        <v>253</v>
      </c>
      <c r="J273" s="11" t="s">
        <v>255</v>
      </c>
      <c r="K273" s="11" t="s">
        <v>5259</v>
      </c>
      <c r="L273" s="11">
        <v>2</v>
      </c>
    </row>
    <row r="274" spans="1:12">
      <c r="A274" s="11" t="s">
        <v>518</v>
      </c>
      <c r="D274" s="11" t="s">
        <v>254</v>
      </c>
      <c r="E274" s="19" t="s">
        <v>762</v>
      </c>
      <c r="F274" s="10">
        <v>42036</v>
      </c>
      <c r="G274" s="10">
        <v>45323</v>
      </c>
      <c r="H274" s="11">
        <v>10</v>
      </c>
      <c r="I274" s="20" t="s">
        <v>253</v>
      </c>
      <c r="J274" s="11" t="s">
        <v>255</v>
      </c>
      <c r="K274" s="11" t="s">
        <v>5259</v>
      </c>
      <c r="L274" s="11">
        <v>2</v>
      </c>
    </row>
    <row r="275" spans="1:12">
      <c r="A275" s="11" t="s">
        <v>519</v>
      </c>
      <c r="D275" s="11" t="s">
        <v>254</v>
      </c>
      <c r="E275" s="19" t="s">
        <v>763</v>
      </c>
      <c r="F275" s="10">
        <v>42036</v>
      </c>
      <c r="G275" s="10">
        <v>45323</v>
      </c>
      <c r="H275" s="11">
        <v>10</v>
      </c>
      <c r="I275" s="20" t="s">
        <v>253</v>
      </c>
      <c r="J275" s="11" t="s">
        <v>255</v>
      </c>
      <c r="K275" s="11" t="s">
        <v>5259</v>
      </c>
      <c r="L275" s="11">
        <v>2</v>
      </c>
    </row>
    <row r="276" spans="1:12">
      <c r="A276" s="11" t="s">
        <v>520</v>
      </c>
      <c r="D276" s="11" t="s">
        <v>254</v>
      </c>
      <c r="E276" s="19" t="s">
        <v>764</v>
      </c>
      <c r="F276" s="10">
        <v>42036</v>
      </c>
      <c r="G276" s="10">
        <v>45323</v>
      </c>
      <c r="H276" s="11">
        <v>10</v>
      </c>
      <c r="I276" s="20" t="s">
        <v>253</v>
      </c>
      <c r="J276" s="11" t="s">
        <v>255</v>
      </c>
      <c r="K276" s="11" t="s">
        <v>5259</v>
      </c>
      <c r="L276" s="11">
        <v>2</v>
      </c>
    </row>
    <row r="277" spans="1:12">
      <c r="A277" s="11" t="s">
        <v>521</v>
      </c>
      <c r="D277" s="11" t="s">
        <v>254</v>
      </c>
      <c r="E277" s="19" t="s">
        <v>765</v>
      </c>
      <c r="F277" s="10">
        <v>42036</v>
      </c>
      <c r="G277" s="10">
        <v>45323</v>
      </c>
      <c r="H277" s="11">
        <v>10</v>
      </c>
      <c r="I277" s="20" t="s">
        <v>253</v>
      </c>
      <c r="J277" s="11" t="s">
        <v>255</v>
      </c>
      <c r="K277" s="11" t="s">
        <v>5259</v>
      </c>
      <c r="L277" s="11">
        <v>2</v>
      </c>
    </row>
    <row r="278" spans="1:12">
      <c r="A278" s="11" t="s">
        <v>522</v>
      </c>
      <c r="D278" s="11" t="s">
        <v>254</v>
      </c>
      <c r="E278" s="19" t="s">
        <v>766</v>
      </c>
      <c r="F278" s="10">
        <v>42036</v>
      </c>
      <c r="G278" s="10">
        <v>45323</v>
      </c>
      <c r="H278" s="11">
        <v>10</v>
      </c>
      <c r="I278" s="20" t="s">
        <v>253</v>
      </c>
      <c r="J278" s="11" t="s">
        <v>255</v>
      </c>
      <c r="K278" s="11" t="s">
        <v>5259</v>
      </c>
      <c r="L278" s="11">
        <v>2</v>
      </c>
    </row>
    <row r="279" spans="1:12">
      <c r="A279" s="11" t="s">
        <v>523</v>
      </c>
      <c r="D279" s="11" t="s">
        <v>254</v>
      </c>
      <c r="E279" s="19" t="s">
        <v>767</v>
      </c>
      <c r="F279" s="10">
        <v>42036</v>
      </c>
      <c r="G279" s="10">
        <v>45323</v>
      </c>
      <c r="H279" s="11">
        <v>10</v>
      </c>
      <c r="I279" s="20" t="s">
        <v>253</v>
      </c>
      <c r="J279" s="11" t="s">
        <v>255</v>
      </c>
      <c r="K279" s="11" t="s">
        <v>5259</v>
      </c>
      <c r="L279" s="11">
        <v>2</v>
      </c>
    </row>
    <row r="280" spans="1:12">
      <c r="A280" s="11" t="s">
        <v>524</v>
      </c>
      <c r="D280" s="11" t="s">
        <v>254</v>
      </c>
      <c r="E280" s="19" t="s">
        <v>768</v>
      </c>
      <c r="F280" s="10">
        <v>42036</v>
      </c>
      <c r="G280" s="10">
        <v>45323</v>
      </c>
      <c r="H280" s="11">
        <v>10</v>
      </c>
      <c r="I280" s="20" t="s">
        <v>253</v>
      </c>
      <c r="J280" s="11" t="s">
        <v>255</v>
      </c>
      <c r="K280" s="11" t="s">
        <v>5259</v>
      </c>
      <c r="L280" s="11">
        <v>2</v>
      </c>
    </row>
    <row r="281" spans="1:12">
      <c r="A281" s="11" t="s">
        <v>525</v>
      </c>
      <c r="D281" s="11" t="s">
        <v>254</v>
      </c>
      <c r="E281" s="19" t="s">
        <v>769</v>
      </c>
      <c r="F281" s="10">
        <v>42036</v>
      </c>
      <c r="G281" s="10">
        <v>45323</v>
      </c>
      <c r="H281" s="11">
        <v>10</v>
      </c>
      <c r="I281" s="20" t="s">
        <v>253</v>
      </c>
      <c r="J281" s="11" t="s">
        <v>255</v>
      </c>
      <c r="K281" s="11" t="s">
        <v>5259</v>
      </c>
      <c r="L281" s="11">
        <v>2</v>
      </c>
    </row>
    <row r="282" spans="1:12">
      <c r="A282" s="11" t="s">
        <v>526</v>
      </c>
      <c r="D282" s="11" t="s">
        <v>254</v>
      </c>
      <c r="E282" s="19" t="s">
        <v>770</v>
      </c>
      <c r="F282" s="10">
        <v>42036</v>
      </c>
      <c r="G282" s="10">
        <v>45323</v>
      </c>
      <c r="H282" s="11">
        <v>10</v>
      </c>
      <c r="I282" s="20" t="s">
        <v>253</v>
      </c>
      <c r="J282" s="11" t="s">
        <v>255</v>
      </c>
      <c r="K282" s="11" t="s">
        <v>5259</v>
      </c>
      <c r="L282" s="11">
        <v>2</v>
      </c>
    </row>
    <row r="283" spans="1:12">
      <c r="A283" s="11" t="s">
        <v>527</v>
      </c>
      <c r="D283" s="11" t="s">
        <v>254</v>
      </c>
      <c r="E283" s="19" t="s">
        <v>771</v>
      </c>
      <c r="F283" s="10">
        <v>42036</v>
      </c>
      <c r="G283" s="10">
        <v>45323</v>
      </c>
      <c r="H283" s="11">
        <v>10</v>
      </c>
      <c r="I283" s="20" t="s">
        <v>253</v>
      </c>
      <c r="J283" s="11" t="s">
        <v>255</v>
      </c>
      <c r="K283" s="11" t="s">
        <v>5259</v>
      </c>
      <c r="L283" s="11">
        <v>2</v>
      </c>
    </row>
    <row r="284" spans="1:12">
      <c r="A284" s="11" t="s">
        <v>528</v>
      </c>
      <c r="D284" s="11" t="s">
        <v>254</v>
      </c>
      <c r="E284" s="19" t="s">
        <v>772</v>
      </c>
      <c r="F284" s="10">
        <v>42036</v>
      </c>
      <c r="G284" s="10">
        <v>45323</v>
      </c>
      <c r="H284" s="11">
        <v>10</v>
      </c>
      <c r="I284" s="20" t="s">
        <v>253</v>
      </c>
      <c r="J284" s="11" t="s">
        <v>255</v>
      </c>
      <c r="K284" s="11" t="s">
        <v>5259</v>
      </c>
      <c r="L284" s="11">
        <v>2</v>
      </c>
    </row>
    <row r="285" spans="1:12">
      <c r="A285" s="11" t="s">
        <v>529</v>
      </c>
      <c r="D285" s="11" t="s">
        <v>254</v>
      </c>
      <c r="E285" s="19" t="s">
        <v>773</v>
      </c>
      <c r="F285" s="10">
        <v>42036</v>
      </c>
      <c r="G285" s="10">
        <v>45323</v>
      </c>
      <c r="H285" s="11">
        <v>10</v>
      </c>
      <c r="I285" s="20" t="s">
        <v>253</v>
      </c>
      <c r="J285" s="11" t="s">
        <v>255</v>
      </c>
      <c r="K285" s="11" t="s">
        <v>5259</v>
      </c>
      <c r="L285" s="11">
        <v>2</v>
      </c>
    </row>
    <row r="286" spans="1:12">
      <c r="A286" s="11" t="s">
        <v>530</v>
      </c>
      <c r="D286" s="11" t="s">
        <v>254</v>
      </c>
      <c r="E286" s="19" t="s">
        <v>774</v>
      </c>
      <c r="F286" s="10">
        <v>42036</v>
      </c>
      <c r="G286" s="10">
        <v>45323</v>
      </c>
      <c r="H286" s="11">
        <v>10</v>
      </c>
      <c r="I286" s="20" t="s">
        <v>253</v>
      </c>
      <c r="J286" s="11" t="s">
        <v>255</v>
      </c>
      <c r="K286" s="11" t="s">
        <v>5259</v>
      </c>
      <c r="L286" s="11">
        <v>2</v>
      </c>
    </row>
    <row r="287" spans="1:12">
      <c r="A287" s="11" t="s">
        <v>531</v>
      </c>
      <c r="D287" s="11" t="s">
        <v>254</v>
      </c>
      <c r="E287" s="19" t="s">
        <v>775</v>
      </c>
      <c r="F287" s="10">
        <v>42036</v>
      </c>
      <c r="G287" s="10">
        <v>45323</v>
      </c>
      <c r="H287" s="11">
        <v>10</v>
      </c>
      <c r="I287" s="20" t="s">
        <v>253</v>
      </c>
      <c r="J287" s="11" t="s">
        <v>255</v>
      </c>
      <c r="K287" s="11" t="s">
        <v>5259</v>
      </c>
      <c r="L287" s="11">
        <v>2</v>
      </c>
    </row>
    <row r="288" spans="1:12">
      <c r="A288" s="11" t="s">
        <v>532</v>
      </c>
      <c r="D288" s="11" t="s">
        <v>254</v>
      </c>
      <c r="E288" s="19" t="s">
        <v>776</v>
      </c>
      <c r="F288" s="10">
        <v>42036</v>
      </c>
      <c r="G288" s="10">
        <v>45323</v>
      </c>
      <c r="H288" s="11">
        <v>10</v>
      </c>
      <c r="I288" s="20" t="s">
        <v>253</v>
      </c>
      <c r="J288" s="11" t="s">
        <v>255</v>
      </c>
      <c r="K288" s="11" t="s">
        <v>5259</v>
      </c>
      <c r="L288" s="11">
        <v>2</v>
      </c>
    </row>
    <row r="289" spans="1:12">
      <c r="A289" s="11" t="s">
        <v>533</v>
      </c>
      <c r="D289" s="11" t="s">
        <v>254</v>
      </c>
      <c r="E289" s="19" t="s">
        <v>777</v>
      </c>
      <c r="F289" s="10">
        <v>42036</v>
      </c>
      <c r="G289" s="10">
        <v>45323</v>
      </c>
      <c r="H289" s="11">
        <v>10</v>
      </c>
      <c r="I289" s="20" t="s">
        <v>253</v>
      </c>
      <c r="J289" s="11" t="s">
        <v>255</v>
      </c>
      <c r="K289" s="11" t="s">
        <v>5259</v>
      </c>
      <c r="L289" s="11">
        <v>2</v>
      </c>
    </row>
    <row r="290" spans="1:12">
      <c r="A290" s="11" t="s">
        <v>534</v>
      </c>
      <c r="D290" s="11" t="s">
        <v>254</v>
      </c>
      <c r="E290" s="19" t="s">
        <v>778</v>
      </c>
      <c r="F290" s="10">
        <v>42036</v>
      </c>
      <c r="G290" s="10">
        <v>45323</v>
      </c>
      <c r="H290" s="11">
        <v>10</v>
      </c>
      <c r="I290" s="20" t="s">
        <v>253</v>
      </c>
      <c r="J290" s="11" t="s">
        <v>255</v>
      </c>
      <c r="K290" s="11" t="s">
        <v>5259</v>
      </c>
      <c r="L290" s="11">
        <v>2</v>
      </c>
    </row>
    <row r="291" spans="1:12">
      <c r="A291" s="11" t="s">
        <v>535</v>
      </c>
      <c r="D291" s="11" t="s">
        <v>254</v>
      </c>
      <c r="E291" s="19" t="s">
        <v>779</v>
      </c>
      <c r="F291" s="10">
        <v>42036</v>
      </c>
      <c r="G291" s="10">
        <v>45323</v>
      </c>
      <c r="H291" s="11">
        <v>10</v>
      </c>
      <c r="I291" s="20" t="s">
        <v>253</v>
      </c>
      <c r="J291" s="11" t="s">
        <v>255</v>
      </c>
      <c r="K291" s="11" t="s">
        <v>5259</v>
      </c>
      <c r="L291" s="11">
        <v>2</v>
      </c>
    </row>
    <row r="292" spans="1:12">
      <c r="A292" s="11" t="s">
        <v>536</v>
      </c>
      <c r="D292" s="11" t="s">
        <v>254</v>
      </c>
      <c r="E292" s="19" t="s">
        <v>780</v>
      </c>
      <c r="F292" s="10">
        <v>42036</v>
      </c>
      <c r="G292" s="10">
        <v>45323</v>
      </c>
      <c r="H292" s="11">
        <v>10</v>
      </c>
      <c r="I292" s="20" t="s">
        <v>253</v>
      </c>
      <c r="J292" s="11" t="s">
        <v>255</v>
      </c>
      <c r="K292" s="11" t="s">
        <v>5259</v>
      </c>
      <c r="L292" s="11">
        <v>2</v>
      </c>
    </row>
    <row r="293" spans="1:12">
      <c r="A293" s="11" t="s">
        <v>537</v>
      </c>
      <c r="D293" s="11" t="s">
        <v>254</v>
      </c>
      <c r="E293" s="19" t="s">
        <v>781</v>
      </c>
      <c r="F293" s="10">
        <v>42036</v>
      </c>
      <c r="G293" s="10">
        <v>45323</v>
      </c>
      <c r="H293" s="11">
        <v>10</v>
      </c>
      <c r="I293" s="20" t="s">
        <v>253</v>
      </c>
      <c r="J293" s="11" t="s">
        <v>255</v>
      </c>
      <c r="K293" s="11" t="s">
        <v>5259</v>
      </c>
      <c r="L293" s="11">
        <v>2</v>
      </c>
    </row>
    <row r="294" spans="1:12">
      <c r="A294" s="11" t="s">
        <v>538</v>
      </c>
      <c r="D294" s="11" t="s">
        <v>254</v>
      </c>
      <c r="E294" s="19" t="s">
        <v>782</v>
      </c>
      <c r="F294" s="10">
        <v>42036</v>
      </c>
      <c r="G294" s="10">
        <v>45323</v>
      </c>
      <c r="H294" s="11">
        <v>10</v>
      </c>
      <c r="I294" s="20" t="s">
        <v>253</v>
      </c>
      <c r="J294" s="11" t="s">
        <v>255</v>
      </c>
      <c r="K294" s="11" t="s">
        <v>5259</v>
      </c>
      <c r="L294" s="11">
        <v>2</v>
      </c>
    </row>
    <row r="295" spans="1:12">
      <c r="A295" s="11" t="s">
        <v>539</v>
      </c>
      <c r="D295" s="11" t="s">
        <v>254</v>
      </c>
      <c r="E295" s="19" t="s">
        <v>783</v>
      </c>
      <c r="F295" s="10">
        <v>42036</v>
      </c>
      <c r="G295" s="10">
        <v>45323</v>
      </c>
      <c r="H295" s="11">
        <v>10</v>
      </c>
      <c r="I295" s="20" t="s">
        <v>253</v>
      </c>
      <c r="J295" s="11" t="s">
        <v>255</v>
      </c>
      <c r="K295" s="11" t="s">
        <v>5259</v>
      </c>
      <c r="L295" s="11">
        <v>2</v>
      </c>
    </row>
    <row r="296" spans="1:12">
      <c r="A296" s="11" t="s">
        <v>540</v>
      </c>
      <c r="D296" s="11" t="s">
        <v>254</v>
      </c>
      <c r="E296" s="19" t="s">
        <v>784</v>
      </c>
      <c r="F296" s="10">
        <v>42036</v>
      </c>
      <c r="G296" s="10">
        <v>45323</v>
      </c>
      <c r="H296" s="11">
        <v>10</v>
      </c>
      <c r="I296" s="20" t="s">
        <v>253</v>
      </c>
      <c r="J296" s="11" t="s">
        <v>255</v>
      </c>
      <c r="K296" s="11" t="s">
        <v>5259</v>
      </c>
      <c r="L296" s="11">
        <v>2</v>
      </c>
    </row>
    <row r="297" spans="1:12">
      <c r="A297" s="11" t="s">
        <v>541</v>
      </c>
      <c r="D297" s="11" t="s">
        <v>254</v>
      </c>
      <c r="E297" s="19" t="s">
        <v>785</v>
      </c>
      <c r="F297" s="10">
        <v>42036</v>
      </c>
      <c r="G297" s="10">
        <v>45323</v>
      </c>
      <c r="H297" s="11">
        <v>10</v>
      </c>
      <c r="I297" s="20" t="s">
        <v>253</v>
      </c>
      <c r="J297" s="11" t="s">
        <v>255</v>
      </c>
      <c r="K297" s="11" t="s">
        <v>5259</v>
      </c>
      <c r="L297" s="11">
        <v>2</v>
      </c>
    </row>
    <row r="298" spans="1:12">
      <c r="A298" s="11" t="s">
        <v>542</v>
      </c>
      <c r="D298" s="11" t="s">
        <v>254</v>
      </c>
      <c r="E298" s="19" t="s">
        <v>786</v>
      </c>
      <c r="F298" s="10">
        <v>42036</v>
      </c>
      <c r="G298" s="10">
        <v>45323</v>
      </c>
      <c r="H298" s="11">
        <v>10</v>
      </c>
      <c r="I298" s="20" t="s">
        <v>253</v>
      </c>
      <c r="J298" s="11" t="s">
        <v>255</v>
      </c>
      <c r="K298" s="11" t="s">
        <v>5259</v>
      </c>
      <c r="L298" s="11">
        <v>2</v>
      </c>
    </row>
    <row r="299" spans="1:12">
      <c r="A299" s="11" t="s">
        <v>543</v>
      </c>
      <c r="D299" s="11" t="s">
        <v>254</v>
      </c>
      <c r="E299" s="19" t="s">
        <v>787</v>
      </c>
      <c r="F299" s="10">
        <v>42036</v>
      </c>
      <c r="G299" s="10">
        <v>45323</v>
      </c>
      <c r="H299" s="11">
        <v>10</v>
      </c>
      <c r="I299" s="20" t="s">
        <v>253</v>
      </c>
      <c r="J299" s="11" t="s">
        <v>255</v>
      </c>
      <c r="K299" s="11" t="s">
        <v>5259</v>
      </c>
      <c r="L299" s="11">
        <v>2</v>
      </c>
    </row>
    <row r="300" spans="1:12">
      <c r="A300" s="11" t="s">
        <v>544</v>
      </c>
      <c r="D300" s="11" t="s">
        <v>254</v>
      </c>
      <c r="E300" s="19" t="s">
        <v>788</v>
      </c>
      <c r="F300" s="10">
        <v>42036</v>
      </c>
      <c r="G300" s="10">
        <v>45323</v>
      </c>
      <c r="H300" s="11">
        <v>10</v>
      </c>
      <c r="I300" s="20" t="s">
        <v>253</v>
      </c>
      <c r="J300" s="11" t="s">
        <v>255</v>
      </c>
      <c r="K300" s="11" t="s">
        <v>5259</v>
      </c>
      <c r="L300" s="11">
        <v>2</v>
      </c>
    </row>
    <row r="301" spans="1:12">
      <c r="A301" s="11" t="s">
        <v>545</v>
      </c>
      <c r="D301" s="11" t="s">
        <v>254</v>
      </c>
      <c r="E301" s="19" t="s">
        <v>789</v>
      </c>
      <c r="F301" s="10">
        <v>42036</v>
      </c>
      <c r="G301" s="10">
        <v>45323</v>
      </c>
      <c r="H301" s="11">
        <v>10</v>
      </c>
      <c r="I301" s="20" t="s">
        <v>253</v>
      </c>
      <c r="J301" s="11" t="s">
        <v>255</v>
      </c>
      <c r="K301" s="11" t="s">
        <v>5259</v>
      </c>
      <c r="L301" s="11">
        <v>2</v>
      </c>
    </row>
    <row r="302" spans="1:12">
      <c r="A302" s="11" t="s">
        <v>546</v>
      </c>
      <c r="D302" s="11" t="s">
        <v>254</v>
      </c>
      <c r="E302" s="19" t="s">
        <v>790</v>
      </c>
      <c r="F302" s="10">
        <v>42036</v>
      </c>
      <c r="G302" s="10">
        <v>45323</v>
      </c>
      <c r="H302" s="11">
        <v>10</v>
      </c>
      <c r="I302" s="20" t="s">
        <v>253</v>
      </c>
      <c r="J302" s="11" t="s">
        <v>255</v>
      </c>
      <c r="K302" s="11" t="s">
        <v>5259</v>
      </c>
      <c r="L302" s="11">
        <v>2</v>
      </c>
    </row>
    <row r="303" spans="1:12">
      <c r="A303" s="11" t="s">
        <v>547</v>
      </c>
      <c r="D303" s="11" t="s">
        <v>254</v>
      </c>
      <c r="E303" s="19" t="s">
        <v>791</v>
      </c>
      <c r="F303" s="10">
        <v>42036</v>
      </c>
      <c r="G303" s="10">
        <v>45323</v>
      </c>
      <c r="H303" s="11">
        <v>10</v>
      </c>
      <c r="I303" s="20" t="s">
        <v>253</v>
      </c>
      <c r="J303" s="11" t="s">
        <v>255</v>
      </c>
      <c r="K303" s="11" t="s">
        <v>5259</v>
      </c>
      <c r="L303" s="11">
        <v>2</v>
      </c>
    </row>
    <row r="304" spans="1:12">
      <c r="A304" s="11" t="s">
        <v>548</v>
      </c>
      <c r="D304" s="11" t="s">
        <v>254</v>
      </c>
      <c r="E304" s="19" t="s">
        <v>792</v>
      </c>
      <c r="F304" s="10">
        <v>42036</v>
      </c>
      <c r="G304" s="10">
        <v>45323</v>
      </c>
      <c r="H304" s="11">
        <v>10</v>
      </c>
      <c r="I304" s="20" t="s">
        <v>253</v>
      </c>
      <c r="J304" s="11" t="s">
        <v>255</v>
      </c>
      <c r="K304" s="11" t="s">
        <v>5259</v>
      </c>
      <c r="L304" s="11">
        <v>2</v>
      </c>
    </row>
    <row r="305" spans="1:12">
      <c r="A305" s="11" t="s">
        <v>549</v>
      </c>
      <c r="D305" s="11" t="s">
        <v>254</v>
      </c>
      <c r="E305" s="19" t="s">
        <v>793</v>
      </c>
      <c r="F305" s="10">
        <v>42036</v>
      </c>
      <c r="G305" s="10">
        <v>45323</v>
      </c>
      <c r="H305" s="11">
        <v>10</v>
      </c>
      <c r="I305" s="20" t="s">
        <v>253</v>
      </c>
      <c r="J305" s="11" t="s">
        <v>255</v>
      </c>
      <c r="K305" s="11" t="s">
        <v>5259</v>
      </c>
      <c r="L305" s="11">
        <v>2</v>
      </c>
    </row>
    <row r="306" spans="1:12">
      <c r="A306" s="11" t="s">
        <v>550</v>
      </c>
      <c r="D306" s="11" t="s">
        <v>254</v>
      </c>
      <c r="E306" s="19" t="s">
        <v>794</v>
      </c>
      <c r="F306" s="10">
        <v>42036</v>
      </c>
      <c r="G306" s="10">
        <v>45323</v>
      </c>
      <c r="H306" s="11">
        <v>10</v>
      </c>
      <c r="I306" s="20" t="s">
        <v>253</v>
      </c>
      <c r="J306" s="11" t="s">
        <v>255</v>
      </c>
      <c r="K306" s="11" t="s">
        <v>5259</v>
      </c>
      <c r="L306" s="11">
        <v>2</v>
      </c>
    </row>
    <row r="307" spans="1:12">
      <c r="A307" s="11" t="s">
        <v>551</v>
      </c>
      <c r="D307" s="11" t="s">
        <v>254</v>
      </c>
      <c r="E307" s="19" t="s">
        <v>795</v>
      </c>
      <c r="F307" s="10">
        <v>42036</v>
      </c>
      <c r="G307" s="10">
        <v>45323</v>
      </c>
      <c r="H307" s="11">
        <v>10</v>
      </c>
      <c r="I307" s="20" t="s">
        <v>253</v>
      </c>
      <c r="J307" s="11" t="s">
        <v>255</v>
      </c>
      <c r="K307" s="11" t="s">
        <v>5259</v>
      </c>
      <c r="L307" s="11">
        <v>2</v>
      </c>
    </row>
    <row r="308" spans="1:12">
      <c r="A308" s="11" t="s">
        <v>552</v>
      </c>
      <c r="D308" s="11" t="s">
        <v>254</v>
      </c>
      <c r="E308" s="19" t="s">
        <v>796</v>
      </c>
      <c r="F308" s="10">
        <v>42036</v>
      </c>
      <c r="G308" s="10">
        <v>45323</v>
      </c>
      <c r="H308" s="11">
        <v>10</v>
      </c>
      <c r="I308" s="20" t="s">
        <v>253</v>
      </c>
      <c r="J308" s="11" t="s">
        <v>255</v>
      </c>
      <c r="K308" s="11" t="s">
        <v>5259</v>
      </c>
      <c r="L308" s="11">
        <v>2</v>
      </c>
    </row>
    <row r="309" spans="1:12">
      <c r="A309" s="11" t="s">
        <v>553</v>
      </c>
      <c r="D309" s="11" t="s">
        <v>254</v>
      </c>
      <c r="E309" s="19" t="s">
        <v>797</v>
      </c>
      <c r="F309" s="10">
        <v>42036</v>
      </c>
      <c r="G309" s="10">
        <v>45323</v>
      </c>
      <c r="H309" s="11">
        <v>10</v>
      </c>
      <c r="I309" s="20" t="s">
        <v>253</v>
      </c>
      <c r="J309" s="11" t="s">
        <v>255</v>
      </c>
      <c r="K309" s="11" t="s">
        <v>5259</v>
      </c>
      <c r="L309" s="11">
        <v>2</v>
      </c>
    </row>
    <row r="310" spans="1:12">
      <c r="A310" s="11" t="s">
        <v>554</v>
      </c>
      <c r="D310" s="11" t="s">
        <v>254</v>
      </c>
      <c r="E310" s="19" t="s">
        <v>798</v>
      </c>
      <c r="F310" s="10">
        <v>42036</v>
      </c>
      <c r="G310" s="10">
        <v>45323</v>
      </c>
      <c r="H310" s="11">
        <v>10</v>
      </c>
      <c r="I310" s="20" t="s">
        <v>253</v>
      </c>
      <c r="J310" s="11" t="s">
        <v>255</v>
      </c>
      <c r="K310" s="11" t="s">
        <v>5259</v>
      </c>
      <c r="L310" s="11">
        <v>2</v>
      </c>
    </row>
    <row r="311" spans="1:12">
      <c r="A311" s="11" t="s">
        <v>555</v>
      </c>
      <c r="D311" s="11" t="s">
        <v>254</v>
      </c>
      <c r="E311" s="19" t="s">
        <v>799</v>
      </c>
      <c r="F311" s="10">
        <v>42036</v>
      </c>
      <c r="G311" s="10">
        <v>45323</v>
      </c>
      <c r="H311" s="11">
        <v>10</v>
      </c>
      <c r="I311" s="20" t="s">
        <v>253</v>
      </c>
      <c r="J311" s="11" t="s">
        <v>255</v>
      </c>
      <c r="K311" s="11" t="s">
        <v>5259</v>
      </c>
      <c r="L311" s="11">
        <v>2</v>
      </c>
    </row>
    <row r="312" spans="1:12">
      <c r="A312" s="11" t="s">
        <v>556</v>
      </c>
      <c r="D312" s="11" t="s">
        <v>254</v>
      </c>
      <c r="E312" s="19" t="s">
        <v>800</v>
      </c>
      <c r="F312" s="10">
        <v>42036</v>
      </c>
      <c r="G312" s="10">
        <v>45323</v>
      </c>
      <c r="H312" s="11">
        <v>10</v>
      </c>
      <c r="I312" s="20" t="s">
        <v>253</v>
      </c>
      <c r="J312" s="11" t="s">
        <v>255</v>
      </c>
      <c r="K312" s="11" t="s">
        <v>5259</v>
      </c>
      <c r="L312" s="11">
        <v>2</v>
      </c>
    </row>
    <row r="313" spans="1:12">
      <c r="A313" s="11" t="s">
        <v>557</v>
      </c>
      <c r="D313" s="11" t="s">
        <v>254</v>
      </c>
      <c r="E313" s="19" t="s">
        <v>801</v>
      </c>
      <c r="F313" s="10">
        <v>42036</v>
      </c>
      <c r="G313" s="10">
        <v>45323</v>
      </c>
      <c r="H313" s="11">
        <v>10</v>
      </c>
      <c r="I313" s="20" t="s">
        <v>253</v>
      </c>
      <c r="J313" s="11" t="s">
        <v>255</v>
      </c>
      <c r="K313" s="11" t="s">
        <v>5259</v>
      </c>
      <c r="L313" s="11">
        <v>2</v>
      </c>
    </row>
    <row r="314" spans="1:12">
      <c r="A314" s="11" t="s">
        <v>558</v>
      </c>
      <c r="D314" s="11" t="s">
        <v>254</v>
      </c>
      <c r="E314" s="19" t="s">
        <v>802</v>
      </c>
      <c r="F314" s="10">
        <v>42036</v>
      </c>
      <c r="G314" s="10">
        <v>45323</v>
      </c>
      <c r="H314" s="11">
        <v>10</v>
      </c>
      <c r="I314" s="20" t="s">
        <v>253</v>
      </c>
      <c r="J314" s="11" t="s">
        <v>255</v>
      </c>
      <c r="K314" s="11" t="s">
        <v>5259</v>
      </c>
      <c r="L314" s="11">
        <v>2</v>
      </c>
    </row>
    <row r="315" spans="1:12">
      <c r="A315" s="11" t="s">
        <v>559</v>
      </c>
      <c r="D315" s="11" t="s">
        <v>254</v>
      </c>
      <c r="E315" s="19" t="s">
        <v>803</v>
      </c>
      <c r="F315" s="10">
        <v>42036</v>
      </c>
      <c r="G315" s="10">
        <v>45323</v>
      </c>
      <c r="H315" s="11">
        <v>10</v>
      </c>
      <c r="I315" s="20" t="s">
        <v>253</v>
      </c>
      <c r="J315" s="11" t="s">
        <v>255</v>
      </c>
      <c r="K315" s="11" t="s">
        <v>5259</v>
      </c>
      <c r="L315" s="11">
        <v>2</v>
      </c>
    </row>
    <row r="316" spans="1:12">
      <c r="A316" s="11" t="s">
        <v>560</v>
      </c>
      <c r="D316" s="11" t="s">
        <v>254</v>
      </c>
      <c r="E316" s="19" t="s">
        <v>804</v>
      </c>
      <c r="F316" s="10">
        <v>42036</v>
      </c>
      <c r="G316" s="10">
        <v>45323</v>
      </c>
      <c r="H316" s="11">
        <v>10</v>
      </c>
      <c r="I316" s="20" t="s">
        <v>253</v>
      </c>
      <c r="J316" s="11" t="s">
        <v>255</v>
      </c>
      <c r="K316" s="11" t="s">
        <v>5259</v>
      </c>
      <c r="L316" s="11">
        <v>2</v>
      </c>
    </row>
    <row r="317" spans="1:12">
      <c r="A317" s="11" t="s">
        <v>561</v>
      </c>
      <c r="D317" s="11" t="s">
        <v>254</v>
      </c>
      <c r="E317" s="19" t="s">
        <v>805</v>
      </c>
      <c r="F317" s="10">
        <v>42036</v>
      </c>
      <c r="G317" s="10">
        <v>45323</v>
      </c>
      <c r="H317" s="11">
        <v>10</v>
      </c>
      <c r="I317" s="20" t="s">
        <v>253</v>
      </c>
      <c r="J317" s="11" t="s">
        <v>255</v>
      </c>
      <c r="K317" s="11" t="s">
        <v>5259</v>
      </c>
      <c r="L317" s="11">
        <v>2</v>
      </c>
    </row>
    <row r="318" spans="1:12">
      <c r="A318" s="11" t="s">
        <v>562</v>
      </c>
      <c r="D318" s="11" t="s">
        <v>254</v>
      </c>
      <c r="E318" s="19" t="s">
        <v>806</v>
      </c>
      <c r="F318" s="10">
        <v>42036</v>
      </c>
      <c r="G318" s="10">
        <v>45323</v>
      </c>
      <c r="H318" s="11">
        <v>10</v>
      </c>
      <c r="I318" s="20" t="s">
        <v>253</v>
      </c>
      <c r="J318" s="11" t="s">
        <v>255</v>
      </c>
      <c r="K318" s="11" t="s">
        <v>5259</v>
      </c>
      <c r="L318" s="11">
        <v>2</v>
      </c>
    </row>
    <row r="319" spans="1:12">
      <c r="A319" s="11" t="s">
        <v>563</v>
      </c>
      <c r="D319" s="11" t="s">
        <v>254</v>
      </c>
      <c r="E319" s="19" t="s">
        <v>807</v>
      </c>
      <c r="F319" s="10">
        <v>42036</v>
      </c>
      <c r="G319" s="10">
        <v>45323</v>
      </c>
      <c r="H319" s="11">
        <v>10</v>
      </c>
      <c r="I319" s="20" t="s">
        <v>253</v>
      </c>
      <c r="J319" s="11" t="s">
        <v>255</v>
      </c>
      <c r="K319" s="11" t="s">
        <v>5259</v>
      </c>
      <c r="L319" s="11">
        <v>2</v>
      </c>
    </row>
    <row r="320" spans="1:12">
      <c r="A320" s="11" t="s">
        <v>564</v>
      </c>
      <c r="D320" s="11" t="s">
        <v>254</v>
      </c>
      <c r="E320" s="19" t="s">
        <v>808</v>
      </c>
      <c r="F320" s="10">
        <v>42036</v>
      </c>
      <c r="G320" s="10">
        <v>45323</v>
      </c>
      <c r="H320" s="11">
        <v>10</v>
      </c>
      <c r="I320" s="20" t="s">
        <v>253</v>
      </c>
      <c r="J320" s="11" t="s">
        <v>255</v>
      </c>
      <c r="K320" s="11" t="s">
        <v>5259</v>
      </c>
      <c r="L320" s="11">
        <v>2</v>
      </c>
    </row>
    <row r="321" spans="1:12">
      <c r="A321" s="11" t="s">
        <v>565</v>
      </c>
      <c r="D321" s="11" t="s">
        <v>254</v>
      </c>
      <c r="E321" s="19" t="s">
        <v>809</v>
      </c>
      <c r="F321" s="10">
        <v>42036</v>
      </c>
      <c r="G321" s="10">
        <v>45323</v>
      </c>
      <c r="H321" s="11">
        <v>10</v>
      </c>
      <c r="I321" s="20" t="s">
        <v>253</v>
      </c>
      <c r="J321" s="11" t="s">
        <v>255</v>
      </c>
      <c r="K321" s="11" t="s">
        <v>5259</v>
      </c>
      <c r="L321" s="11">
        <v>2</v>
      </c>
    </row>
    <row r="322" spans="1:12">
      <c r="A322" s="11" t="s">
        <v>566</v>
      </c>
      <c r="D322" s="11" t="s">
        <v>254</v>
      </c>
      <c r="E322" s="19" t="s">
        <v>810</v>
      </c>
      <c r="F322" s="10">
        <v>42036</v>
      </c>
      <c r="G322" s="10">
        <v>45323</v>
      </c>
      <c r="H322" s="11">
        <v>10</v>
      </c>
      <c r="I322" s="20" t="s">
        <v>253</v>
      </c>
      <c r="J322" s="11" t="s">
        <v>255</v>
      </c>
      <c r="K322" s="11" t="s">
        <v>5259</v>
      </c>
      <c r="L322" s="11">
        <v>2</v>
      </c>
    </row>
    <row r="323" spans="1:12">
      <c r="A323" s="11" t="s">
        <v>567</v>
      </c>
      <c r="D323" s="11" t="s">
        <v>254</v>
      </c>
      <c r="E323" s="19" t="s">
        <v>811</v>
      </c>
      <c r="F323" s="10">
        <v>42036</v>
      </c>
      <c r="G323" s="10">
        <v>45323</v>
      </c>
      <c r="H323" s="11">
        <v>10</v>
      </c>
      <c r="I323" s="20" t="s">
        <v>253</v>
      </c>
      <c r="J323" s="11" t="s">
        <v>255</v>
      </c>
      <c r="K323" s="11" t="s">
        <v>5259</v>
      </c>
      <c r="L323" s="11">
        <v>2</v>
      </c>
    </row>
    <row r="324" spans="1:12">
      <c r="A324" s="11" t="s">
        <v>568</v>
      </c>
      <c r="D324" s="11" t="s">
        <v>254</v>
      </c>
      <c r="E324" s="19" t="s">
        <v>812</v>
      </c>
      <c r="F324" s="10">
        <v>42036</v>
      </c>
      <c r="G324" s="10">
        <v>45323</v>
      </c>
      <c r="H324" s="11">
        <v>10</v>
      </c>
      <c r="I324" s="20" t="s">
        <v>253</v>
      </c>
      <c r="J324" s="11" t="s">
        <v>255</v>
      </c>
      <c r="K324" s="11" t="s">
        <v>5259</v>
      </c>
      <c r="L324" s="11">
        <v>2</v>
      </c>
    </row>
    <row r="325" spans="1:12">
      <c r="A325" s="11" t="s">
        <v>569</v>
      </c>
      <c r="D325" s="11" t="s">
        <v>254</v>
      </c>
      <c r="E325" s="19" t="s">
        <v>813</v>
      </c>
      <c r="F325" s="10">
        <v>42036</v>
      </c>
      <c r="G325" s="10">
        <v>45323</v>
      </c>
      <c r="H325" s="11">
        <v>10</v>
      </c>
      <c r="I325" s="20" t="s">
        <v>253</v>
      </c>
      <c r="J325" s="11" t="s">
        <v>255</v>
      </c>
      <c r="K325" s="11" t="s">
        <v>5259</v>
      </c>
      <c r="L325" s="11">
        <v>2</v>
      </c>
    </row>
    <row r="326" spans="1:12">
      <c r="A326" s="11" t="s">
        <v>570</v>
      </c>
      <c r="D326" s="11" t="s">
        <v>254</v>
      </c>
      <c r="E326" s="19" t="s">
        <v>814</v>
      </c>
      <c r="F326" s="10">
        <v>42036</v>
      </c>
      <c r="G326" s="10">
        <v>45323</v>
      </c>
      <c r="H326" s="11">
        <v>10</v>
      </c>
      <c r="I326" s="20" t="s">
        <v>253</v>
      </c>
      <c r="J326" s="11" t="s">
        <v>255</v>
      </c>
      <c r="K326" s="11" t="s">
        <v>5259</v>
      </c>
      <c r="L326" s="11">
        <v>2</v>
      </c>
    </row>
    <row r="327" spans="1:12">
      <c r="A327" s="11" t="s">
        <v>571</v>
      </c>
      <c r="D327" s="11" t="s">
        <v>254</v>
      </c>
      <c r="E327" s="19" t="s">
        <v>815</v>
      </c>
      <c r="F327" s="10">
        <v>42036</v>
      </c>
      <c r="G327" s="10">
        <v>45323</v>
      </c>
      <c r="H327" s="11">
        <v>10</v>
      </c>
      <c r="I327" s="20" t="s">
        <v>253</v>
      </c>
      <c r="J327" s="11" t="s">
        <v>255</v>
      </c>
      <c r="K327" s="11" t="s">
        <v>5259</v>
      </c>
      <c r="L327" s="11">
        <v>2</v>
      </c>
    </row>
    <row r="328" spans="1:12">
      <c r="A328" s="11" t="s">
        <v>572</v>
      </c>
      <c r="D328" s="11" t="s">
        <v>254</v>
      </c>
      <c r="E328" s="19" t="s">
        <v>816</v>
      </c>
      <c r="F328" s="10">
        <v>42036</v>
      </c>
      <c r="G328" s="10">
        <v>45323</v>
      </c>
      <c r="H328" s="11">
        <v>10</v>
      </c>
      <c r="I328" s="20" t="s">
        <v>253</v>
      </c>
      <c r="J328" s="11" t="s">
        <v>255</v>
      </c>
      <c r="K328" s="11" t="s">
        <v>5259</v>
      </c>
      <c r="L328" s="11">
        <v>2</v>
      </c>
    </row>
    <row r="329" spans="1:12">
      <c r="A329" s="11" t="s">
        <v>573</v>
      </c>
      <c r="D329" s="11" t="s">
        <v>254</v>
      </c>
      <c r="E329" s="19" t="s">
        <v>817</v>
      </c>
      <c r="F329" s="10">
        <v>42036</v>
      </c>
      <c r="G329" s="10">
        <v>45323</v>
      </c>
      <c r="H329" s="11">
        <v>10</v>
      </c>
      <c r="I329" s="20" t="s">
        <v>253</v>
      </c>
      <c r="J329" s="11" t="s">
        <v>255</v>
      </c>
      <c r="K329" s="11" t="s">
        <v>5259</v>
      </c>
      <c r="L329" s="11">
        <v>2</v>
      </c>
    </row>
    <row r="330" spans="1:12">
      <c r="A330" s="11" t="s">
        <v>574</v>
      </c>
      <c r="D330" s="11" t="s">
        <v>254</v>
      </c>
      <c r="E330" s="19" t="s">
        <v>818</v>
      </c>
      <c r="F330" s="10">
        <v>42036</v>
      </c>
      <c r="G330" s="10">
        <v>45323</v>
      </c>
      <c r="H330" s="11">
        <v>10</v>
      </c>
      <c r="I330" s="20" t="s">
        <v>253</v>
      </c>
      <c r="J330" s="11" t="s">
        <v>255</v>
      </c>
      <c r="K330" s="11" t="s">
        <v>5259</v>
      </c>
      <c r="L330" s="11">
        <v>2</v>
      </c>
    </row>
    <row r="331" spans="1:12">
      <c r="A331" s="11" t="s">
        <v>575</v>
      </c>
      <c r="D331" s="11" t="s">
        <v>254</v>
      </c>
      <c r="E331" s="19" t="s">
        <v>819</v>
      </c>
      <c r="F331" s="10">
        <v>42036</v>
      </c>
      <c r="G331" s="10">
        <v>45323</v>
      </c>
      <c r="H331" s="11">
        <v>10</v>
      </c>
      <c r="I331" s="20" t="s">
        <v>253</v>
      </c>
      <c r="J331" s="11" t="s">
        <v>255</v>
      </c>
      <c r="K331" s="11" t="s">
        <v>5259</v>
      </c>
      <c r="L331" s="11">
        <v>2</v>
      </c>
    </row>
    <row r="332" spans="1:12">
      <c r="A332" s="11" t="s">
        <v>576</v>
      </c>
      <c r="D332" s="11" t="s">
        <v>254</v>
      </c>
      <c r="E332" s="19" t="s">
        <v>820</v>
      </c>
      <c r="F332" s="10">
        <v>42036</v>
      </c>
      <c r="G332" s="10">
        <v>45323</v>
      </c>
      <c r="H332" s="11">
        <v>10</v>
      </c>
      <c r="I332" s="20" t="s">
        <v>253</v>
      </c>
      <c r="J332" s="11" t="s">
        <v>255</v>
      </c>
      <c r="K332" s="11" t="s">
        <v>5259</v>
      </c>
      <c r="L332" s="11">
        <v>2</v>
      </c>
    </row>
    <row r="333" spans="1:12">
      <c r="A333" s="11" t="s">
        <v>577</v>
      </c>
      <c r="D333" s="11" t="s">
        <v>254</v>
      </c>
      <c r="E333" s="19" t="s">
        <v>821</v>
      </c>
      <c r="F333" s="10">
        <v>42036</v>
      </c>
      <c r="G333" s="10">
        <v>45323</v>
      </c>
      <c r="H333" s="11">
        <v>10</v>
      </c>
      <c r="I333" s="20" t="s">
        <v>253</v>
      </c>
      <c r="J333" s="11" t="s">
        <v>255</v>
      </c>
      <c r="K333" s="11" t="s">
        <v>5259</v>
      </c>
      <c r="L333" s="11">
        <v>2</v>
      </c>
    </row>
    <row r="334" spans="1:12">
      <c r="A334" s="11" t="s">
        <v>578</v>
      </c>
      <c r="D334" s="11" t="s">
        <v>254</v>
      </c>
      <c r="E334" s="19" t="s">
        <v>822</v>
      </c>
      <c r="F334" s="10">
        <v>42036</v>
      </c>
      <c r="G334" s="10">
        <v>45323</v>
      </c>
      <c r="H334" s="11">
        <v>10</v>
      </c>
      <c r="I334" s="20" t="s">
        <v>253</v>
      </c>
      <c r="J334" s="11" t="s">
        <v>255</v>
      </c>
      <c r="K334" s="11" t="s">
        <v>5259</v>
      </c>
      <c r="L334" s="11">
        <v>2</v>
      </c>
    </row>
    <row r="335" spans="1:12">
      <c r="A335" s="11" t="s">
        <v>579</v>
      </c>
      <c r="D335" s="11" t="s">
        <v>254</v>
      </c>
      <c r="E335" s="19" t="s">
        <v>823</v>
      </c>
      <c r="F335" s="10">
        <v>42036</v>
      </c>
      <c r="G335" s="10">
        <v>45323</v>
      </c>
      <c r="H335" s="11">
        <v>10</v>
      </c>
      <c r="I335" s="20" t="s">
        <v>253</v>
      </c>
      <c r="J335" s="11" t="s">
        <v>255</v>
      </c>
      <c r="K335" s="11" t="s">
        <v>5259</v>
      </c>
      <c r="L335" s="11">
        <v>2</v>
      </c>
    </row>
    <row r="336" spans="1:12">
      <c r="A336" s="11" t="s">
        <v>580</v>
      </c>
      <c r="D336" s="11" t="s">
        <v>254</v>
      </c>
      <c r="E336" s="19" t="s">
        <v>824</v>
      </c>
      <c r="F336" s="10">
        <v>42036</v>
      </c>
      <c r="G336" s="10">
        <v>45323</v>
      </c>
      <c r="H336" s="11">
        <v>10</v>
      </c>
      <c r="I336" s="20" t="s">
        <v>253</v>
      </c>
      <c r="J336" s="11" t="s">
        <v>255</v>
      </c>
      <c r="K336" s="11" t="s">
        <v>5259</v>
      </c>
      <c r="L336" s="11">
        <v>2</v>
      </c>
    </row>
    <row r="337" spans="1:12">
      <c r="A337" s="11" t="s">
        <v>581</v>
      </c>
      <c r="D337" s="11" t="s">
        <v>254</v>
      </c>
      <c r="E337" s="19" t="s">
        <v>825</v>
      </c>
      <c r="F337" s="10">
        <v>42036</v>
      </c>
      <c r="G337" s="10">
        <v>45323</v>
      </c>
      <c r="H337" s="11">
        <v>10</v>
      </c>
      <c r="I337" s="20" t="s">
        <v>253</v>
      </c>
      <c r="J337" s="11" t="s">
        <v>255</v>
      </c>
      <c r="K337" s="11" t="s">
        <v>5259</v>
      </c>
      <c r="L337" s="11">
        <v>2</v>
      </c>
    </row>
    <row r="338" spans="1:12">
      <c r="A338" s="11" t="s">
        <v>582</v>
      </c>
      <c r="D338" s="11" t="s">
        <v>254</v>
      </c>
      <c r="E338" s="19" t="s">
        <v>826</v>
      </c>
      <c r="F338" s="10">
        <v>42036</v>
      </c>
      <c r="G338" s="10">
        <v>45323</v>
      </c>
      <c r="H338" s="11">
        <v>10</v>
      </c>
      <c r="I338" s="20" t="s">
        <v>253</v>
      </c>
      <c r="J338" s="11" t="s">
        <v>255</v>
      </c>
      <c r="K338" s="11" t="s">
        <v>5259</v>
      </c>
      <c r="L338" s="11">
        <v>2</v>
      </c>
    </row>
    <row r="339" spans="1:12">
      <c r="A339" s="11" t="s">
        <v>583</v>
      </c>
      <c r="D339" s="11" t="s">
        <v>254</v>
      </c>
      <c r="E339" s="19" t="s">
        <v>827</v>
      </c>
      <c r="F339" s="10">
        <v>42036</v>
      </c>
      <c r="G339" s="10">
        <v>45323</v>
      </c>
      <c r="H339" s="11">
        <v>10</v>
      </c>
      <c r="I339" s="20" t="s">
        <v>253</v>
      </c>
      <c r="J339" s="11" t="s">
        <v>255</v>
      </c>
      <c r="K339" s="11" t="s">
        <v>5259</v>
      </c>
      <c r="L339" s="11">
        <v>2</v>
      </c>
    </row>
    <row r="340" spans="1:12">
      <c r="A340" s="11" t="s">
        <v>584</v>
      </c>
      <c r="D340" s="11" t="s">
        <v>254</v>
      </c>
      <c r="E340" s="19" t="s">
        <v>828</v>
      </c>
      <c r="F340" s="10">
        <v>42036</v>
      </c>
      <c r="G340" s="10">
        <v>45323</v>
      </c>
      <c r="H340" s="11">
        <v>10</v>
      </c>
      <c r="I340" s="20" t="s">
        <v>253</v>
      </c>
      <c r="J340" s="11" t="s">
        <v>255</v>
      </c>
      <c r="K340" s="11" t="s">
        <v>5259</v>
      </c>
      <c r="L340" s="11">
        <v>2</v>
      </c>
    </row>
    <row r="341" spans="1:12">
      <c r="A341" s="11" t="s">
        <v>585</v>
      </c>
      <c r="D341" s="11" t="s">
        <v>254</v>
      </c>
      <c r="E341" s="19" t="s">
        <v>829</v>
      </c>
      <c r="F341" s="10">
        <v>42036</v>
      </c>
      <c r="G341" s="10">
        <v>45323</v>
      </c>
      <c r="H341" s="11">
        <v>10</v>
      </c>
      <c r="I341" s="20" t="s">
        <v>253</v>
      </c>
      <c r="J341" s="11" t="s">
        <v>255</v>
      </c>
      <c r="K341" s="11" t="s">
        <v>5259</v>
      </c>
      <c r="L341" s="11">
        <v>2</v>
      </c>
    </row>
    <row r="342" spans="1:12">
      <c r="A342" s="11" t="s">
        <v>586</v>
      </c>
      <c r="D342" s="11" t="s">
        <v>254</v>
      </c>
      <c r="E342" s="19" t="s">
        <v>830</v>
      </c>
      <c r="F342" s="10">
        <v>42036</v>
      </c>
      <c r="G342" s="10">
        <v>45323</v>
      </c>
      <c r="H342" s="11">
        <v>10</v>
      </c>
      <c r="I342" s="20" t="s">
        <v>253</v>
      </c>
      <c r="J342" s="11" t="s">
        <v>255</v>
      </c>
      <c r="K342" s="11" t="s">
        <v>5259</v>
      </c>
      <c r="L342" s="11">
        <v>2</v>
      </c>
    </row>
    <row r="343" spans="1:12">
      <c r="A343" s="11" t="s">
        <v>587</v>
      </c>
      <c r="D343" s="11" t="s">
        <v>254</v>
      </c>
      <c r="E343" s="19" t="s">
        <v>831</v>
      </c>
      <c r="F343" s="10">
        <v>42036</v>
      </c>
      <c r="G343" s="10">
        <v>45323</v>
      </c>
      <c r="H343" s="11">
        <v>10</v>
      </c>
      <c r="I343" s="20" t="s">
        <v>253</v>
      </c>
      <c r="J343" s="11" t="s">
        <v>255</v>
      </c>
      <c r="K343" s="11" t="s">
        <v>5259</v>
      </c>
      <c r="L343" s="11">
        <v>2</v>
      </c>
    </row>
    <row r="344" spans="1:12">
      <c r="A344" s="11" t="s">
        <v>588</v>
      </c>
      <c r="D344" s="11" t="s">
        <v>254</v>
      </c>
      <c r="E344" s="19" t="s">
        <v>832</v>
      </c>
      <c r="F344" s="10">
        <v>42036</v>
      </c>
      <c r="G344" s="10">
        <v>45323</v>
      </c>
      <c r="H344" s="11">
        <v>10</v>
      </c>
      <c r="I344" s="20" t="s">
        <v>253</v>
      </c>
      <c r="J344" s="11" t="s">
        <v>255</v>
      </c>
      <c r="K344" s="11" t="s">
        <v>5259</v>
      </c>
      <c r="L344" s="11">
        <v>2</v>
      </c>
    </row>
    <row r="345" spans="1:12">
      <c r="A345" s="11" t="s">
        <v>589</v>
      </c>
      <c r="D345" s="11" t="s">
        <v>254</v>
      </c>
      <c r="E345" s="19" t="s">
        <v>833</v>
      </c>
      <c r="F345" s="10">
        <v>42036</v>
      </c>
      <c r="G345" s="10">
        <v>45323</v>
      </c>
      <c r="H345" s="11">
        <v>10</v>
      </c>
      <c r="I345" s="20" t="s">
        <v>253</v>
      </c>
      <c r="J345" s="11" t="s">
        <v>255</v>
      </c>
      <c r="K345" s="11" t="s">
        <v>5259</v>
      </c>
      <c r="L345" s="11">
        <v>2</v>
      </c>
    </row>
    <row r="346" spans="1:12">
      <c r="A346" s="11" t="s">
        <v>590</v>
      </c>
      <c r="D346" s="11" t="s">
        <v>254</v>
      </c>
      <c r="E346" s="19" t="s">
        <v>834</v>
      </c>
      <c r="F346" s="10">
        <v>42036</v>
      </c>
      <c r="G346" s="10">
        <v>45323</v>
      </c>
      <c r="H346" s="11">
        <v>10</v>
      </c>
      <c r="I346" s="20" t="s">
        <v>253</v>
      </c>
      <c r="J346" s="11" t="s">
        <v>255</v>
      </c>
      <c r="K346" s="11" t="s">
        <v>5259</v>
      </c>
      <c r="L346" s="11">
        <v>2</v>
      </c>
    </row>
    <row r="347" spans="1:12">
      <c r="A347" s="11" t="s">
        <v>591</v>
      </c>
      <c r="D347" s="11" t="s">
        <v>254</v>
      </c>
      <c r="E347" s="19" t="s">
        <v>835</v>
      </c>
      <c r="F347" s="10">
        <v>42036</v>
      </c>
      <c r="G347" s="10">
        <v>45323</v>
      </c>
      <c r="H347" s="11">
        <v>10</v>
      </c>
      <c r="I347" s="20" t="s">
        <v>253</v>
      </c>
      <c r="J347" s="11" t="s">
        <v>255</v>
      </c>
      <c r="K347" s="11" t="s">
        <v>5259</v>
      </c>
      <c r="L347" s="11">
        <v>2</v>
      </c>
    </row>
    <row r="348" spans="1:12">
      <c r="A348" s="11" t="s">
        <v>592</v>
      </c>
      <c r="D348" s="11" t="s">
        <v>254</v>
      </c>
      <c r="E348" s="19" t="s">
        <v>836</v>
      </c>
      <c r="F348" s="10">
        <v>42036</v>
      </c>
      <c r="G348" s="10">
        <v>45323</v>
      </c>
      <c r="H348" s="11">
        <v>10</v>
      </c>
      <c r="I348" s="20" t="s">
        <v>253</v>
      </c>
      <c r="J348" s="11" t="s">
        <v>255</v>
      </c>
      <c r="K348" s="11" t="s">
        <v>5259</v>
      </c>
      <c r="L348" s="11">
        <v>2</v>
      </c>
    </row>
    <row r="349" spans="1:12">
      <c r="A349" s="11" t="s">
        <v>593</v>
      </c>
      <c r="D349" s="11" t="s">
        <v>254</v>
      </c>
      <c r="E349" s="19" t="s">
        <v>837</v>
      </c>
      <c r="F349" s="10">
        <v>42036</v>
      </c>
      <c r="G349" s="10">
        <v>45323</v>
      </c>
      <c r="H349" s="11">
        <v>10</v>
      </c>
      <c r="I349" s="20" t="s">
        <v>253</v>
      </c>
      <c r="J349" s="11" t="s">
        <v>255</v>
      </c>
      <c r="K349" s="11" t="s">
        <v>5259</v>
      </c>
      <c r="L349" s="11">
        <v>2</v>
      </c>
    </row>
    <row r="350" spans="1:12">
      <c r="A350" s="11" t="s">
        <v>594</v>
      </c>
      <c r="D350" s="11" t="s">
        <v>254</v>
      </c>
      <c r="E350" s="19" t="s">
        <v>838</v>
      </c>
      <c r="F350" s="10">
        <v>42036</v>
      </c>
      <c r="G350" s="10">
        <v>45323</v>
      </c>
      <c r="H350" s="11">
        <v>10</v>
      </c>
      <c r="I350" s="20" t="s">
        <v>253</v>
      </c>
      <c r="J350" s="11" t="s">
        <v>255</v>
      </c>
      <c r="K350" s="11" t="s">
        <v>5259</v>
      </c>
      <c r="L350" s="11">
        <v>2</v>
      </c>
    </row>
    <row r="351" spans="1:12">
      <c r="A351" s="11" t="s">
        <v>595</v>
      </c>
      <c r="D351" s="11" t="s">
        <v>254</v>
      </c>
      <c r="E351" s="19" t="s">
        <v>839</v>
      </c>
      <c r="F351" s="10">
        <v>42036</v>
      </c>
      <c r="G351" s="10">
        <v>45323</v>
      </c>
      <c r="H351" s="11">
        <v>10</v>
      </c>
      <c r="I351" s="20" t="s">
        <v>253</v>
      </c>
      <c r="J351" s="11" t="s">
        <v>255</v>
      </c>
      <c r="K351" s="11" t="s">
        <v>5259</v>
      </c>
      <c r="L351" s="11">
        <v>2</v>
      </c>
    </row>
    <row r="352" spans="1:12">
      <c r="A352" s="11" t="s">
        <v>596</v>
      </c>
      <c r="D352" s="11" t="s">
        <v>254</v>
      </c>
      <c r="E352" s="19" t="s">
        <v>840</v>
      </c>
      <c r="F352" s="10">
        <v>42036</v>
      </c>
      <c r="G352" s="10">
        <v>45323</v>
      </c>
      <c r="H352" s="11">
        <v>10</v>
      </c>
      <c r="I352" s="20" t="s">
        <v>253</v>
      </c>
      <c r="J352" s="11" t="s">
        <v>255</v>
      </c>
      <c r="K352" s="11" t="s">
        <v>5259</v>
      </c>
      <c r="L352" s="11">
        <v>2</v>
      </c>
    </row>
    <row r="353" spans="1:12">
      <c r="A353" s="11" t="s">
        <v>597</v>
      </c>
      <c r="D353" s="11" t="s">
        <v>254</v>
      </c>
      <c r="E353" s="19" t="s">
        <v>841</v>
      </c>
      <c r="F353" s="10">
        <v>42036</v>
      </c>
      <c r="G353" s="10">
        <v>45323</v>
      </c>
      <c r="H353" s="11">
        <v>10</v>
      </c>
      <c r="I353" s="20" t="s">
        <v>253</v>
      </c>
      <c r="J353" s="11" t="s">
        <v>255</v>
      </c>
      <c r="K353" s="11" t="s">
        <v>5259</v>
      </c>
      <c r="L353" s="11">
        <v>2</v>
      </c>
    </row>
    <row r="354" spans="1:12">
      <c r="A354" s="11" t="s">
        <v>598</v>
      </c>
      <c r="D354" s="11" t="s">
        <v>254</v>
      </c>
      <c r="E354" s="19" t="s">
        <v>842</v>
      </c>
      <c r="F354" s="10">
        <v>42036</v>
      </c>
      <c r="G354" s="10">
        <v>45323</v>
      </c>
      <c r="H354" s="11">
        <v>10</v>
      </c>
      <c r="I354" s="20" t="s">
        <v>253</v>
      </c>
      <c r="J354" s="11" t="s">
        <v>255</v>
      </c>
      <c r="K354" s="11" t="s">
        <v>5259</v>
      </c>
      <c r="L354" s="11">
        <v>2</v>
      </c>
    </row>
    <row r="355" spans="1:12">
      <c r="A355" s="11" t="s">
        <v>599</v>
      </c>
      <c r="D355" s="11" t="s">
        <v>254</v>
      </c>
      <c r="E355" s="19" t="s">
        <v>843</v>
      </c>
      <c r="F355" s="10">
        <v>42036</v>
      </c>
      <c r="G355" s="10">
        <v>45323</v>
      </c>
      <c r="H355" s="11">
        <v>10</v>
      </c>
      <c r="I355" s="20" t="s">
        <v>253</v>
      </c>
      <c r="J355" s="11" t="s">
        <v>255</v>
      </c>
      <c r="K355" s="11" t="s">
        <v>5259</v>
      </c>
      <c r="L355" s="11">
        <v>2</v>
      </c>
    </row>
    <row r="356" spans="1:12">
      <c r="A356" s="11" t="s">
        <v>600</v>
      </c>
      <c r="D356" s="11" t="s">
        <v>254</v>
      </c>
      <c r="E356" s="19" t="s">
        <v>844</v>
      </c>
      <c r="F356" s="10">
        <v>42036</v>
      </c>
      <c r="G356" s="10">
        <v>45323</v>
      </c>
      <c r="H356" s="11">
        <v>10</v>
      </c>
      <c r="I356" s="20" t="s">
        <v>253</v>
      </c>
      <c r="J356" s="11" t="s">
        <v>255</v>
      </c>
      <c r="K356" s="11" t="s">
        <v>5259</v>
      </c>
      <c r="L356" s="11">
        <v>2</v>
      </c>
    </row>
    <row r="357" spans="1:12">
      <c r="A357" s="11" t="s">
        <v>601</v>
      </c>
      <c r="D357" s="11" t="s">
        <v>254</v>
      </c>
      <c r="E357" s="19" t="s">
        <v>845</v>
      </c>
      <c r="F357" s="10">
        <v>42036</v>
      </c>
      <c r="G357" s="10">
        <v>45323</v>
      </c>
      <c r="H357" s="11">
        <v>10</v>
      </c>
      <c r="I357" s="20" t="s">
        <v>253</v>
      </c>
      <c r="J357" s="11" t="s">
        <v>255</v>
      </c>
      <c r="K357" s="11" t="s">
        <v>5259</v>
      </c>
      <c r="L357" s="11">
        <v>2</v>
      </c>
    </row>
    <row r="358" spans="1:12">
      <c r="A358" s="11" t="s">
        <v>602</v>
      </c>
      <c r="D358" s="11" t="s">
        <v>254</v>
      </c>
      <c r="E358" s="19" t="s">
        <v>846</v>
      </c>
      <c r="F358" s="10">
        <v>42036</v>
      </c>
      <c r="G358" s="10">
        <v>45323</v>
      </c>
      <c r="H358" s="11">
        <v>10</v>
      </c>
      <c r="I358" s="20" t="s">
        <v>253</v>
      </c>
      <c r="J358" s="11" t="s">
        <v>255</v>
      </c>
      <c r="K358" s="11" t="s">
        <v>5259</v>
      </c>
      <c r="L358" s="11">
        <v>2</v>
      </c>
    </row>
    <row r="359" spans="1:12">
      <c r="A359" s="11" t="s">
        <v>603</v>
      </c>
      <c r="D359" s="11" t="s">
        <v>254</v>
      </c>
      <c r="E359" s="19" t="s">
        <v>847</v>
      </c>
      <c r="F359" s="10">
        <v>42036</v>
      </c>
      <c r="G359" s="10">
        <v>45323</v>
      </c>
      <c r="H359" s="11">
        <v>10</v>
      </c>
      <c r="I359" s="20" t="s">
        <v>253</v>
      </c>
      <c r="J359" s="11" t="s">
        <v>255</v>
      </c>
      <c r="K359" s="11" t="s">
        <v>5259</v>
      </c>
      <c r="L359" s="11">
        <v>2</v>
      </c>
    </row>
    <row r="360" spans="1:12">
      <c r="A360" s="11" t="s">
        <v>604</v>
      </c>
      <c r="D360" s="11" t="s">
        <v>254</v>
      </c>
      <c r="E360" s="19" t="s">
        <v>848</v>
      </c>
      <c r="F360" s="10">
        <v>42036</v>
      </c>
      <c r="G360" s="10">
        <v>45323</v>
      </c>
      <c r="H360" s="11">
        <v>10</v>
      </c>
      <c r="I360" s="20" t="s">
        <v>253</v>
      </c>
      <c r="J360" s="11" t="s">
        <v>255</v>
      </c>
      <c r="K360" s="11" t="s">
        <v>5259</v>
      </c>
      <c r="L360" s="11">
        <v>2</v>
      </c>
    </row>
    <row r="361" spans="1:12">
      <c r="A361" s="11" t="s">
        <v>605</v>
      </c>
      <c r="D361" s="11" t="s">
        <v>254</v>
      </c>
      <c r="E361" s="19" t="s">
        <v>849</v>
      </c>
      <c r="F361" s="10">
        <v>42036</v>
      </c>
      <c r="G361" s="10">
        <v>45323</v>
      </c>
      <c r="H361" s="11">
        <v>10</v>
      </c>
      <c r="I361" s="20" t="s">
        <v>253</v>
      </c>
      <c r="J361" s="11" t="s">
        <v>255</v>
      </c>
      <c r="K361" s="11" t="s">
        <v>5259</v>
      </c>
      <c r="L361" s="11">
        <v>2</v>
      </c>
    </row>
    <row r="362" spans="1:12">
      <c r="A362" s="11" t="s">
        <v>606</v>
      </c>
      <c r="D362" s="11" t="s">
        <v>254</v>
      </c>
      <c r="E362" s="19" t="s">
        <v>850</v>
      </c>
      <c r="F362" s="10">
        <v>42036</v>
      </c>
      <c r="G362" s="10">
        <v>45323</v>
      </c>
      <c r="H362" s="11">
        <v>10</v>
      </c>
      <c r="I362" s="20" t="s">
        <v>253</v>
      </c>
      <c r="J362" s="11" t="s">
        <v>255</v>
      </c>
      <c r="K362" s="11" t="s">
        <v>5259</v>
      </c>
      <c r="L362" s="11">
        <v>2</v>
      </c>
    </row>
    <row r="363" spans="1:12">
      <c r="A363" s="11" t="s">
        <v>607</v>
      </c>
      <c r="D363" s="11" t="s">
        <v>254</v>
      </c>
      <c r="E363" s="19" t="s">
        <v>851</v>
      </c>
      <c r="F363" s="10">
        <v>42036</v>
      </c>
      <c r="G363" s="10">
        <v>45323</v>
      </c>
      <c r="H363" s="11">
        <v>10</v>
      </c>
      <c r="I363" s="20" t="s">
        <v>253</v>
      </c>
      <c r="J363" s="11" t="s">
        <v>255</v>
      </c>
      <c r="K363" s="11" t="s">
        <v>5259</v>
      </c>
      <c r="L363" s="11">
        <v>2</v>
      </c>
    </row>
    <row r="364" spans="1:12">
      <c r="A364" s="11" t="s">
        <v>608</v>
      </c>
      <c r="D364" s="11" t="s">
        <v>254</v>
      </c>
      <c r="E364" s="19" t="s">
        <v>852</v>
      </c>
      <c r="F364" s="10">
        <v>42036</v>
      </c>
      <c r="G364" s="10">
        <v>45323</v>
      </c>
      <c r="H364" s="11">
        <v>10</v>
      </c>
      <c r="I364" s="20" t="s">
        <v>253</v>
      </c>
      <c r="J364" s="11" t="s">
        <v>255</v>
      </c>
      <c r="K364" s="11" t="s">
        <v>5259</v>
      </c>
      <c r="L364" s="11">
        <v>2</v>
      </c>
    </row>
    <row r="365" spans="1:12">
      <c r="A365" s="11" t="s">
        <v>609</v>
      </c>
      <c r="D365" s="11" t="s">
        <v>254</v>
      </c>
      <c r="E365" s="19" t="s">
        <v>853</v>
      </c>
      <c r="F365" s="10">
        <v>42036</v>
      </c>
      <c r="G365" s="10">
        <v>45323</v>
      </c>
      <c r="H365" s="11">
        <v>10</v>
      </c>
      <c r="I365" s="20" t="s">
        <v>253</v>
      </c>
      <c r="J365" s="11" t="s">
        <v>255</v>
      </c>
      <c r="K365" s="11" t="s">
        <v>5259</v>
      </c>
      <c r="L365" s="11">
        <v>2</v>
      </c>
    </row>
    <row r="366" spans="1:12">
      <c r="A366" s="11" t="s">
        <v>610</v>
      </c>
      <c r="D366" s="11" t="s">
        <v>254</v>
      </c>
      <c r="E366" s="19" t="s">
        <v>854</v>
      </c>
      <c r="F366" s="10">
        <v>42036</v>
      </c>
      <c r="G366" s="10">
        <v>45323</v>
      </c>
      <c r="H366" s="11">
        <v>10</v>
      </c>
      <c r="I366" s="20" t="s">
        <v>253</v>
      </c>
      <c r="J366" s="11" t="s">
        <v>255</v>
      </c>
      <c r="K366" s="11" t="s">
        <v>5259</v>
      </c>
      <c r="L366" s="11">
        <v>2</v>
      </c>
    </row>
    <row r="367" spans="1:12">
      <c r="A367" s="11" t="s">
        <v>611</v>
      </c>
      <c r="D367" s="11" t="s">
        <v>254</v>
      </c>
      <c r="E367" s="19" t="s">
        <v>855</v>
      </c>
      <c r="F367" s="10">
        <v>42036</v>
      </c>
      <c r="G367" s="10">
        <v>45323</v>
      </c>
      <c r="H367" s="11">
        <v>10</v>
      </c>
      <c r="I367" s="20" t="s">
        <v>253</v>
      </c>
      <c r="J367" s="11" t="s">
        <v>255</v>
      </c>
      <c r="K367" s="11" t="s">
        <v>5259</v>
      </c>
      <c r="L367" s="11">
        <v>2</v>
      </c>
    </row>
    <row r="368" spans="1:12">
      <c r="A368" s="11" t="s">
        <v>612</v>
      </c>
      <c r="D368" s="11" t="s">
        <v>254</v>
      </c>
      <c r="E368" s="19" t="s">
        <v>856</v>
      </c>
      <c r="F368" s="10">
        <v>42036</v>
      </c>
      <c r="G368" s="10">
        <v>45323</v>
      </c>
      <c r="H368" s="11">
        <v>10</v>
      </c>
      <c r="I368" s="20" t="s">
        <v>253</v>
      </c>
      <c r="J368" s="11" t="s">
        <v>255</v>
      </c>
      <c r="K368" s="11" t="s">
        <v>5259</v>
      </c>
      <c r="L368" s="11">
        <v>2</v>
      </c>
    </row>
    <row r="369" spans="1:12">
      <c r="A369" s="11" t="s">
        <v>613</v>
      </c>
      <c r="D369" s="11" t="s">
        <v>254</v>
      </c>
      <c r="E369" s="19" t="s">
        <v>857</v>
      </c>
      <c r="F369" s="10">
        <v>42036</v>
      </c>
      <c r="G369" s="10">
        <v>45323</v>
      </c>
      <c r="H369" s="11">
        <v>10</v>
      </c>
      <c r="I369" s="20" t="s">
        <v>253</v>
      </c>
      <c r="J369" s="11" t="s">
        <v>255</v>
      </c>
      <c r="K369" s="11" t="s">
        <v>5259</v>
      </c>
      <c r="L369" s="11">
        <v>2</v>
      </c>
    </row>
    <row r="370" spans="1:12">
      <c r="A370" s="11" t="s">
        <v>614</v>
      </c>
      <c r="D370" s="11" t="s">
        <v>254</v>
      </c>
      <c r="E370" s="19" t="s">
        <v>858</v>
      </c>
      <c r="F370" s="10">
        <v>42036</v>
      </c>
      <c r="G370" s="10">
        <v>45323</v>
      </c>
      <c r="H370" s="11">
        <v>10</v>
      </c>
      <c r="I370" s="20" t="s">
        <v>253</v>
      </c>
      <c r="J370" s="11" t="s">
        <v>255</v>
      </c>
      <c r="K370" s="11" t="s">
        <v>5259</v>
      </c>
      <c r="L370" s="11">
        <v>2</v>
      </c>
    </row>
    <row r="371" spans="1:12">
      <c r="A371" s="11" t="s">
        <v>615</v>
      </c>
      <c r="D371" s="11" t="s">
        <v>254</v>
      </c>
      <c r="E371" s="19" t="s">
        <v>859</v>
      </c>
      <c r="F371" s="10">
        <v>42036</v>
      </c>
      <c r="G371" s="10">
        <v>45323</v>
      </c>
      <c r="H371" s="11">
        <v>10</v>
      </c>
      <c r="I371" s="20" t="s">
        <v>253</v>
      </c>
      <c r="J371" s="11" t="s">
        <v>255</v>
      </c>
      <c r="K371" s="11" t="s">
        <v>5259</v>
      </c>
      <c r="L371" s="11">
        <v>2</v>
      </c>
    </row>
    <row r="372" spans="1:12">
      <c r="A372" s="11" t="s">
        <v>616</v>
      </c>
      <c r="D372" s="11" t="s">
        <v>254</v>
      </c>
      <c r="E372" s="19" t="s">
        <v>860</v>
      </c>
      <c r="F372" s="10">
        <v>42036</v>
      </c>
      <c r="G372" s="10">
        <v>45323</v>
      </c>
      <c r="H372" s="11">
        <v>10</v>
      </c>
      <c r="I372" s="20" t="s">
        <v>253</v>
      </c>
      <c r="J372" s="11" t="s">
        <v>255</v>
      </c>
      <c r="K372" s="11" t="s">
        <v>5259</v>
      </c>
      <c r="L372" s="11">
        <v>2</v>
      </c>
    </row>
    <row r="373" spans="1:12">
      <c r="A373" s="11" t="s">
        <v>617</v>
      </c>
      <c r="D373" s="11" t="s">
        <v>254</v>
      </c>
      <c r="E373" s="19" t="s">
        <v>861</v>
      </c>
      <c r="F373" s="10">
        <v>42036</v>
      </c>
      <c r="G373" s="10">
        <v>45323</v>
      </c>
      <c r="H373" s="11">
        <v>10</v>
      </c>
      <c r="I373" s="20" t="s">
        <v>253</v>
      </c>
      <c r="J373" s="11" t="s">
        <v>255</v>
      </c>
      <c r="K373" s="11" t="s">
        <v>5259</v>
      </c>
      <c r="L373" s="11">
        <v>2</v>
      </c>
    </row>
    <row r="374" spans="1:12">
      <c r="A374" s="11" t="s">
        <v>618</v>
      </c>
      <c r="D374" s="11" t="s">
        <v>254</v>
      </c>
      <c r="E374" s="19" t="s">
        <v>862</v>
      </c>
      <c r="F374" s="10">
        <v>42036</v>
      </c>
      <c r="G374" s="10">
        <v>45323</v>
      </c>
      <c r="H374" s="11">
        <v>10</v>
      </c>
      <c r="I374" s="20" t="s">
        <v>253</v>
      </c>
      <c r="J374" s="11" t="s">
        <v>255</v>
      </c>
      <c r="K374" s="11" t="s">
        <v>5259</v>
      </c>
      <c r="L374" s="11">
        <v>2</v>
      </c>
    </row>
    <row r="375" spans="1:12">
      <c r="A375" s="11" t="s">
        <v>619</v>
      </c>
      <c r="D375" s="11" t="s">
        <v>254</v>
      </c>
      <c r="E375" s="19" t="s">
        <v>863</v>
      </c>
      <c r="F375" s="10">
        <v>42036</v>
      </c>
      <c r="G375" s="10">
        <v>45323</v>
      </c>
      <c r="H375" s="11">
        <v>10</v>
      </c>
      <c r="I375" s="20" t="s">
        <v>253</v>
      </c>
      <c r="J375" s="11" t="s">
        <v>255</v>
      </c>
      <c r="K375" s="11" t="s">
        <v>5259</v>
      </c>
      <c r="L375" s="11">
        <v>2</v>
      </c>
    </row>
    <row r="376" spans="1:12">
      <c r="A376" s="11" t="s">
        <v>620</v>
      </c>
      <c r="D376" s="11" t="s">
        <v>254</v>
      </c>
      <c r="E376" s="19" t="s">
        <v>864</v>
      </c>
      <c r="F376" s="10">
        <v>42036</v>
      </c>
      <c r="G376" s="10">
        <v>45323</v>
      </c>
      <c r="H376" s="11">
        <v>10</v>
      </c>
      <c r="I376" s="20" t="s">
        <v>253</v>
      </c>
      <c r="J376" s="11" t="s">
        <v>255</v>
      </c>
      <c r="K376" s="11" t="s">
        <v>5259</v>
      </c>
      <c r="L376" s="11">
        <v>2</v>
      </c>
    </row>
    <row r="377" spans="1:12">
      <c r="A377" s="11" t="s">
        <v>621</v>
      </c>
      <c r="D377" s="11" t="s">
        <v>254</v>
      </c>
      <c r="E377" s="19" t="s">
        <v>865</v>
      </c>
      <c r="F377" s="10">
        <v>42036</v>
      </c>
      <c r="G377" s="10">
        <v>45323</v>
      </c>
      <c r="H377" s="11">
        <v>10</v>
      </c>
      <c r="I377" s="20" t="s">
        <v>253</v>
      </c>
      <c r="J377" s="11" t="s">
        <v>255</v>
      </c>
      <c r="K377" s="11" t="s">
        <v>5259</v>
      </c>
      <c r="L377" s="11">
        <v>2</v>
      </c>
    </row>
    <row r="378" spans="1:12">
      <c r="A378" s="11" t="s">
        <v>622</v>
      </c>
      <c r="D378" s="11" t="s">
        <v>254</v>
      </c>
      <c r="E378" s="19" t="s">
        <v>866</v>
      </c>
      <c r="F378" s="10">
        <v>42036</v>
      </c>
      <c r="G378" s="10">
        <v>45323</v>
      </c>
      <c r="H378" s="11">
        <v>10</v>
      </c>
      <c r="I378" s="20" t="s">
        <v>253</v>
      </c>
      <c r="J378" s="11" t="s">
        <v>255</v>
      </c>
      <c r="K378" s="11" t="s">
        <v>5259</v>
      </c>
      <c r="L378" s="11">
        <v>2</v>
      </c>
    </row>
    <row r="379" spans="1:12">
      <c r="A379" s="11" t="s">
        <v>623</v>
      </c>
      <c r="D379" s="11" t="s">
        <v>254</v>
      </c>
      <c r="E379" s="19" t="s">
        <v>867</v>
      </c>
      <c r="F379" s="10">
        <v>42036</v>
      </c>
      <c r="G379" s="10">
        <v>45323</v>
      </c>
      <c r="H379" s="11">
        <v>10</v>
      </c>
      <c r="I379" s="20" t="s">
        <v>253</v>
      </c>
      <c r="J379" s="11" t="s">
        <v>255</v>
      </c>
      <c r="K379" s="11" t="s">
        <v>5259</v>
      </c>
      <c r="L379" s="11">
        <v>2</v>
      </c>
    </row>
    <row r="380" spans="1:12">
      <c r="A380" s="11" t="s">
        <v>624</v>
      </c>
      <c r="D380" s="11" t="s">
        <v>254</v>
      </c>
      <c r="E380" s="19" t="s">
        <v>868</v>
      </c>
      <c r="F380" s="10">
        <v>42036</v>
      </c>
      <c r="G380" s="10">
        <v>45323</v>
      </c>
      <c r="H380" s="11">
        <v>10</v>
      </c>
      <c r="I380" s="20" t="s">
        <v>253</v>
      </c>
      <c r="J380" s="11" t="s">
        <v>255</v>
      </c>
      <c r="K380" s="11" t="s">
        <v>5259</v>
      </c>
      <c r="L380" s="11">
        <v>2</v>
      </c>
    </row>
    <row r="381" spans="1:12">
      <c r="A381" s="11" t="s">
        <v>625</v>
      </c>
      <c r="D381" s="11" t="s">
        <v>254</v>
      </c>
      <c r="E381" s="19" t="s">
        <v>869</v>
      </c>
      <c r="F381" s="10">
        <v>42036</v>
      </c>
      <c r="G381" s="10">
        <v>45323</v>
      </c>
      <c r="H381" s="11">
        <v>10</v>
      </c>
      <c r="I381" s="20" t="s">
        <v>253</v>
      </c>
      <c r="J381" s="11" t="s">
        <v>255</v>
      </c>
      <c r="K381" s="11" t="s">
        <v>5259</v>
      </c>
      <c r="L381" s="11">
        <v>2</v>
      </c>
    </row>
    <row r="382" spans="1:12">
      <c r="A382" s="11" t="s">
        <v>626</v>
      </c>
      <c r="D382" s="11" t="s">
        <v>254</v>
      </c>
      <c r="E382" s="19" t="s">
        <v>870</v>
      </c>
      <c r="F382" s="10">
        <v>42036</v>
      </c>
      <c r="G382" s="10">
        <v>45323</v>
      </c>
      <c r="H382" s="11">
        <v>10</v>
      </c>
      <c r="I382" s="20" t="s">
        <v>253</v>
      </c>
      <c r="J382" s="11" t="s">
        <v>255</v>
      </c>
      <c r="K382" s="11" t="s">
        <v>5259</v>
      </c>
      <c r="L382" s="11">
        <v>2</v>
      </c>
    </row>
    <row r="383" spans="1:12">
      <c r="A383" s="11" t="s">
        <v>627</v>
      </c>
      <c r="D383" s="11" t="s">
        <v>254</v>
      </c>
      <c r="E383" s="19" t="s">
        <v>871</v>
      </c>
      <c r="F383" s="10">
        <v>42036</v>
      </c>
      <c r="G383" s="10">
        <v>45323</v>
      </c>
      <c r="H383" s="11">
        <v>10</v>
      </c>
      <c r="I383" s="20" t="s">
        <v>253</v>
      </c>
      <c r="J383" s="11" t="s">
        <v>255</v>
      </c>
      <c r="K383" s="11" t="s">
        <v>5259</v>
      </c>
      <c r="L383" s="11">
        <v>2</v>
      </c>
    </row>
    <row r="384" spans="1:12">
      <c r="A384" s="11" t="s">
        <v>628</v>
      </c>
      <c r="D384" s="11" t="s">
        <v>254</v>
      </c>
      <c r="E384" s="19" t="s">
        <v>872</v>
      </c>
      <c r="F384" s="10">
        <v>42036</v>
      </c>
      <c r="G384" s="10">
        <v>45323</v>
      </c>
      <c r="H384" s="11">
        <v>10</v>
      </c>
      <c r="I384" s="20" t="s">
        <v>253</v>
      </c>
      <c r="J384" s="11" t="s">
        <v>255</v>
      </c>
      <c r="K384" s="11" t="s">
        <v>5259</v>
      </c>
      <c r="L384" s="11">
        <v>2</v>
      </c>
    </row>
    <row r="385" spans="1:12">
      <c r="A385" s="11" t="s">
        <v>629</v>
      </c>
      <c r="D385" s="11" t="s">
        <v>254</v>
      </c>
      <c r="E385" s="19" t="s">
        <v>873</v>
      </c>
      <c r="F385" s="10">
        <v>42036</v>
      </c>
      <c r="G385" s="10">
        <v>45323</v>
      </c>
      <c r="H385" s="11">
        <v>10</v>
      </c>
      <c r="I385" s="20" t="s">
        <v>253</v>
      </c>
      <c r="J385" s="11" t="s">
        <v>255</v>
      </c>
      <c r="K385" s="11" t="s">
        <v>5259</v>
      </c>
      <c r="L385" s="11">
        <v>2</v>
      </c>
    </row>
    <row r="386" spans="1:12">
      <c r="A386" s="11" t="s">
        <v>630</v>
      </c>
      <c r="D386" s="11" t="s">
        <v>254</v>
      </c>
      <c r="E386" s="19" t="s">
        <v>874</v>
      </c>
      <c r="F386" s="10">
        <v>42036</v>
      </c>
      <c r="G386" s="10">
        <v>45323</v>
      </c>
      <c r="H386" s="11">
        <v>10</v>
      </c>
      <c r="I386" s="20" t="s">
        <v>253</v>
      </c>
      <c r="J386" s="11" t="s">
        <v>255</v>
      </c>
      <c r="K386" s="11" t="s">
        <v>5259</v>
      </c>
      <c r="L386" s="11">
        <v>2</v>
      </c>
    </row>
    <row r="387" spans="1:12">
      <c r="A387" s="11" t="s">
        <v>631</v>
      </c>
      <c r="D387" s="11" t="s">
        <v>254</v>
      </c>
      <c r="E387" s="19" t="s">
        <v>875</v>
      </c>
      <c r="F387" s="10">
        <v>42036</v>
      </c>
      <c r="G387" s="10">
        <v>45323</v>
      </c>
      <c r="H387" s="11">
        <v>10</v>
      </c>
      <c r="I387" s="20" t="s">
        <v>253</v>
      </c>
      <c r="J387" s="11" t="s">
        <v>255</v>
      </c>
      <c r="K387" s="11" t="s">
        <v>5259</v>
      </c>
      <c r="L387" s="11">
        <v>2</v>
      </c>
    </row>
    <row r="388" spans="1:12">
      <c r="A388" s="11" t="s">
        <v>632</v>
      </c>
      <c r="D388" s="11" t="s">
        <v>254</v>
      </c>
      <c r="E388" s="19" t="s">
        <v>876</v>
      </c>
      <c r="F388" s="10">
        <v>42036</v>
      </c>
      <c r="G388" s="10">
        <v>45323</v>
      </c>
      <c r="H388" s="11">
        <v>10</v>
      </c>
      <c r="I388" s="20" t="s">
        <v>253</v>
      </c>
      <c r="J388" s="11" t="s">
        <v>255</v>
      </c>
      <c r="K388" s="11" t="s">
        <v>5259</v>
      </c>
      <c r="L388" s="11">
        <v>2</v>
      </c>
    </row>
    <row r="389" spans="1:12">
      <c r="A389" s="11" t="s">
        <v>633</v>
      </c>
      <c r="D389" s="11" t="s">
        <v>254</v>
      </c>
      <c r="E389" s="19" t="s">
        <v>877</v>
      </c>
      <c r="F389" s="10">
        <v>42036</v>
      </c>
      <c r="G389" s="10">
        <v>45323</v>
      </c>
      <c r="H389" s="11">
        <v>10</v>
      </c>
      <c r="I389" s="20" t="s">
        <v>253</v>
      </c>
      <c r="J389" s="11" t="s">
        <v>255</v>
      </c>
      <c r="K389" s="11" t="s">
        <v>5259</v>
      </c>
      <c r="L389" s="11">
        <v>2</v>
      </c>
    </row>
    <row r="390" spans="1:12">
      <c r="A390" s="11" t="s">
        <v>634</v>
      </c>
      <c r="D390" s="11" t="s">
        <v>254</v>
      </c>
      <c r="E390" s="19" t="s">
        <v>878</v>
      </c>
      <c r="F390" s="10">
        <v>42036</v>
      </c>
      <c r="G390" s="10">
        <v>45323</v>
      </c>
      <c r="H390" s="11">
        <v>10</v>
      </c>
      <c r="I390" s="20" t="s">
        <v>253</v>
      </c>
      <c r="J390" s="11" t="s">
        <v>255</v>
      </c>
      <c r="K390" s="11" t="s">
        <v>5259</v>
      </c>
      <c r="L390" s="11">
        <v>2</v>
      </c>
    </row>
    <row r="391" spans="1:12">
      <c r="A391" s="11" t="s">
        <v>635</v>
      </c>
      <c r="D391" s="11" t="s">
        <v>254</v>
      </c>
      <c r="E391" s="19" t="s">
        <v>879</v>
      </c>
      <c r="F391" s="10">
        <v>42036</v>
      </c>
      <c r="G391" s="10">
        <v>45323</v>
      </c>
      <c r="H391" s="11">
        <v>10</v>
      </c>
      <c r="I391" s="20" t="s">
        <v>253</v>
      </c>
      <c r="J391" s="11" t="s">
        <v>255</v>
      </c>
      <c r="K391" s="11" t="s">
        <v>5259</v>
      </c>
      <c r="L391" s="11">
        <v>2</v>
      </c>
    </row>
    <row r="392" spans="1:12">
      <c r="A392" s="11" t="s">
        <v>636</v>
      </c>
      <c r="D392" s="11" t="s">
        <v>254</v>
      </c>
      <c r="E392" s="19" t="s">
        <v>880</v>
      </c>
      <c r="F392" s="10">
        <v>42036</v>
      </c>
      <c r="G392" s="10">
        <v>45323</v>
      </c>
      <c r="H392" s="11">
        <v>10</v>
      </c>
      <c r="I392" s="20" t="s">
        <v>253</v>
      </c>
      <c r="J392" s="11" t="s">
        <v>255</v>
      </c>
      <c r="K392" s="11" t="s">
        <v>5259</v>
      </c>
      <c r="L392" s="11">
        <v>2</v>
      </c>
    </row>
    <row r="393" spans="1:12">
      <c r="A393" s="11" t="s">
        <v>637</v>
      </c>
      <c r="D393" s="11" t="s">
        <v>254</v>
      </c>
      <c r="E393" s="19" t="s">
        <v>881</v>
      </c>
      <c r="F393" s="10">
        <v>42036</v>
      </c>
      <c r="G393" s="10">
        <v>45323</v>
      </c>
      <c r="H393" s="11">
        <v>10</v>
      </c>
      <c r="I393" s="20" t="s">
        <v>253</v>
      </c>
      <c r="J393" s="11" t="s">
        <v>255</v>
      </c>
      <c r="K393" s="11" t="s">
        <v>5259</v>
      </c>
      <c r="L393" s="11">
        <v>2</v>
      </c>
    </row>
    <row r="394" spans="1:12">
      <c r="A394" s="11" t="s">
        <v>638</v>
      </c>
      <c r="D394" s="11" t="s">
        <v>254</v>
      </c>
      <c r="E394" s="19" t="s">
        <v>882</v>
      </c>
      <c r="F394" s="10">
        <v>42036</v>
      </c>
      <c r="G394" s="10">
        <v>45323</v>
      </c>
      <c r="H394" s="11">
        <v>10</v>
      </c>
      <c r="I394" s="20" t="s">
        <v>253</v>
      </c>
      <c r="J394" s="11" t="s">
        <v>255</v>
      </c>
      <c r="K394" s="11" t="s">
        <v>5259</v>
      </c>
      <c r="L394" s="11">
        <v>2</v>
      </c>
    </row>
    <row r="395" spans="1:12">
      <c r="A395" s="11" t="s">
        <v>639</v>
      </c>
      <c r="D395" s="11" t="s">
        <v>254</v>
      </c>
      <c r="E395" s="19" t="s">
        <v>883</v>
      </c>
      <c r="F395" s="10">
        <v>42036</v>
      </c>
      <c r="G395" s="10">
        <v>45323</v>
      </c>
      <c r="H395" s="11">
        <v>10</v>
      </c>
      <c r="I395" s="20" t="s">
        <v>253</v>
      </c>
      <c r="J395" s="11" t="s">
        <v>255</v>
      </c>
      <c r="K395" s="11" t="s">
        <v>5259</v>
      </c>
      <c r="L395" s="11">
        <v>2</v>
      </c>
    </row>
    <row r="396" spans="1:12">
      <c r="A396" s="11" t="s">
        <v>640</v>
      </c>
      <c r="D396" s="11" t="s">
        <v>254</v>
      </c>
      <c r="E396" s="19" t="s">
        <v>884</v>
      </c>
      <c r="F396" s="10">
        <v>42036</v>
      </c>
      <c r="G396" s="10">
        <v>45323</v>
      </c>
      <c r="H396" s="11">
        <v>10</v>
      </c>
      <c r="I396" s="20" t="s">
        <v>253</v>
      </c>
      <c r="J396" s="11" t="s">
        <v>255</v>
      </c>
      <c r="K396" s="11" t="s">
        <v>5259</v>
      </c>
      <c r="L396" s="11">
        <v>2</v>
      </c>
    </row>
    <row r="397" spans="1:12">
      <c r="A397" s="11" t="s">
        <v>641</v>
      </c>
      <c r="D397" s="11" t="s">
        <v>254</v>
      </c>
      <c r="E397" s="19" t="s">
        <v>885</v>
      </c>
      <c r="F397" s="10">
        <v>42036</v>
      </c>
      <c r="G397" s="10">
        <v>45323</v>
      </c>
      <c r="H397" s="11">
        <v>10</v>
      </c>
      <c r="I397" s="20" t="s">
        <v>253</v>
      </c>
      <c r="J397" s="11" t="s">
        <v>255</v>
      </c>
      <c r="K397" s="11" t="s">
        <v>5259</v>
      </c>
      <c r="L397" s="11">
        <v>2</v>
      </c>
    </row>
    <row r="398" spans="1:12">
      <c r="A398" s="11" t="s">
        <v>642</v>
      </c>
      <c r="D398" s="11" t="s">
        <v>254</v>
      </c>
      <c r="E398" s="19" t="s">
        <v>886</v>
      </c>
      <c r="F398" s="10">
        <v>42036</v>
      </c>
      <c r="G398" s="10">
        <v>45323</v>
      </c>
      <c r="H398" s="11">
        <v>10</v>
      </c>
      <c r="I398" s="20" t="s">
        <v>253</v>
      </c>
      <c r="J398" s="11" t="s">
        <v>255</v>
      </c>
      <c r="K398" s="11" t="s">
        <v>5259</v>
      </c>
      <c r="L398" s="11">
        <v>2</v>
      </c>
    </row>
    <row r="399" spans="1:12">
      <c r="A399" s="11" t="s">
        <v>643</v>
      </c>
      <c r="D399" s="11" t="s">
        <v>254</v>
      </c>
      <c r="E399" s="19" t="s">
        <v>887</v>
      </c>
      <c r="F399" s="10">
        <v>42036</v>
      </c>
      <c r="G399" s="10">
        <v>45323</v>
      </c>
      <c r="H399" s="11">
        <v>10</v>
      </c>
      <c r="I399" s="20" t="s">
        <v>253</v>
      </c>
      <c r="J399" s="11" t="s">
        <v>255</v>
      </c>
      <c r="K399" s="11" t="s">
        <v>5259</v>
      </c>
      <c r="L399" s="11">
        <v>2</v>
      </c>
    </row>
    <row r="400" spans="1:12">
      <c r="A400" s="11" t="s">
        <v>644</v>
      </c>
      <c r="D400" s="11" t="s">
        <v>254</v>
      </c>
      <c r="E400" s="19" t="s">
        <v>888</v>
      </c>
      <c r="F400" s="10">
        <v>42036</v>
      </c>
      <c r="G400" s="10">
        <v>45323</v>
      </c>
      <c r="H400" s="11">
        <v>10</v>
      </c>
      <c r="I400" s="20" t="s">
        <v>253</v>
      </c>
      <c r="J400" s="11" t="s">
        <v>255</v>
      </c>
      <c r="K400" s="11" t="s">
        <v>5259</v>
      </c>
      <c r="L400" s="11">
        <v>2</v>
      </c>
    </row>
    <row r="401" spans="1:12">
      <c r="A401" s="11" t="s">
        <v>645</v>
      </c>
      <c r="D401" s="11" t="s">
        <v>254</v>
      </c>
      <c r="E401" s="19" t="s">
        <v>889</v>
      </c>
      <c r="F401" s="10">
        <v>42036</v>
      </c>
      <c r="G401" s="10">
        <v>45323</v>
      </c>
      <c r="H401" s="11">
        <v>10</v>
      </c>
      <c r="I401" s="20" t="s">
        <v>253</v>
      </c>
      <c r="J401" s="11" t="s">
        <v>255</v>
      </c>
      <c r="K401" s="11" t="s">
        <v>5259</v>
      </c>
      <c r="L401" s="11">
        <v>2</v>
      </c>
    </row>
    <row r="402" spans="1:12">
      <c r="A402" s="11" t="s">
        <v>646</v>
      </c>
      <c r="D402" s="11" t="s">
        <v>254</v>
      </c>
      <c r="E402" s="19" t="s">
        <v>890</v>
      </c>
      <c r="F402" s="10">
        <v>42036</v>
      </c>
      <c r="G402" s="10">
        <v>45323</v>
      </c>
      <c r="H402" s="11">
        <v>10</v>
      </c>
      <c r="I402" s="20" t="s">
        <v>253</v>
      </c>
      <c r="J402" s="11" t="s">
        <v>255</v>
      </c>
      <c r="K402" s="11" t="s">
        <v>5259</v>
      </c>
      <c r="L402" s="11">
        <v>2</v>
      </c>
    </row>
    <row r="403" spans="1:12">
      <c r="A403" s="11" t="s">
        <v>647</v>
      </c>
      <c r="D403" s="11" t="s">
        <v>254</v>
      </c>
      <c r="E403" s="19" t="s">
        <v>891</v>
      </c>
      <c r="F403" s="10">
        <v>42036</v>
      </c>
      <c r="G403" s="10">
        <v>45323</v>
      </c>
      <c r="H403" s="11">
        <v>10</v>
      </c>
      <c r="I403" s="20" t="s">
        <v>253</v>
      </c>
      <c r="J403" s="11" t="s">
        <v>255</v>
      </c>
      <c r="K403" s="11" t="s">
        <v>5259</v>
      </c>
      <c r="L403" s="11">
        <v>2</v>
      </c>
    </row>
    <row r="404" spans="1:12">
      <c r="A404" s="11" t="s">
        <v>648</v>
      </c>
      <c r="D404" s="11" t="s">
        <v>254</v>
      </c>
      <c r="E404" s="19" t="s">
        <v>892</v>
      </c>
      <c r="F404" s="10">
        <v>42036</v>
      </c>
      <c r="G404" s="10">
        <v>45323</v>
      </c>
      <c r="H404" s="11">
        <v>10</v>
      </c>
      <c r="I404" s="20" t="s">
        <v>253</v>
      </c>
      <c r="J404" s="11" t="s">
        <v>255</v>
      </c>
      <c r="K404" s="11" t="s">
        <v>5259</v>
      </c>
      <c r="L404" s="11">
        <v>2</v>
      </c>
    </row>
    <row r="405" spans="1:12">
      <c r="A405" s="11" t="s">
        <v>649</v>
      </c>
      <c r="D405" s="11" t="s">
        <v>254</v>
      </c>
      <c r="E405" s="19" t="s">
        <v>893</v>
      </c>
      <c r="F405" s="10">
        <v>42036</v>
      </c>
      <c r="G405" s="10">
        <v>45323</v>
      </c>
      <c r="H405" s="11">
        <v>10</v>
      </c>
      <c r="I405" s="20" t="s">
        <v>253</v>
      </c>
      <c r="J405" s="11" t="s">
        <v>255</v>
      </c>
      <c r="K405" s="11" t="s">
        <v>5259</v>
      </c>
      <c r="L405" s="11">
        <v>2</v>
      </c>
    </row>
    <row r="406" spans="1:12">
      <c r="A406" s="11" t="s">
        <v>650</v>
      </c>
      <c r="D406" s="11" t="s">
        <v>254</v>
      </c>
      <c r="E406" s="19" t="s">
        <v>894</v>
      </c>
      <c r="F406" s="10">
        <v>42036</v>
      </c>
      <c r="G406" s="10">
        <v>45323</v>
      </c>
      <c r="H406" s="11">
        <v>10</v>
      </c>
      <c r="I406" s="20" t="s">
        <v>253</v>
      </c>
      <c r="J406" s="11" t="s">
        <v>255</v>
      </c>
      <c r="K406" s="11" t="s">
        <v>5259</v>
      </c>
      <c r="L406" s="11">
        <v>2</v>
      </c>
    </row>
    <row r="407" spans="1:12">
      <c r="A407" s="11" t="s">
        <v>651</v>
      </c>
      <c r="D407" s="11" t="s">
        <v>254</v>
      </c>
      <c r="E407" s="19" t="s">
        <v>895</v>
      </c>
      <c r="F407" s="10">
        <v>42036</v>
      </c>
      <c r="G407" s="10">
        <v>45323</v>
      </c>
      <c r="H407" s="11">
        <v>10</v>
      </c>
      <c r="I407" s="20" t="s">
        <v>253</v>
      </c>
      <c r="J407" s="11" t="s">
        <v>255</v>
      </c>
      <c r="K407" s="11" t="s">
        <v>5259</v>
      </c>
      <c r="L407" s="11">
        <v>2</v>
      </c>
    </row>
    <row r="408" spans="1:12">
      <c r="A408" s="11" t="s">
        <v>652</v>
      </c>
      <c r="D408" s="11" t="s">
        <v>254</v>
      </c>
      <c r="E408" s="19" t="s">
        <v>896</v>
      </c>
      <c r="F408" s="10">
        <v>42036</v>
      </c>
      <c r="G408" s="10">
        <v>45323</v>
      </c>
      <c r="H408" s="11">
        <v>10</v>
      </c>
      <c r="I408" s="20" t="s">
        <v>253</v>
      </c>
      <c r="J408" s="11" t="s">
        <v>255</v>
      </c>
      <c r="K408" s="11" t="s">
        <v>5259</v>
      </c>
      <c r="L408" s="11">
        <v>2</v>
      </c>
    </row>
    <row r="409" spans="1:12">
      <c r="A409" s="11" t="s">
        <v>653</v>
      </c>
      <c r="D409" s="11" t="s">
        <v>254</v>
      </c>
      <c r="E409" s="19" t="s">
        <v>897</v>
      </c>
      <c r="F409" s="10">
        <v>42036</v>
      </c>
      <c r="G409" s="10">
        <v>45323</v>
      </c>
      <c r="H409" s="11">
        <v>10</v>
      </c>
      <c r="I409" s="20" t="s">
        <v>253</v>
      </c>
      <c r="J409" s="11" t="s">
        <v>255</v>
      </c>
      <c r="K409" s="11" t="s">
        <v>5259</v>
      </c>
      <c r="L409" s="11">
        <v>2</v>
      </c>
    </row>
    <row r="410" spans="1:12">
      <c r="A410" s="11" t="s">
        <v>654</v>
      </c>
      <c r="D410" s="11" t="s">
        <v>254</v>
      </c>
      <c r="E410" s="19" t="s">
        <v>898</v>
      </c>
      <c r="F410" s="10">
        <v>42036</v>
      </c>
      <c r="G410" s="10">
        <v>45323</v>
      </c>
      <c r="H410" s="11">
        <v>10</v>
      </c>
      <c r="I410" s="20" t="s">
        <v>253</v>
      </c>
      <c r="J410" s="11" t="s">
        <v>255</v>
      </c>
      <c r="K410" s="11" t="s">
        <v>5259</v>
      </c>
      <c r="L410" s="11">
        <v>2</v>
      </c>
    </row>
    <row r="411" spans="1:12">
      <c r="A411" s="11" t="s">
        <v>655</v>
      </c>
      <c r="D411" s="11" t="s">
        <v>254</v>
      </c>
      <c r="E411" s="19" t="s">
        <v>899</v>
      </c>
      <c r="F411" s="10">
        <v>42036</v>
      </c>
      <c r="G411" s="10">
        <v>45323</v>
      </c>
      <c r="H411" s="11">
        <v>10</v>
      </c>
      <c r="I411" s="20" t="s">
        <v>253</v>
      </c>
      <c r="J411" s="11" t="s">
        <v>255</v>
      </c>
      <c r="K411" s="11" t="s">
        <v>5259</v>
      </c>
      <c r="L411" s="11">
        <v>2</v>
      </c>
    </row>
    <row r="412" spans="1:12">
      <c r="A412" s="11" t="s">
        <v>656</v>
      </c>
      <c r="D412" s="11" t="s">
        <v>254</v>
      </c>
      <c r="E412" s="19" t="s">
        <v>900</v>
      </c>
      <c r="F412" s="10">
        <v>42036</v>
      </c>
      <c r="G412" s="10">
        <v>45323</v>
      </c>
      <c r="H412" s="11">
        <v>10</v>
      </c>
      <c r="I412" s="20" t="s">
        <v>253</v>
      </c>
      <c r="J412" s="11" t="s">
        <v>255</v>
      </c>
      <c r="K412" s="11" t="s">
        <v>5259</v>
      </c>
      <c r="L412" s="11">
        <v>2</v>
      </c>
    </row>
    <row r="413" spans="1:12">
      <c r="A413" s="11" t="s">
        <v>657</v>
      </c>
      <c r="D413" s="11" t="s">
        <v>254</v>
      </c>
      <c r="E413" s="19" t="s">
        <v>901</v>
      </c>
      <c r="F413" s="10">
        <v>42036</v>
      </c>
      <c r="G413" s="10">
        <v>45323</v>
      </c>
      <c r="H413" s="11">
        <v>10</v>
      </c>
      <c r="I413" s="20" t="s">
        <v>253</v>
      </c>
      <c r="J413" s="11" t="s">
        <v>255</v>
      </c>
      <c r="K413" s="11" t="s">
        <v>5259</v>
      </c>
      <c r="L413" s="11">
        <v>2</v>
      </c>
    </row>
    <row r="414" spans="1:12">
      <c r="A414" s="11" t="s">
        <v>658</v>
      </c>
      <c r="D414" s="11" t="s">
        <v>254</v>
      </c>
      <c r="E414" s="19" t="s">
        <v>902</v>
      </c>
      <c r="F414" s="10">
        <v>42036</v>
      </c>
      <c r="G414" s="10">
        <v>45323</v>
      </c>
      <c r="H414" s="11">
        <v>10</v>
      </c>
      <c r="I414" s="20" t="s">
        <v>253</v>
      </c>
      <c r="J414" s="11" t="s">
        <v>255</v>
      </c>
      <c r="K414" s="11" t="s">
        <v>5259</v>
      </c>
      <c r="L414" s="11">
        <v>2</v>
      </c>
    </row>
    <row r="415" spans="1:12">
      <c r="A415" s="11" t="s">
        <v>659</v>
      </c>
      <c r="D415" s="11" t="s">
        <v>254</v>
      </c>
      <c r="E415" s="19" t="s">
        <v>903</v>
      </c>
      <c r="F415" s="10">
        <v>42036</v>
      </c>
      <c r="G415" s="10">
        <v>45323</v>
      </c>
      <c r="H415" s="11">
        <v>10</v>
      </c>
      <c r="I415" s="20" t="s">
        <v>253</v>
      </c>
      <c r="J415" s="11" t="s">
        <v>255</v>
      </c>
      <c r="K415" s="11" t="s">
        <v>5259</v>
      </c>
      <c r="L415" s="11">
        <v>2</v>
      </c>
    </row>
    <row r="416" spans="1:12">
      <c r="A416" s="11" t="s">
        <v>660</v>
      </c>
      <c r="D416" s="11" t="s">
        <v>254</v>
      </c>
      <c r="E416" s="19" t="s">
        <v>904</v>
      </c>
      <c r="F416" s="10">
        <v>42036</v>
      </c>
      <c r="G416" s="10">
        <v>45323</v>
      </c>
      <c r="H416" s="11">
        <v>10</v>
      </c>
      <c r="I416" s="20" t="s">
        <v>253</v>
      </c>
      <c r="J416" s="11" t="s">
        <v>255</v>
      </c>
      <c r="K416" s="11" t="s">
        <v>5259</v>
      </c>
      <c r="L416" s="11">
        <v>2</v>
      </c>
    </row>
    <row r="417" spans="1:12">
      <c r="A417" s="11" t="s">
        <v>661</v>
      </c>
      <c r="D417" s="11" t="s">
        <v>254</v>
      </c>
      <c r="E417" s="19" t="s">
        <v>905</v>
      </c>
      <c r="F417" s="10">
        <v>42036</v>
      </c>
      <c r="G417" s="10">
        <v>45323</v>
      </c>
      <c r="H417" s="11">
        <v>10</v>
      </c>
      <c r="I417" s="20" t="s">
        <v>253</v>
      </c>
      <c r="J417" s="11" t="s">
        <v>255</v>
      </c>
      <c r="K417" s="11" t="s">
        <v>5259</v>
      </c>
      <c r="L417" s="11">
        <v>2</v>
      </c>
    </row>
    <row r="418" spans="1:12">
      <c r="A418" s="11" t="s">
        <v>662</v>
      </c>
      <c r="D418" s="11" t="s">
        <v>254</v>
      </c>
      <c r="E418" s="19" t="s">
        <v>906</v>
      </c>
      <c r="F418" s="10">
        <v>42036</v>
      </c>
      <c r="G418" s="10">
        <v>45323</v>
      </c>
      <c r="H418" s="11">
        <v>10</v>
      </c>
      <c r="I418" s="20" t="s">
        <v>253</v>
      </c>
      <c r="J418" s="11" t="s">
        <v>255</v>
      </c>
      <c r="K418" s="11" t="s">
        <v>5259</v>
      </c>
      <c r="L418" s="11">
        <v>2</v>
      </c>
    </row>
    <row r="419" spans="1:12">
      <c r="A419" s="11" t="s">
        <v>663</v>
      </c>
      <c r="D419" s="11" t="s">
        <v>254</v>
      </c>
      <c r="E419" s="19" t="s">
        <v>907</v>
      </c>
      <c r="F419" s="10">
        <v>42036</v>
      </c>
      <c r="G419" s="10">
        <v>45323</v>
      </c>
      <c r="H419" s="11">
        <v>10</v>
      </c>
      <c r="I419" s="20" t="s">
        <v>253</v>
      </c>
      <c r="J419" s="11" t="s">
        <v>255</v>
      </c>
      <c r="K419" s="11" t="s">
        <v>5259</v>
      </c>
      <c r="L419" s="11">
        <v>2</v>
      </c>
    </row>
    <row r="420" spans="1:12">
      <c r="A420" s="11" t="s">
        <v>664</v>
      </c>
      <c r="D420" s="11" t="s">
        <v>254</v>
      </c>
      <c r="E420" s="19" t="s">
        <v>908</v>
      </c>
      <c r="F420" s="10">
        <v>42036</v>
      </c>
      <c r="G420" s="10">
        <v>45323</v>
      </c>
      <c r="H420" s="11">
        <v>10</v>
      </c>
      <c r="I420" s="20" t="s">
        <v>253</v>
      </c>
      <c r="J420" s="11" t="s">
        <v>255</v>
      </c>
      <c r="K420" s="11" t="s">
        <v>5259</v>
      </c>
      <c r="L420" s="11">
        <v>2</v>
      </c>
    </row>
    <row r="421" spans="1:12">
      <c r="A421" s="11" t="s">
        <v>665</v>
      </c>
      <c r="D421" s="11" t="s">
        <v>254</v>
      </c>
      <c r="E421" s="19" t="s">
        <v>909</v>
      </c>
      <c r="F421" s="10">
        <v>42036</v>
      </c>
      <c r="G421" s="10">
        <v>45323</v>
      </c>
      <c r="H421" s="11">
        <v>10</v>
      </c>
      <c r="I421" s="20" t="s">
        <v>253</v>
      </c>
      <c r="J421" s="11" t="s">
        <v>255</v>
      </c>
      <c r="K421" s="11" t="s">
        <v>5259</v>
      </c>
      <c r="L421" s="11">
        <v>2</v>
      </c>
    </row>
    <row r="422" spans="1:12">
      <c r="A422" s="11" t="s">
        <v>666</v>
      </c>
      <c r="D422" s="11" t="s">
        <v>254</v>
      </c>
      <c r="E422" s="19" t="s">
        <v>910</v>
      </c>
      <c r="F422" s="10">
        <v>42036</v>
      </c>
      <c r="G422" s="10">
        <v>45323</v>
      </c>
      <c r="H422" s="11">
        <v>10</v>
      </c>
      <c r="I422" s="20" t="s">
        <v>253</v>
      </c>
      <c r="J422" s="11" t="s">
        <v>255</v>
      </c>
      <c r="K422" s="11" t="s">
        <v>5259</v>
      </c>
      <c r="L422" s="11">
        <v>2</v>
      </c>
    </row>
    <row r="423" spans="1:12">
      <c r="A423" s="11" t="s">
        <v>667</v>
      </c>
      <c r="D423" s="11" t="s">
        <v>254</v>
      </c>
      <c r="E423" s="19" t="s">
        <v>911</v>
      </c>
      <c r="F423" s="10">
        <v>42036</v>
      </c>
      <c r="G423" s="10">
        <v>45323</v>
      </c>
      <c r="H423" s="11">
        <v>10</v>
      </c>
      <c r="I423" s="20" t="s">
        <v>253</v>
      </c>
      <c r="J423" s="11" t="s">
        <v>255</v>
      </c>
      <c r="K423" s="11" t="s">
        <v>5259</v>
      </c>
      <c r="L423" s="11">
        <v>2</v>
      </c>
    </row>
    <row r="424" spans="1:12">
      <c r="A424" s="11" t="s">
        <v>668</v>
      </c>
      <c r="D424" s="11" t="s">
        <v>254</v>
      </c>
      <c r="E424" s="19" t="s">
        <v>912</v>
      </c>
      <c r="F424" s="10">
        <v>42036</v>
      </c>
      <c r="G424" s="10">
        <v>45323</v>
      </c>
      <c r="H424" s="11">
        <v>10</v>
      </c>
      <c r="I424" s="20" t="s">
        <v>253</v>
      </c>
      <c r="J424" s="11" t="s">
        <v>255</v>
      </c>
      <c r="K424" s="11" t="s">
        <v>5259</v>
      </c>
      <c r="L424" s="11">
        <v>2</v>
      </c>
    </row>
    <row r="425" spans="1:12">
      <c r="A425" s="11" t="s">
        <v>669</v>
      </c>
      <c r="D425" s="11" t="s">
        <v>254</v>
      </c>
      <c r="E425" s="19" t="s">
        <v>913</v>
      </c>
      <c r="F425" s="10">
        <v>42036</v>
      </c>
      <c r="G425" s="10">
        <v>45323</v>
      </c>
      <c r="H425" s="11">
        <v>10</v>
      </c>
      <c r="I425" s="20" t="s">
        <v>253</v>
      </c>
      <c r="J425" s="11" t="s">
        <v>255</v>
      </c>
      <c r="K425" s="11" t="s">
        <v>5259</v>
      </c>
      <c r="L425" s="11">
        <v>2</v>
      </c>
    </row>
    <row r="426" spans="1:12">
      <c r="A426" s="11" t="s">
        <v>670</v>
      </c>
      <c r="D426" s="11" t="s">
        <v>254</v>
      </c>
      <c r="E426" s="19" t="s">
        <v>914</v>
      </c>
      <c r="F426" s="10">
        <v>42036</v>
      </c>
      <c r="G426" s="10">
        <v>45323</v>
      </c>
      <c r="H426" s="11">
        <v>10</v>
      </c>
      <c r="I426" s="20" t="s">
        <v>253</v>
      </c>
      <c r="J426" s="11" t="s">
        <v>255</v>
      </c>
      <c r="K426" s="11" t="s">
        <v>5259</v>
      </c>
      <c r="L426" s="11">
        <v>2</v>
      </c>
    </row>
    <row r="427" spans="1:12">
      <c r="A427" s="11" t="s">
        <v>671</v>
      </c>
      <c r="D427" s="11" t="s">
        <v>254</v>
      </c>
      <c r="E427" s="19" t="s">
        <v>915</v>
      </c>
      <c r="F427" s="10">
        <v>42036</v>
      </c>
      <c r="G427" s="10">
        <v>45323</v>
      </c>
      <c r="H427" s="11">
        <v>10</v>
      </c>
      <c r="I427" s="20" t="s">
        <v>253</v>
      </c>
      <c r="J427" s="11" t="s">
        <v>255</v>
      </c>
      <c r="K427" s="11" t="s">
        <v>5259</v>
      </c>
      <c r="L427" s="11">
        <v>2</v>
      </c>
    </row>
    <row r="428" spans="1:12">
      <c r="A428" s="11" t="s">
        <v>672</v>
      </c>
      <c r="D428" s="11" t="s">
        <v>254</v>
      </c>
      <c r="E428" s="19" t="s">
        <v>916</v>
      </c>
      <c r="F428" s="10">
        <v>42036</v>
      </c>
      <c r="G428" s="10">
        <v>45323</v>
      </c>
      <c r="H428" s="11">
        <v>10</v>
      </c>
      <c r="I428" s="20" t="s">
        <v>253</v>
      </c>
      <c r="J428" s="11" t="s">
        <v>255</v>
      </c>
      <c r="K428" s="11" t="s">
        <v>5259</v>
      </c>
      <c r="L428" s="11">
        <v>2</v>
      </c>
    </row>
    <row r="429" spans="1:12">
      <c r="A429" s="11" t="s">
        <v>673</v>
      </c>
      <c r="D429" s="11" t="s">
        <v>254</v>
      </c>
      <c r="E429" s="19" t="s">
        <v>917</v>
      </c>
      <c r="F429" s="10">
        <v>42036</v>
      </c>
      <c r="G429" s="10">
        <v>45323</v>
      </c>
      <c r="H429" s="11">
        <v>10</v>
      </c>
      <c r="I429" s="20" t="s">
        <v>253</v>
      </c>
      <c r="J429" s="11" t="s">
        <v>255</v>
      </c>
      <c r="K429" s="11" t="s">
        <v>5259</v>
      </c>
      <c r="L429" s="11">
        <v>2</v>
      </c>
    </row>
    <row r="430" spans="1:12">
      <c r="A430" s="11" t="s">
        <v>674</v>
      </c>
      <c r="D430" s="11" t="s">
        <v>254</v>
      </c>
      <c r="E430" s="19" t="s">
        <v>918</v>
      </c>
      <c r="F430" s="10">
        <v>42036</v>
      </c>
      <c r="G430" s="10">
        <v>45323</v>
      </c>
      <c r="H430" s="11">
        <v>10</v>
      </c>
      <c r="I430" s="20" t="s">
        <v>253</v>
      </c>
      <c r="J430" s="11" t="s">
        <v>255</v>
      </c>
      <c r="K430" s="11" t="s">
        <v>5259</v>
      </c>
      <c r="L430" s="11">
        <v>2</v>
      </c>
    </row>
    <row r="431" spans="1:12">
      <c r="A431" s="11" t="s">
        <v>675</v>
      </c>
      <c r="D431" s="11" t="s">
        <v>254</v>
      </c>
      <c r="E431" s="19" t="s">
        <v>919</v>
      </c>
      <c r="F431" s="10">
        <v>42036</v>
      </c>
      <c r="G431" s="10">
        <v>45323</v>
      </c>
      <c r="H431" s="11">
        <v>10</v>
      </c>
      <c r="I431" s="20" t="s">
        <v>253</v>
      </c>
      <c r="J431" s="11" t="s">
        <v>255</v>
      </c>
      <c r="K431" s="11" t="s">
        <v>5259</v>
      </c>
      <c r="L431" s="11">
        <v>2</v>
      </c>
    </row>
    <row r="432" spans="1:12">
      <c r="A432" s="11" t="s">
        <v>676</v>
      </c>
      <c r="D432" s="11" t="s">
        <v>254</v>
      </c>
      <c r="E432" s="19" t="s">
        <v>920</v>
      </c>
      <c r="F432" s="10">
        <v>42036</v>
      </c>
      <c r="G432" s="10">
        <v>45323</v>
      </c>
      <c r="H432" s="11">
        <v>10</v>
      </c>
      <c r="I432" s="20" t="s">
        <v>253</v>
      </c>
      <c r="J432" s="11" t="s">
        <v>255</v>
      </c>
      <c r="K432" s="11" t="s">
        <v>5259</v>
      </c>
      <c r="L432" s="11">
        <v>2</v>
      </c>
    </row>
    <row r="433" spans="1:12">
      <c r="A433" s="11" t="s">
        <v>677</v>
      </c>
      <c r="D433" s="11" t="s">
        <v>254</v>
      </c>
      <c r="E433" s="19" t="s">
        <v>921</v>
      </c>
      <c r="F433" s="10">
        <v>42036</v>
      </c>
      <c r="G433" s="10">
        <v>45323</v>
      </c>
      <c r="H433" s="11">
        <v>10</v>
      </c>
      <c r="I433" s="20" t="s">
        <v>253</v>
      </c>
      <c r="J433" s="11" t="s">
        <v>255</v>
      </c>
      <c r="K433" s="11" t="s">
        <v>5259</v>
      </c>
      <c r="L433" s="11">
        <v>2</v>
      </c>
    </row>
    <row r="434" spans="1:12">
      <c r="A434" s="11" t="s">
        <v>678</v>
      </c>
      <c r="D434" s="11" t="s">
        <v>254</v>
      </c>
      <c r="E434" s="19" t="s">
        <v>922</v>
      </c>
      <c r="F434" s="10">
        <v>42036</v>
      </c>
      <c r="G434" s="10">
        <v>45323</v>
      </c>
      <c r="H434" s="11">
        <v>10</v>
      </c>
      <c r="I434" s="20" t="s">
        <v>253</v>
      </c>
      <c r="J434" s="11" t="s">
        <v>255</v>
      </c>
      <c r="K434" s="11" t="s">
        <v>5259</v>
      </c>
      <c r="L434" s="11">
        <v>2</v>
      </c>
    </row>
    <row r="435" spans="1:12">
      <c r="A435" s="11" t="s">
        <v>679</v>
      </c>
      <c r="D435" s="11" t="s">
        <v>254</v>
      </c>
      <c r="E435" s="19" t="s">
        <v>923</v>
      </c>
      <c r="F435" s="10">
        <v>42036</v>
      </c>
      <c r="G435" s="10">
        <v>45323</v>
      </c>
      <c r="H435" s="11">
        <v>10</v>
      </c>
      <c r="I435" s="20" t="s">
        <v>253</v>
      </c>
      <c r="J435" s="11" t="s">
        <v>255</v>
      </c>
      <c r="K435" s="11" t="s">
        <v>5259</v>
      </c>
      <c r="L435" s="11">
        <v>2</v>
      </c>
    </row>
    <row r="436" spans="1:12">
      <c r="A436" s="11" t="s">
        <v>680</v>
      </c>
      <c r="D436" s="11" t="s">
        <v>254</v>
      </c>
      <c r="E436" s="19" t="s">
        <v>924</v>
      </c>
      <c r="F436" s="10">
        <v>42036</v>
      </c>
      <c r="G436" s="10">
        <v>45323</v>
      </c>
      <c r="H436" s="11">
        <v>10</v>
      </c>
      <c r="I436" s="20" t="s">
        <v>253</v>
      </c>
      <c r="J436" s="11" t="s">
        <v>255</v>
      </c>
      <c r="K436" s="11" t="s">
        <v>5259</v>
      </c>
      <c r="L436" s="11">
        <v>2</v>
      </c>
    </row>
    <row r="437" spans="1:12">
      <c r="A437" s="11" t="s">
        <v>681</v>
      </c>
      <c r="D437" s="11" t="s">
        <v>254</v>
      </c>
      <c r="E437" s="19" t="s">
        <v>925</v>
      </c>
      <c r="F437" s="10">
        <v>42036</v>
      </c>
      <c r="G437" s="10">
        <v>45323</v>
      </c>
      <c r="H437" s="11">
        <v>10</v>
      </c>
      <c r="I437" s="20" t="s">
        <v>253</v>
      </c>
      <c r="J437" s="11" t="s">
        <v>255</v>
      </c>
      <c r="K437" s="11" t="s">
        <v>5259</v>
      </c>
      <c r="L437" s="11">
        <v>2</v>
      </c>
    </row>
    <row r="438" spans="1:12">
      <c r="A438" s="11" t="s">
        <v>682</v>
      </c>
      <c r="D438" s="11" t="s">
        <v>254</v>
      </c>
      <c r="E438" s="19" t="s">
        <v>926</v>
      </c>
      <c r="F438" s="10">
        <v>42036</v>
      </c>
      <c r="G438" s="10">
        <v>45323</v>
      </c>
      <c r="H438" s="11">
        <v>10</v>
      </c>
      <c r="I438" s="20" t="s">
        <v>253</v>
      </c>
      <c r="J438" s="11" t="s">
        <v>255</v>
      </c>
      <c r="K438" s="11" t="s">
        <v>5259</v>
      </c>
      <c r="L438" s="11">
        <v>2</v>
      </c>
    </row>
    <row r="439" spans="1:12">
      <c r="A439" s="11" t="s">
        <v>683</v>
      </c>
      <c r="D439" s="11" t="s">
        <v>254</v>
      </c>
      <c r="E439" s="19" t="s">
        <v>927</v>
      </c>
      <c r="F439" s="10">
        <v>42036</v>
      </c>
      <c r="G439" s="10">
        <v>45323</v>
      </c>
      <c r="H439" s="11">
        <v>10</v>
      </c>
      <c r="I439" s="20" t="s">
        <v>253</v>
      </c>
      <c r="J439" s="11" t="s">
        <v>255</v>
      </c>
      <c r="K439" s="11" t="s">
        <v>5259</v>
      </c>
      <c r="L439" s="11">
        <v>2</v>
      </c>
    </row>
    <row r="440" spans="1:12">
      <c r="A440" s="11" t="s">
        <v>684</v>
      </c>
      <c r="D440" s="11" t="s">
        <v>254</v>
      </c>
      <c r="E440" s="19" t="s">
        <v>928</v>
      </c>
      <c r="F440" s="10">
        <v>42036</v>
      </c>
      <c r="G440" s="10">
        <v>45323</v>
      </c>
      <c r="H440" s="11">
        <v>10</v>
      </c>
      <c r="I440" s="20" t="s">
        <v>253</v>
      </c>
      <c r="J440" s="11" t="s">
        <v>255</v>
      </c>
      <c r="K440" s="11" t="s">
        <v>5259</v>
      </c>
      <c r="L440" s="11">
        <v>2</v>
      </c>
    </row>
    <row r="441" spans="1:12">
      <c r="A441" s="11" t="s">
        <v>685</v>
      </c>
      <c r="D441" s="11" t="s">
        <v>254</v>
      </c>
      <c r="E441" s="19" t="s">
        <v>929</v>
      </c>
      <c r="F441" s="10">
        <v>42036</v>
      </c>
      <c r="G441" s="10">
        <v>45323</v>
      </c>
      <c r="H441" s="11">
        <v>10</v>
      </c>
      <c r="I441" s="20" t="s">
        <v>253</v>
      </c>
      <c r="J441" s="11" t="s">
        <v>255</v>
      </c>
      <c r="K441" s="11" t="s">
        <v>5259</v>
      </c>
      <c r="L441" s="11">
        <v>2</v>
      </c>
    </row>
    <row r="442" spans="1:12">
      <c r="A442" s="11" t="s">
        <v>686</v>
      </c>
      <c r="D442" s="11" t="s">
        <v>254</v>
      </c>
      <c r="E442" s="19" t="s">
        <v>930</v>
      </c>
      <c r="F442" s="10">
        <v>42036</v>
      </c>
      <c r="G442" s="10">
        <v>45323</v>
      </c>
      <c r="H442" s="11">
        <v>10</v>
      </c>
      <c r="I442" s="20" t="s">
        <v>253</v>
      </c>
      <c r="J442" s="11" t="s">
        <v>255</v>
      </c>
      <c r="K442" s="11" t="s">
        <v>5259</v>
      </c>
      <c r="L442" s="11">
        <v>2</v>
      </c>
    </row>
    <row r="443" spans="1:12">
      <c r="A443" s="11" t="s">
        <v>687</v>
      </c>
      <c r="D443" s="11" t="s">
        <v>254</v>
      </c>
      <c r="E443" s="19" t="s">
        <v>931</v>
      </c>
      <c r="F443" s="10">
        <v>42036</v>
      </c>
      <c r="G443" s="10">
        <v>45323</v>
      </c>
      <c r="H443" s="11">
        <v>10</v>
      </c>
      <c r="I443" s="20" t="s">
        <v>253</v>
      </c>
      <c r="J443" s="11" t="s">
        <v>255</v>
      </c>
      <c r="K443" s="11" t="s">
        <v>5259</v>
      </c>
      <c r="L443" s="11">
        <v>2</v>
      </c>
    </row>
    <row r="444" spans="1:12">
      <c r="A444" s="11" t="s">
        <v>688</v>
      </c>
      <c r="D444" s="11" t="s">
        <v>254</v>
      </c>
      <c r="E444" s="19" t="s">
        <v>932</v>
      </c>
      <c r="F444" s="10">
        <v>42036</v>
      </c>
      <c r="G444" s="10">
        <v>45323</v>
      </c>
      <c r="H444" s="11">
        <v>10</v>
      </c>
      <c r="I444" s="20" t="s">
        <v>253</v>
      </c>
      <c r="J444" s="11" t="s">
        <v>255</v>
      </c>
      <c r="K444" s="11" t="s">
        <v>5259</v>
      </c>
      <c r="L444" s="11">
        <v>2</v>
      </c>
    </row>
    <row r="445" spans="1:12">
      <c r="A445" s="11" t="s">
        <v>689</v>
      </c>
      <c r="D445" s="11" t="s">
        <v>254</v>
      </c>
      <c r="E445" s="19" t="s">
        <v>933</v>
      </c>
      <c r="F445" s="10">
        <v>42036</v>
      </c>
      <c r="G445" s="10">
        <v>45323</v>
      </c>
      <c r="H445" s="11">
        <v>10</v>
      </c>
      <c r="I445" s="20" t="s">
        <v>253</v>
      </c>
      <c r="J445" s="11" t="s">
        <v>255</v>
      </c>
      <c r="K445" s="11" t="s">
        <v>5259</v>
      </c>
      <c r="L445" s="11">
        <v>2</v>
      </c>
    </row>
    <row r="446" spans="1:12">
      <c r="A446" s="11" t="s">
        <v>690</v>
      </c>
      <c r="D446" s="11" t="s">
        <v>254</v>
      </c>
      <c r="E446" s="19" t="s">
        <v>934</v>
      </c>
      <c r="F446" s="10">
        <v>42036</v>
      </c>
      <c r="G446" s="10">
        <v>45323</v>
      </c>
      <c r="H446" s="11">
        <v>10</v>
      </c>
      <c r="I446" s="20" t="s">
        <v>253</v>
      </c>
      <c r="J446" s="11" t="s">
        <v>255</v>
      </c>
      <c r="K446" s="11" t="s">
        <v>5259</v>
      </c>
      <c r="L446" s="11">
        <v>2</v>
      </c>
    </row>
    <row r="447" spans="1:12">
      <c r="A447" s="11" t="s">
        <v>691</v>
      </c>
      <c r="D447" s="11" t="s">
        <v>254</v>
      </c>
      <c r="E447" s="19" t="s">
        <v>935</v>
      </c>
      <c r="F447" s="10">
        <v>42036</v>
      </c>
      <c r="G447" s="10">
        <v>45323</v>
      </c>
      <c r="H447" s="11">
        <v>10</v>
      </c>
      <c r="I447" s="20" t="s">
        <v>253</v>
      </c>
      <c r="J447" s="11" t="s">
        <v>255</v>
      </c>
      <c r="K447" s="11" t="s">
        <v>5259</v>
      </c>
      <c r="L447" s="11">
        <v>2</v>
      </c>
    </row>
    <row r="448" spans="1:12">
      <c r="A448" s="11" t="s">
        <v>692</v>
      </c>
      <c r="D448" s="11" t="s">
        <v>254</v>
      </c>
      <c r="E448" s="19" t="s">
        <v>936</v>
      </c>
      <c r="F448" s="10">
        <v>42036</v>
      </c>
      <c r="G448" s="10">
        <v>45323</v>
      </c>
      <c r="H448" s="11">
        <v>10</v>
      </c>
      <c r="I448" s="20" t="s">
        <v>253</v>
      </c>
      <c r="J448" s="11" t="s">
        <v>255</v>
      </c>
      <c r="K448" s="11" t="s">
        <v>5259</v>
      </c>
      <c r="L448" s="11">
        <v>2</v>
      </c>
    </row>
    <row r="449" spans="1:12">
      <c r="A449" s="11" t="s">
        <v>693</v>
      </c>
      <c r="D449" s="11" t="s">
        <v>254</v>
      </c>
      <c r="E449" s="19" t="s">
        <v>937</v>
      </c>
      <c r="F449" s="10">
        <v>42036</v>
      </c>
      <c r="G449" s="10">
        <v>45323</v>
      </c>
      <c r="H449" s="11">
        <v>10</v>
      </c>
      <c r="I449" s="20" t="s">
        <v>253</v>
      </c>
      <c r="J449" s="11" t="s">
        <v>255</v>
      </c>
      <c r="K449" s="11" t="s">
        <v>5259</v>
      </c>
      <c r="L449" s="11">
        <v>2</v>
      </c>
    </row>
    <row r="450" spans="1:12">
      <c r="A450" s="11" t="s">
        <v>694</v>
      </c>
      <c r="D450" s="11" t="s">
        <v>254</v>
      </c>
      <c r="E450" s="19" t="s">
        <v>938</v>
      </c>
      <c r="F450" s="10">
        <v>42036</v>
      </c>
      <c r="G450" s="10">
        <v>45323</v>
      </c>
      <c r="H450" s="11">
        <v>10</v>
      </c>
      <c r="I450" s="20" t="s">
        <v>253</v>
      </c>
      <c r="J450" s="11" t="s">
        <v>255</v>
      </c>
      <c r="K450" s="11" t="s">
        <v>5259</v>
      </c>
      <c r="L450" s="11">
        <v>2</v>
      </c>
    </row>
    <row r="451" spans="1:12">
      <c r="A451" s="11" t="s">
        <v>695</v>
      </c>
      <c r="D451" s="11" t="s">
        <v>254</v>
      </c>
      <c r="E451" s="19" t="s">
        <v>939</v>
      </c>
      <c r="F451" s="10">
        <v>42036</v>
      </c>
      <c r="G451" s="10">
        <v>45323</v>
      </c>
      <c r="H451" s="11">
        <v>10</v>
      </c>
      <c r="I451" s="20" t="s">
        <v>253</v>
      </c>
      <c r="J451" s="11" t="s">
        <v>255</v>
      </c>
      <c r="K451" s="11" t="s">
        <v>5259</v>
      </c>
      <c r="L451" s="11">
        <v>2</v>
      </c>
    </row>
    <row r="452" spans="1:12">
      <c r="A452" s="11" t="s">
        <v>696</v>
      </c>
      <c r="D452" s="11" t="s">
        <v>254</v>
      </c>
      <c r="E452" s="19" t="s">
        <v>940</v>
      </c>
      <c r="F452" s="10">
        <v>42036</v>
      </c>
      <c r="G452" s="10">
        <v>45323</v>
      </c>
      <c r="H452" s="11">
        <v>10</v>
      </c>
      <c r="I452" s="20" t="s">
        <v>253</v>
      </c>
      <c r="J452" s="11" t="s">
        <v>255</v>
      </c>
      <c r="K452" s="11" t="s">
        <v>5259</v>
      </c>
      <c r="L452" s="11">
        <v>2</v>
      </c>
    </row>
    <row r="453" spans="1:12">
      <c r="A453" s="11" t="s">
        <v>697</v>
      </c>
      <c r="D453" s="11" t="s">
        <v>254</v>
      </c>
      <c r="E453" s="19" t="s">
        <v>941</v>
      </c>
      <c r="F453" s="10">
        <v>42036</v>
      </c>
      <c r="G453" s="10">
        <v>45323</v>
      </c>
      <c r="H453" s="11">
        <v>10</v>
      </c>
      <c r="I453" s="20" t="s">
        <v>253</v>
      </c>
      <c r="J453" s="11" t="s">
        <v>255</v>
      </c>
      <c r="K453" s="11" t="s">
        <v>5259</v>
      </c>
      <c r="L453" s="11">
        <v>2</v>
      </c>
    </row>
    <row r="454" spans="1:12">
      <c r="A454" s="11" t="s">
        <v>698</v>
      </c>
      <c r="D454" s="11" t="s">
        <v>254</v>
      </c>
      <c r="E454" s="19" t="s">
        <v>942</v>
      </c>
      <c r="F454" s="10">
        <v>42036</v>
      </c>
      <c r="G454" s="10">
        <v>45323</v>
      </c>
      <c r="H454" s="11">
        <v>10</v>
      </c>
      <c r="I454" s="20" t="s">
        <v>253</v>
      </c>
      <c r="J454" s="11" t="s">
        <v>255</v>
      </c>
      <c r="K454" s="11" t="s">
        <v>5259</v>
      </c>
      <c r="L454" s="11">
        <v>2</v>
      </c>
    </row>
    <row r="455" spans="1:12">
      <c r="A455" s="11" t="s">
        <v>699</v>
      </c>
      <c r="D455" s="11" t="s">
        <v>254</v>
      </c>
      <c r="E455" s="19" t="s">
        <v>943</v>
      </c>
      <c r="F455" s="10">
        <v>42036</v>
      </c>
      <c r="G455" s="10">
        <v>45323</v>
      </c>
      <c r="H455" s="11">
        <v>10</v>
      </c>
      <c r="I455" s="20" t="s">
        <v>253</v>
      </c>
      <c r="J455" s="11" t="s">
        <v>255</v>
      </c>
      <c r="K455" s="11" t="s">
        <v>5259</v>
      </c>
      <c r="L455" s="11">
        <v>2</v>
      </c>
    </row>
    <row r="456" spans="1:12">
      <c r="A456" s="11" t="s">
        <v>700</v>
      </c>
      <c r="D456" s="11" t="s">
        <v>254</v>
      </c>
      <c r="E456" s="19" t="s">
        <v>944</v>
      </c>
      <c r="F456" s="10">
        <v>42036</v>
      </c>
      <c r="G456" s="10">
        <v>45323</v>
      </c>
      <c r="H456" s="11">
        <v>10</v>
      </c>
      <c r="I456" s="20" t="s">
        <v>253</v>
      </c>
      <c r="J456" s="11" t="s">
        <v>255</v>
      </c>
      <c r="K456" s="11" t="s">
        <v>5259</v>
      </c>
      <c r="L456" s="11">
        <v>2</v>
      </c>
    </row>
    <row r="457" spans="1:12">
      <c r="A457" s="11" t="s">
        <v>701</v>
      </c>
      <c r="D457" s="11" t="s">
        <v>254</v>
      </c>
      <c r="E457" s="19" t="s">
        <v>945</v>
      </c>
      <c r="F457" s="10">
        <v>42036</v>
      </c>
      <c r="G457" s="10">
        <v>45323</v>
      </c>
      <c r="H457" s="11">
        <v>10</v>
      </c>
      <c r="I457" s="20" t="s">
        <v>253</v>
      </c>
      <c r="J457" s="11" t="s">
        <v>255</v>
      </c>
      <c r="K457" s="11" t="s">
        <v>5259</v>
      </c>
      <c r="L457" s="11">
        <v>2</v>
      </c>
    </row>
    <row r="458" spans="1:12">
      <c r="A458" s="11" t="s">
        <v>702</v>
      </c>
      <c r="D458" s="11" t="s">
        <v>254</v>
      </c>
      <c r="E458" s="19" t="s">
        <v>946</v>
      </c>
      <c r="F458" s="10">
        <v>42036</v>
      </c>
      <c r="G458" s="10">
        <v>45323</v>
      </c>
      <c r="H458" s="11">
        <v>10</v>
      </c>
      <c r="I458" s="20" t="s">
        <v>253</v>
      </c>
      <c r="J458" s="11" t="s">
        <v>255</v>
      </c>
      <c r="K458" s="11" t="s">
        <v>5259</v>
      </c>
      <c r="L458" s="11">
        <v>2</v>
      </c>
    </row>
    <row r="459" spans="1:12">
      <c r="A459" s="11" t="s">
        <v>703</v>
      </c>
      <c r="D459" s="11" t="s">
        <v>254</v>
      </c>
      <c r="E459" s="19" t="s">
        <v>947</v>
      </c>
      <c r="F459" s="10">
        <v>42036</v>
      </c>
      <c r="G459" s="10">
        <v>45323</v>
      </c>
      <c r="H459" s="11">
        <v>10</v>
      </c>
      <c r="I459" s="20" t="s">
        <v>253</v>
      </c>
      <c r="J459" s="11" t="s">
        <v>255</v>
      </c>
      <c r="K459" s="11" t="s">
        <v>5259</v>
      </c>
      <c r="L459" s="11">
        <v>2</v>
      </c>
    </row>
    <row r="460" spans="1:12">
      <c r="A460" s="11" t="s">
        <v>704</v>
      </c>
      <c r="D460" s="11" t="s">
        <v>254</v>
      </c>
      <c r="E460" s="19" t="s">
        <v>948</v>
      </c>
      <c r="F460" s="10">
        <v>42036</v>
      </c>
      <c r="G460" s="10">
        <v>45323</v>
      </c>
      <c r="H460" s="11">
        <v>10</v>
      </c>
      <c r="I460" s="20" t="s">
        <v>253</v>
      </c>
      <c r="J460" s="11" t="s">
        <v>255</v>
      </c>
      <c r="K460" s="11" t="s">
        <v>5259</v>
      </c>
      <c r="L460" s="11">
        <v>2</v>
      </c>
    </row>
    <row r="461" spans="1:12">
      <c r="A461" s="11" t="s">
        <v>705</v>
      </c>
      <c r="D461" s="11" t="s">
        <v>254</v>
      </c>
      <c r="E461" s="19" t="s">
        <v>949</v>
      </c>
      <c r="F461" s="10">
        <v>42036</v>
      </c>
      <c r="G461" s="10">
        <v>45323</v>
      </c>
      <c r="H461" s="11">
        <v>10</v>
      </c>
      <c r="I461" s="20" t="s">
        <v>253</v>
      </c>
      <c r="J461" s="11" t="s">
        <v>255</v>
      </c>
      <c r="K461" s="11" t="s">
        <v>5259</v>
      </c>
      <c r="L461" s="11">
        <v>2</v>
      </c>
    </row>
    <row r="462" spans="1:12">
      <c r="A462" s="11" t="s">
        <v>706</v>
      </c>
      <c r="D462" s="11" t="s">
        <v>254</v>
      </c>
      <c r="E462" s="19" t="s">
        <v>950</v>
      </c>
      <c r="F462" s="10">
        <v>42036</v>
      </c>
      <c r="G462" s="10">
        <v>45323</v>
      </c>
      <c r="H462" s="11">
        <v>10</v>
      </c>
      <c r="I462" s="20" t="s">
        <v>253</v>
      </c>
      <c r="J462" s="11" t="s">
        <v>255</v>
      </c>
      <c r="K462" s="11" t="s">
        <v>5259</v>
      </c>
      <c r="L462" s="11">
        <v>2</v>
      </c>
    </row>
    <row r="463" spans="1:12">
      <c r="A463" s="11" t="s">
        <v>707</v>
      </c>
      <c r="D463" s="11" t="s">
        <v>254</v>
      </c>
      <c r="E463" s="19" t="s">
        <v>951</v>
      </c>
      <c r="F463" s="10">
        <v>42036</v>
      </c>
      <c r="G463" s="10">
        <v>45323</v>
      </c>
      <c r="H463" s="11">
        <v>10</v>
      </c>
      <c r="I463" s="20" t="s">
        <v>253</v>
      </c>
      <c r="J463" s="11" t="s">
        <v>255</v>
      </c>
      <c r="K463" s="11" t="s">
        <v>5259</v>
      </c>
      <c r="L463" s="11">
        <v>2</v>
      </c>
    </row>
    <row r="464" spans="1:12">
      <c r="A464" s="11" t="s">
        <v>708</v>
      </c>
      <c r="D464" s="11" t="s">
        <v>254</v>
      </c>
      <c r="E464" s="19" t="s">
        <v>952</v>
      </c>
      <c r="F464" s="10">
        <v>42036</v>
      </c>
      <c r="G464" s="10">
        <v>45323</v>
      </c>
      <c r="H464" s="11">
        <v>10</v>
      </c>
      <c r="I464" s="20" t="s">
        <v>253</v>
      </c>
      <c r="J464" s="11" t="s">
        <v>255</v>
      </c>
      <c r="K464" s="11" t="s">
        <v>5259</v>
      </c>
      <c r="L464" s="11">
        <v>2</v>
      </c>
    </row>
    <row r="465" spans="1:12">
      <c r="A465" s="11" t="s">
        <v>709</v>
      </c>
      <c r="D465" s="11" t="s">
        <v>254</v>
      </c>
      <c r="E465" s="19" t="s">
        <v>953</v>
      </c>
      <c r="F465" s="10">
        <v>42036</v>
      </c>
      <c r="G465" s="10">
        <v>45323</v>
      </c>
      <c r="H465" s="11">
        <v>10</v>
      </c>
      <c r="I465" s="20" t="s">
        <v>253</v>
      </c>
      <c r="J465" s="11" t="s">
        <v>255</v>
      </c>
      <c r="K465" s="11" t="s">
        <v>5259</v>
      </c>
      <c r="L465" s="11">
        <v>2</v>
      </c>
    </row>
    <row r="466" spans="1:12">
      <c r="A466" s="11" t="s">
        <v>710</v>
      </c>
      <c r="D466" s="11" t="s">
        <v>254</v>
      </c>
      <c r="E466" s="19" t="s">
        <v>954</v>
      </c>
      <c r="F466" s="10">
        <v>42036</v>
      </c>
      <c r="G466" s="10">
        <v>45323</v>
      </c>
      <c r="H466" s="11">
        <v>10</v>
      </c>
      <c r="I466" s="20" t="s">
        <v>253</v>
      </c>
      <c r="J466" s="11" t="s">
        <v>255</v>
      </c>
      <c r="K466" s="11" t="s">
        <v>5259</v>
      </c>
      <c r="L466" s="11">
        <v>2</v>
      </c>
    </row>
    <row r="467" spans="1:12">
      <c r="A467" s="11" t="s">
        <v>711</v>
      </c>
      <c r="D467" s="11" t="s">
        <v>254</v>
      </c>
      <c r="E467" s="19" t="s">
        <v>955</v>
      </c>
      <c r="F467" s="10">
        <v>42036</v>
      </c>
      <c r="G467" s="10">
        <v>45323</v>
      </c>
      <c r="H467" s="11">
        <v>10</v>
      </c>
      <c r="I467" s="20" t="s">
        <v>253</v>
      </c>
      <c r="J467" s="11" t="s">
        <v>255</v>
      </c>
      <c r="K467" s="11" t="s">
        <v>5259</v>
      </c>
      <c r="L467" s="11">
        <v>2</v>
      </c>
    </row>
    <row r="468" spans="1:12">
      <c r="A468" s="11" t="s">
        <v>712</v>
      </c>
      <c r="D468" s="11" t="s">
        <v>254</v>
      </c>
      <c r="E468" s="19" t="s">
        <v>956</v>
      </c>
      <c r="F468" s="10">
        <v>42036</v>
      </c>
      <c r="G468" s="10">
        <v>45323</v>
      </c>
      <c r="H468" s="11">
        <v>10</v>
      </c>
      <c r="I468" s="20" t="s">
        <v>253</v>
      </c>
      <c r="J468" s="11" t="s">
        <v>255</v>
      </c>
      <c r="K468" s="11" t="s">
        <v>5259</v>
      </c>
      <c r="L468" s="11">
        <v>2</v>
      </c>
    </row>
    <row r="469" spans="1:12">
      <c r="A469" s="11" t="s">
        <v>713</v>
      </c>
      <c r="D469" s="11" t="s">
        <v>254</v>
      </c>
      <c r="E469" s="19" t="s">
        <v>957</v>
      </c>
      <c r="F469" s="10">
        <v>42036</v>
      </c>
      <c r="G469" s="10">
        <v>45323</v>
      </c>
      <c r="H469" s="11">
        <v>10</v>
      </c>
      <c r="I469" s="20" t="s">
        <v>253</v>
      </c>
      <c r="J469" s="11" t="s">
        <v>255</v>
      </c>
      <c r="K469" s="11" t="s">
        <v>5259</v>
      </c>
      <c r="L469" s="11">
        <v>2</v>
      </c>
    </row>
    <row r="470" spans="1:12">
      <c r="A470" s="11" t="s">
        <v>714</v>
      </c>
      <c r="D470" s="11" t="s">
        <v>254</v>
      </c>
      <c r="E470" s="19" t="s">
        <v>958</v>
      </c>
      <c r="F470" s="10">
        <v>42036</v>
      </c>
      <c r="G470" s="10">
        <v>45323</v>
      </c>
      <c r="H470" s="11">
        <v>10</v>
      </c>
      <c r="I470" s="20" t="s">
        <v>253</v>
      </c>
      <c r="J470" s="11" t="s">
        <v>255</v>
      </c>
      <c r="K470" s="11" t="s">
        <v>5259</v>
      </c>
      <c r="L470" s="11">
        <v>2</v>
      </c>
    </row>
    <row r="471" spans="1:12">
      <c r="A471" s="11" t="s">
        <v>715</v>
      </c>
      <c r="D471" s="11" t="s">
        <v>254</v>
      </c>
      <c r="E471" s="19" t="s">
        <v>959</v>
      </c>
      <c r="F471" s="10">
        <v>42036</v>
      </c>
      <c r="G471" s="10">
        <v>45323</v>
      </c>
      <c r="H471" s="11">
        <v>10</v>
      </c>
      <c r="I471" s="20" t="s">
        <v>253</v>
      </c>
      <c r="J471" s="11" t="s">
        <v>255</v>
      </c>
      <c r="K471" s="11" t="s">
        <v>5259</v>
      </c>
      <c r="L471" s="11">
        <v>2</v>
      </c>
    </row>
    <row r="472" spans="1:12">
      <c r="A472" s="11" t="s">
        <v>716</v>
      </c>
      <c r="D472" s="11" t="s">
        <v>254</v>
      </c>
      <c r="E472" s="19" t="s">
        <v>960</v>
      </c>
      <c r="F472" s="10">
        <v>42036</v>
      </c>
      <c r="G472" s="10">
        <v>45323</v>
      </c>
      <c r="H472" s="11">
        <v>10</v>
      </c>
      <c r="I472" s="20" t="s">
        <v>253</v>
      </c>
      <c r="J472" s="11" t="s">
        <v>255</v>
      </c>
      <c r="K472" s="11" t="s">
        <v>5259</v>
      </c>
      <c r="L472" s="11">
        <v>2</v>
      </c>
    </row>
    <row r="473" spans="1:12">
      <c r="A473" s="11" t="s">
        <v>717</v>
      </c>
      <c r="D473" s="11" t="s">
        <v>254</v>
      </c>
      <c r="E473" s="19" t="s">
        <v>961</v>
      </c>
      <c r="F473" s="10">
        <v>42036</v>
      </c>
      <c r="G473" s="10">
        <v>45323</v>
      </c>
      <c r="H473" s="11">
        <v>10</v>
      </c>
      <c r="I473" s="20" t="s">
        <v>253</v>
      </c>
      <c r="J473" s="11" t="s">
        <v>255</v>
      </c>
      <c r="K473" s="11" t="s">
        <v>5259</v>
      </c>
      <c r="L473" s="11">
        <v>2</v>
      </c>
    </row>
    <row r="474" spans="1:12">
      <c r="A474" s="11" t="s">
        <v>718</v>
      </c>
      <c r="D474" s="11" t="s">
        <v>254</v>
      </c>
      <c r="E474" s="19" t="s">
        <v>962</v>
      </c>
      <c r="F474" s="10">
        <v>42036</v>
      </c>
      <c r="G474" s="10">
        <v>45323</v>
      </c>
      <c r="H474" s="11">
        <v>10</v>
      </c>
      <c r="I474" s="20" t="s">
        <v>253</v>
      </c>
      <c r="J474" s="11" t="s">
        <v>255</v>
      </c>
      <c r="K474" s="11" t="s">
        <v>5259</v>
      </c>
      <c r="L474" s="11">
        <v>2</v>
      </c>
    </row>
    <row r="475" spans="1:12">
      <c r="A475" s="11" t="s">
        <v>719</v>
      </c>
      <c r="D475" s="11" t="s">
        <v>254</v>
      </c>
      <c r="E475" s="19" t="s">
        <v>963</v>
      </c>
      <c r="F475" s="10">
        <v>42036</v>
      </c>
      <c r="G475" s="10">
        <v>45323</v>
      </c>
      <c r="H475" s="11">
        <v>10</v>
      </c>
      <c r="I475" s="20" t="s">
        <v>253</v>
      </c>
      <c r="J475" s="11" t="s">
        <v>255</v>
      </c>
      <c r="K475" s="11" t="s">
        <v>5259</v>
      </c>
      <c r="L475" s="11">
        <v>2</v>
      </c>
    </row>
    <row r="476" spans="1:12">
      <c r="A476" s="11" t="s">
        <v>720</v>
      </c>
      <c r="D476" s="11" t="s">
        <v>254</v>
      </c>
      <c r="E476" s="19" t="s">
        <v>964</v>
      </c>
      <c r="F476" s="10">
        <v>42036</v>
      </c>
      <c r="G476" s="10">
        <v>45323</v>
      </c>
      <c r="H476" s="11">
        <v>10</v>
      </c>
      <c r="I476" s="20" t="s">
        <v>253</v>
      </c>
      <c r="J476" s="11" t="s">
        <v>255</v>
      </c>
      <c r="K476" s="11" t="s">
        <v>5259</v>
      </c>
      <c r="L476" s="11">
        <v>2</v>
      </c>
    </row>
    <row r="477" spans="1:12">
      <c r="A477" s="11" t="s">
        <v>721</v>
      </c>
      <c r="D477" s="11" t="s">
        <v>254</v>
      </c>
      <c r="E477" s="19" t="s">
        <v>965</v>
      </c>
      <c r="F477" s="10">
        <v>42036</v>
      </c>
      <c r="G477" s="10">
        <v>45323</v>
      </c>
      <c r="H477" s="11">
        <v>10</v>
      </c>
      <c r="I477" s="20" t="s">
        <v>253</v>
      </c>
      <c r="J477" s="11" t="s">
        <v>255</v>
      </c>
      <c r="K477" s="11" t="s">
        <v>5259</v>
      </c>
      <c r="L477" s="11">
        <v>2</v>
      </c>
    </row>
    <row r="478" spans="1:12">
      <c r="A478" s="11" t="s">
        <v>722</v>
      </c>
      <c r="D478" s="11" t="s">
        <v>254</v>
      </c>
      <c r="E478" s="19" t="s">
        <v>966</v>
      </c>
      <c r="F478" s="10">
        <v>42036</v>
      </c>
      <c r="G478" s="10">
        <v>45323</v>
      </c>
      <c r="H478" s="11">
        <v>10</v>
      </c>
      <c r="I478" s="20" t="s">
        <v>253</v>
      </c>
      <c r="J478" s="11" t="s">
        <v>255</v>
      </c>
      <c r="K478" s="11" t="s">
        <v>5259</v>
      </c>
      <c r="L478" s="11">
        <v>2</v>
      </c>
    </row>
    <row r="479" spans="1:12">
      <c r="A479" s="11" t="s">
        <v>723</v>
      </c>
      <c r="D479" s="11" t="s">
        <v>254</v>
      </c>
      <c r="E479" s="19" t="s">
        <v>967</v>
      </c>
      <c r="F479" s="10">
        <v>42036</v>
      </c>
      <c r="G479" s="10">
        <v>45323</v>
      </c>
      <c r="H479" s="11">
        <v>10</v>
      </c>
      <c r="I479" s="20" t="s">
        <v>253</v>
      </c>
      <c r="J479" s="11" t="s">
        <v>255</v>
      </c>
      <c r="K479" s="11" t="s">
        <v>5259</v>
      </c>
      <c r="L479" s="11">
        <v>2</v>
      </c>
    </row>
    <row r="480" spans="1:12">
      <c r="A480" s="11" t="s">
        <v>724</v>
      </c>
      <c r="D480" s="11" t="s">
        <v>254</v>
      </c>
      <c r="E480" s="19" t="s">
        <v>968</v>
      </c>
      <c r="F480" s="10">
        <v>42036</v>
      </c>
      <c r="G480" s="10">
        <v>45323</v>
      </c>
      <c r="H480" s="11">
        <v>10</v>
      </c>
      <c r="I480" s="20" t="s">
        <v>253</v>
      </c>
      <c r="J480" s="11" t="s">
        <v>255</v>
      </c>
      <c r="K480" s="11" t="s">
        <v>5259</v>
      </c>
      <c r="L480" s="11">
        <v>2</v>
      </c>
    </row>
    <row r="481" spans="1:12">
      <c r="A481" s="11" t="s">
        <v>725</v>
      </c>
      <c r="D481" s="11" t="s">
        <v>254</v>
      </c>
      <c r="E481" s="19" t="s">
        <v>969</v>
      </c>
      <c r="F481" s="10">
        <v>42036</v>
      </c>
      <c r="G481" s="10">
        <v>45323</v>
      </c>
      <c r="H481" s="11">
        <v>10</v>
      </c>
      <c r="I481" s="20" t="s">
        <v>253</v>
      </c>
      <c r="J481" s="11" t="s">
        <v>255</v>
      </c>
      <c r="K481" s="11" t="s">
        <v>5259</v>
      </c>
      <c r="L481" s="11">
        <v>2</v>
      </c>
    </row>
    <row r="482" spans="1:12">
      <c r="A482" s="11" t="s">
        <v>726</v>
      </c>
      <c r="D482" s="11" t="s">
        <v>254</v>
      </c>
      <c r="E482" s="19" t="s">
        <v>970</v>
      </c>
      <c r="F482" s="10">
        <v>42036</v>
      </c>
      <c r="G482" s="10">
        <v>45323</v>
      </c>
      <c r="H482" s="11">
        <v>10</v>
      </c>
      <c r="I482" s="20" t="s">
        <v>253</v>
      </c>
      <c r="J482" s="11" t="s">
        <v>255</v>
      </c>
      <c r="K482" s="11" t="s">
        <v>5259</v>
      </c>
      <c r="L482" s="11">
        <v>2</v>
      </c>
    </row>
    <row r="483" spans="1:12">
      <c r="A483" s="11" t="s">
        <v>727</v>
      </c>
      <c r="D483" s="11" t="s">
        <v>254</v>
      </c>
      <c r="E483" s="19" t="s">
        <v>971</v>
      </c>
      <c r="F483" s="10">
        <v>42036</v>
      </c>
      <c r="G483" s="10">
        <v>45323</v>
      </c>
      <c r="H483" s="11">
        <v>10</v>
      </c>
      <c r="I483" s="20" t="s">
        <v>253</v>
      </c>
      <c r="J483" s="11" t="s">
        <v>255</v>
      </c>
      <c r="K483" s="11" t="s">
        <v>5259</v>
      </c>
      <c r="L483" s="11">
        <v>2</v>
      </c>
    </row>
    <row r="484" spans="1:12">
      <c r="A484" s="11" t="s">
        <v>728</v>
      </c>
      <c r="D484" s="11" t="s">
        <v>254</v>
      </c>
      <c r="E484" s="19" t="s">
        <v>972</v>
      </c>
      <c r="F484" s="10">
        <v>42036</v>
      </c>
      <c r="G484" s="10">
        <v>45323</v>
      </c>
      <c r="H484" s="11">
        <v>10</v>
      </c>
      <c r="I484" s="20" t="s">
        <v>253</v>
      </c>
      <c r="J484" s="11" t="s">
        <v>255</v>
      </c>
      <c r="K484" s="11" t="s">
        <v>5259</v>
      </c>
      <c r="L484" s="11">
        <v>2</v>
      </c>
    </row>
    <row r="485" spans="1:12">
      <c r="A485" s="11" t="s">
        <v>729</v>
      </c>
      <c r="D485" s="11" t="s">
        <v>254</v>
      </c>
      <c r="E485" s="19" t="s">
        <v>973</v>
      </c>
      <c r="F485" s="10">
        <v>42036</v>
      </c>
      <c r="G485" s="10">
        <v>45323</v>
      </c>
      <c r="H485" s="11">
        <v>10</v>
      </c>
      <c r="I485" s="20" t="s">
        <v>253</v>
      </c>
      <c r="J485" s="11" t="s">
        <v>255</v>
      </c>
      <c r="K485" s="11" t="s">
        <v>5259</v>
      </c>
      <c r="L485" s="11">
        <v>2</v>
      </c>
    </row>
    <row r="486" spans="1:12">
      <c r="A486" s="11" t="s">
        <v>730</v>
      </c>
      <c r="D486" s="11" t="s">
        <v>254</v>
      </c>
      <c r="E486" s="19" t="s">
        <v>974</v>
      </c>
      <c r="F486" s="10">
        <v>42036</v>
      </c>
      <c r="G486" s="10">
        <v>45323</v>
      </c>
      <c r="H486" s="11">
        <v>10</v>
      </c>
      <c r="I486" s="20" t="s">
        <v>253</v>
      </c>
      <c r="J486" s="11" t="s">
        <v>255</v>
      </c>
      <c r="K486" s="11" t="s">
        <v>5259</v>
      </c>
      <c r="L486" s="11">
        <v>2</v>
      </c>
    </row>
    <row r="487" spans="1:12">
      <c r="A487" s="11" t="s">
        <v>731</v>
      </c>
      <c r="D487" s="11" t="s">
        <v>254</v>
      </c>
      <c r="E487" s="19" t="s">
        <v>975</v>
      </c>
      <c r="F487" s="10">
        <v>42036</v>
      </c>
      <c r="G487" s="10">
        <v>45323</v>
      </c>
      <c r="H487" s="11">
        <v>10</v>
      </c>
      <c r="I487" s="20" t="s">
        <v>253</v>
      </c>
      <c r="J487" s="11" t="s">
        <v>255</v>
      </c>
      <c r="K487" s="11" t="s">
        <v>5259</v>
      </c>
      <c r="L487" s="11">
        <v>2</v>
      </c>
    </row>
    <row r="488" spans="1:12">
      <c r="A488" s="11" t="s">
        <v>732</v>
      </c>
      <c r="D488" s="11" t="s">
        <v>254</v>
      </c>
      <c r="E488" s="19" t="s">
        <v>976</v>
      </c>
      <c r="F488" s="10">
        <v>42036</v>
      </c>
      <c r="G488" s="10">
        <v>45323</v>
      </c>
      <c r="H488" s="11">
        <v>10</v>
      </c>
      <c r="I488" s="20" t="s">
        <v>253</v>
      </c>
      <c r="J488" s="11" t="s">
        <v>255</v>
      </c>
      <c r="K488" s="11" t="s">
        <v>5259</v>
      </c>
      <c r="L488" s="11">
        <v>2</v>
      </c>
    </row>
    <row r="489" spans="1:12">
      <c r="A489" s="11" t="s">
        <v>733</v>
      </c>
      <c r="D489" s="11" t="s">
        <v>254</v>
      </c>
      <c r="E489" s="19" t="s">
        <v>977</v>
      </c>
      <c r="F489" s="10">
        <v>42036</v>
      </c>
      <c r="G489" s="10">
        <v>45323</v>
      </c>
      <c r="H489" s="11">
        <v>10</v>
      </c>
      <c r="I489" s="20" t="s">
        <v>253</v>
      </c>
      <c r="J489" s="11" t="s">
        <v>255</v>
      </c>
      <c r="K489" s="11" t="s">
        <v>5259</v>
      </c>
      <c r="L489" s="11">
        <v>2</v>
      </c>
    </row>
    <row r="490" spans="1:12">
      <c r="A490" s="11" t="s">
        <v>734</v>
      </c>
      <c r="D490" s="11" t="s">
        <v>254</v>
      </c>
      <c r="E490" s="19" t="s">
        <v>978</v>
      </c>
      <c r="F490" s="10">
        <v>42036</v>
      </c>
      <c r="G490" s="10">
        <v>45323</v>
      </c>
      <c r="H490" s="11">
        <v>10</v>
      </c>
      <c r="I490" s="20" t="s">
        <v>253</v>
      </c>
      <c r="J490" s="11" t="s">
        <v>255</v>
      </c>
      <c r="K490" s="11" t="s">
        <v>5259</v>
      </c>
      <c r="L490" s="11">
        <v>2</v>
      </c>
    </row>
    <row r="491" spans="1:12">
      <c r="A491" s="11" t="s">
        <v>735</v>
      </c>
      <c r="D491" s="11" t="s">
        <v>254</v>
      </c>
      <c r="E491" s="19" t="s">
        <v>979</v>
      </c>
      <c r="F491" s="10">
        <v>42036</v>
      </c>
      <c r="G491" s="10">
        <v>45323</v>
      </c>
      <c r="H491" s="11">
        <v>10</v>
      </c>
      <c r="I491" s="20" t="s">
        <v>253</v>
      </c>
      <c r="J491" s="11" t="s">
        <v>255</v>
      </c>
      <c r="K491" s="11" t="s">
        <v>5259</v>
      </c>
      <c r="L491" s="11">
        <v>2</v>
      </c>
    </row>
    <row r="492" spans="1:12">
      <c r="A492" s="11" t="s">
        <v>736</v>
      </c>
      <c r="D492" s="11" t="s">
        <v>254</v>
      </c>
      <c r="E492" s="19" t="s">
        <v>980</v>
      </c>
      <c r="F492" s="10">
        <v>42036</v>
      </c>
      <c r="G492" s="10">
        <v>45323</v>
      </c>
      <c r="H492" s="11">
        <v>10</v>
      </c>
      <c r="I492" s="20" t="s">
        <v>253</v>
      </c>
      <c r="J492" s="11" t="s">
        <v>255</v>
      </c>
      <c r="K492" s="11" t="s">
        <v>5259</v>
      </c>
      <c r="L492" s="11">
        <v>2</v>
      </c>
    </row>
    <row r="493" spans="1:12">
      <c r="A493" s="11" t="s">
        <v>737</v>
      </c>
      <c r="D493" s="11" t="s">
        <v>254</v>
      </c>
      <c r="E493" s="19" t="s">
        <v>981</v>
      </c>
      <c r="F493" s="10">
        <v>42036</v>
      </c>
      <c r="G493" s="10">
        <v>45323</v>
      </c>
      <c r="H493" s="11">
        <v>10</v>
      </c>
      <c r="I493" s="20" t="s">
        <v>253</v>
      </c>
      <c r="J493" s="11" t="s">
        <v>255</v>
      </c>
      <c r="K493" s="11" t="s">
        <v>5259</v>
      </c>
      <c r="L493" s="11">
        <v>2</v>
      </c>
    </row>
    <row r="494" spans="1:12">
      <c r="A494" s="11" t="s">
        <v>738</v>
      </c>
      <c r="D494" s="11" t="s">
        <v>254</v>
      </c>
      <c r="E494" s="19" t="s">
        <v>982</v>
      </c>
      <c r="F494" s="10">
        <v>42036</v>
      </c>
      <c r="G494" s="10">
        <v>45323</v>
      </c>
      <c r="H494" s="11">
        <v>10</v>
      </c>
      <c r="I494" s="20" t="s">
        <v>253</v>
      </c>
      <c r="J494" s="11" t="s">
        <v>255</v>
      </c>
      <c r="K494" s="11" t="s">
        <v>5259</v>
      </c>
      <c r="L494" s="11">
        <v>2</v>
      </c>
    </row>
    <row r="495" spans="1:12">
      <c r="A495" s="11" t="s">
        <v>739</v>
      </c>
      <c r="D495" s="11" t="s">
        <v>254</v>
      </c>
      <c r="E495" s="19" t="s">
        <v>983</v>
      </c>
      <c r="F495" s="10">
        <v>42036</v>
      </c>
      <c r="G495" s="10">
        <v>45323</v>
      </c>
      <c r="H495" s="11">
        <v>10</v>
      </c>
      <c r="I495" s="20" t="s">
        <v>253</v>
      </c>
      <c r="J495" s="11" t="s">
        <v>255</v>
      </c>
      <c r="K495" s="11" t="s">
        <v>5259</v>
      </c>
      <c r="L495" s="11">
        <v>2</v>
      </c>
    </row>
    <row r="496" spans="1:12">
      <c r="A496" s="11" t="s">
        <v>740</v>
      </c>
      <c r="D496" s="11" t="s">
        <v>254</v>
      </c>
      <c r="E496" s="19" t="s">
        <v>984</v>
      </c>
      <c r="F496" s="10">
        <v>42036</v>
      </c>
      <c r="G496" s="10">
        <v>45323</v>
      </c>
      <c r="H496" s="11">
        <v>10</v>
      </c>
      <c r="I496" s="20" t="s">
        <v>253</v>
      </c>
      <c r="J496" s="11" t="s">
        <v>255</v>
      </c>
      <c r="K496" s="11" t="s">
        <v>5259</v>
      </c>
      <c r="L496" s="11">
        <v>2</v>
      </c>
    </row>
    <row r="497" spans="1:12">
      <c r="A497" s="11" t="s">
        <v>741</v>
      </c>
      <c r="D497" s="11" t="s">
        <v>254</v>
      </c>
      <c r="E497" s="19" t="s">
        <v>985</v>
      </c>
      <c r="F497" s="10">
        <v>42036</v>
      </c>
      <c r="G497" s="10">
        <v>45323</v>
      </c>
      <c r="H497" s="11">
        <v>10</v>
      </c>
      <c r="I497" s="20" t="s">
        <v>253</v>
      </c>
      <c r="J497" s="11" t="s">
        <v>255</v>
      </c>
      <c r="K497" s="11" t="s">
        <v>5259</v>
      </c>
      <c r="L497" s="11">
        <v>2</v>
      </c>
    </row>
    <row r="498" spans="1:12">
      <c r="A498" s="11" t="s">
        <v>742</v>
      </c>
      <c r="D498" s="11" t="s">
        <v>254</v>
      </c>
      <c r="E498" s="19" t="s">
        <v>986</v>
      </c>
      <c r="F498" s="10">
        <v>42036</v>
      </c>
      <c r="G498" s="10">
        <v>45323</v>
      </c>
      <c r="H498" s="11">
        <v>10</v>
      </c>
      <c r="I498" s="20" t="s">
        <v>253</v>
      </c>
      <c r="J498" s="11" t="s">
        <v>255</v>
      </c>
      <c r="K498" s="11" t="s">
        <v>5259</v>
      </c>
      <c r="L498" s="11">
        <v>2</v>
      </c>
    </row>
    <row r="499" spans="1:12">
      <c r="A499" s="11" t="s">
        <v>743</v>
      </c>
      <c r="D499" s="11" t="s">
        <v>254</v>
      </c>
      <c r="E499" s="19" t="s">
        <v>987</v>
      </c>
      <c r="F499" s="10">
        <v>42036</v>
      </c>
      <c r="G499" s="10">
        <v>45323</v>
      </c>
      <c r="H499" s="11">
        <v>10</v>
      </c>
      <c r="I499" s="20" t="s">
        <v>253</v>
      </c>
      <c r="J499" s="11" t="s">
        <v>255</v>
      </c>
      <c r="K499" s="11" t="s">
        <v>5259</v>
      </c>
      <c r="L499" s="11">
        <v>2</v>
      </c>
    </row>
    <row r="500" spans="1:12">
      <c r="A500" s="11" t="s">
        <v>744</v>
      </c>
      <c r="D500" s="11" t="s">
        <v>254</v>
      </c>
      <c r="E500" s="19" t="s">
        <v>988</v>
      </c>
      <c r="F500" s="10">
        <v>42036</v>
      </c>
      <c r="G500" s="10">
        <v>45323</v>
      </c>
      <c r="H500" s="11">
        <v>10</v>
      </c>
      <c r="I500" s="20" t="s">
        <v>253</v>
      </c>
      <c r="J500" s="11" t="s">
        <v>255</v>
      </c>
      <c r="K500" s="11" t="s">
        <v>5259</v>
      </c>
      <c r="L500" s="11">
        <v>2</v>
      </c>
    </row>
    <row r="501" spans="1:12">
      <c r="A501" s="11" t="s">
        <v>745</v>
      </c>
      <c r="D501" s="11" t="s">
        <v>254</v>
      </c>
      <c r="E501" s="19" t="s">
        <v>989</v>
      </c>
      <c r="F501" s="10">
        <v>42036</v>
      </c>
      <c r="G501" s="10">
        <v>45323</v>
      </c>
      <c r="H501" s="11">
        <v>10</v>
      </c>
      <c r="I501" s="20" t="s">
        <v>253</v>
      </c>
      <c r="J501" s="11" t="s">
        <v>255</v>
      </c>
      <c r="K501" s="11" t="s">
        <v>5259</v>
      </c>
      <c r="L501" s="11">
        <v>2</v>
      </c>
    </row>
    <row r="502" spans="1:12">
      <c r="A502" s="11" t="s">
        <v>746</v>
      </c>
      <c r="D502" s="11" t="s">
        <v>254</v>
      </c>
      <c r="E502" s="19" t="s">
        <v>990</v>
      </c>
      <c r="F502" s="10">
        <v>42036</v>
      </c>
      <c r="G502" s="10">
        <v>45323</v>
      </c>
      <c r="H502" s="11">
        <v>10</v>
      </c>
      <c r="I502" s="20" t="s">
        <v>253</v>
      </c>
      <c r="J502" s="11" t="s">
        <v>255</v>
      </c>
      <c r="K502" s="11" t="s">
        <v>5259</v>
      </c>
      <c r="L502" s="11">
        <v>2</v>
      </c>
    </row>
    <row r="503" spans="1:12">
      <c r="A503" s="11" t="s">
        <v>747</v>
      </c>
      <c r="D503" s="11" t="s">
        <v>254</v>
      </c>
      <c r="E503" s="19" t="s">
        <v>991</v>
      </c>
      <c r="F503" s="10">
        <v>42036</v>
      </c>
      <c r="G503" s="10">
        <v>45323</v>
      </c>
      <c r="H503" s="11">
        <v>10</v>
      </c>
      <c r="I503" s="20" t="s">
        <v>253</v>
      </c>
      <c r="J503" s="11" t="s">
        <v>255</v>
      </c>
      <c r="K503" s="11" t="s">
        <v>5259</v>
      </c>
      <c r="L503" s="11">
        <v>2</v>
      </c>
    </row>
    <row r="504" spans="1:12">
      <c r="A504" s="11" t="s">
        <v>5361</v>
      </c>
      <c r="D504" s="11" t="s">
        <v>254</v>
      </c>
      <c r="E504" s="19" t="s">
        <v>992</v>
      </c>
      <c r="F504" s="10">
        <v>42036</v>
      </c>
      <c r="G504" s="10">
        <v>45323</v>
      </c>
      <c r="H504" s="11">
        <v>10</v>
      </c>
      <c r="I504" s="20" t="s">
        <v>253</v>
      </c>
      <c r="J504" s="11" t="s">
        <v>255</v>
      </c>
      <c r="K504" s="11" t="s">
        <v>5259</v>
      </c>
      <c r="L504" s="11">
        <v>2</v>
      </c>
    </row>
    <row r="505" spans="1:12">
      <c r="A505" s="11" t="s">
        <v>5362</v>
      </c>
      <c r="D505" s="11" t="s">
        <v>254</v>
      </c>
      <c r="E505" s="19" t="s">
        <v>993</v>
      </c>
      <c r="F505" s="10">
        <v>42036</v>
      </c>
      <c r="G505" s="10">
        <v>45323</v>
      </c>
      <c r="H505" s="11">
        <v>10</v>
      </c>
      <c r="I505" s="20" t="s">
        <v>253</v>
      </c>
      <c r="J505" s="11" t="s">
        <v>255</v>
      </c>
      <c r="K505" s="11" t="s">
        <v>5259</v>
      </c>
      <c r="L505" s="11">
        <v>2</v>
      </c>
    </row>
    <row r="506" spans="1:12">
      <c r="A506" s="11" t="s">
        <v>5363</v>
      </c>
      <c r="D506" s="11" t="s">
        <v>254</v>
      </c>
      <c r="E506" s="19" t="s">
        <v>994</v>
      </c>
      <c r="F506" s="10">
        <v>42036</v>
      </c>
      <c r="G506" s="10">
        <v>45323</v>
      </c>
      <c r="H506" s="11">
        <v>10</v>
      </c>
      <c r="I506" s="20" t="s">
        <v>253</v>
      </c>
      <c r="J506" s="11" t="s">
        <v>255</v>
      </c>
      <c r="K506" s="11" t="s">
        <v>5259</v>
      </c>
      <c r="L506" s="11">
        <v>2</v>
      </c>
    </row>
    <row r="507" spans="1:12">
      <c r="A507" s="11" t="s">
        <v>5364</v>
      </c>
      <c r="D507" s="11" t="s">
        <v>254</v>
      </c>
      <c r="E507" s="19" t="s">
        <v>995</v>
      </c>
      <c r="F507" s="10">
        <v>42036</v>
      </c>
      <c r="G507" s="10">
        <v>45323</v>
      </c>
      <c r="H507" s="11">
        <v>10</v>
      </c>
      <c r="I507" s="20" t="s">
        <v>253</v>
      </c>
      <c r="J507" s="11" t="s">
        <v>255</v>
      </c>
      <c r="K507" s="11" t="s">
        <v>5259</v>
      </c>
      <c r="L507" s="11">
        <v>2</v>
      </c>
    </row>
    <row r="508" spans="1:12">
      <c r="A508" s="11" t="s">
        <v>5365</v>
      </c>
      <c r="D508" s="11" t="s">
        <v>254</v>
      </c>
      <c r="E508" s="19" t="s">
        <v>996</v>
      </c>
      <c r="F508" s="10">
        <v>42036</v>
      </c>
      <c r="G508" s="10">
        <v>45323</v>
      </c>
      <c r="H508" s="11">
        <v>10</v>
      </c>
      <c r="I508" s="20" t="s">
        <v>253</v>
      </c>
      <c r="J508" s="11" t="s">
        <v>255</v>
      </c>
      <c r="K508" s="11" t="s">
        <v>5259</v>
      </c>
      <c r="L508" s="11">
        <v>2</v>
      </c>
    </row>
    <row r="509" spans="1:12">
      <c r="A509" s="11" t="s">
        <v>5366</v>
      </c>
      <c r="D509" s="11" t="s">
        <v>254</v>
      </c>
      <c r="E509" s="19" t="s">
        <v>997</v>
      </c>
      <c r="F509" s="10">
        <v>42036</v>
      </c>
      <c r="G509" s="10">
        <v>45323</v>
      </c>
      <c r="H509" s="11">
        <v>10</v>
      </c>
      <c r="I509" s="20" t="s">
        <v>253</v>
      </c>
      <c r="J509" s="11" t="s">
        <v>255</v>
      </c>
      <c r="K509" s="11" t="s">
        <v>5259</v>
      </c>
      <c r="L509" s="11">
        <v>2</v>
      </c>
    </row>
    <row r="510" spans="1:12">
      <c r="A510" s="11" t="s">
        <v>748</v>
      </c>
      <c r="D510" s="11" t="s">
        <v>254</v>
      </c>
      <c r="E510" s="19" t="s">
        <v>998</v>
      </c>
      <c r="F510" s="10">
        <v>42036</v>
      </c>
      <c r="G510" s="10">
        <v>45323</v>
      </c>
      <c r="H510" s="11">
        <v>10</v>
      </c>
      <c r="I510" s="20" t="s">
        <v>253</v>
      </c>
      <c r="J510" s="11" t="s">
        <v>255</v>
      </c>
      <c r="K510" s="11" t="s">
        <v>5259</v>
      </c>
      <c r="L510" s="11">
        <v>2</v>
      </c>
    </row>
    <row r="511" spans="1:12">
      <c r="A511" s="11" t="s">
        <v>749</v>
      </c>
      <c r="D511" s="11" t="s">
        <v>254</v>
      </c>
      <c r="E511" s="19" t="s">
        <v>999</v>
      </c>
      <c r="F511" s="10">
        <v>42036</v>
      </c>
      <c r="G511" s="10">
        <v>45323</v>
      </c>
      <c r="H511" s="11">
        <v>10</v>
      </c>
      <c r="I511" s="20" t="s">
        <v>253</v>
      </c>
      <c r="J511" s="11" t="s">
        <v>255</v>
      </c>
      <c r="K511" s="11" t="s">
        <v>5259</v>
      </c>
      <c r="L511" s="11">
        <v>2</v>
      </c>
    </row>
    <row r="512" spans="1:12">
      <c r="A512" s="11" t="s">
        <v>1000</v>
      </c>
      <c r="D512" s="11" t="s">
        <v>254</v>
      </c>
      <c r="E512" s="19" t="s">
        <v>1250</v>
      </c>
      <c r="F512" s="10">
        <v>42036</v>
      </c>
      <c r="G512" s="10">
        <v>45323</v>
      </c>
      <c r="H512" s="11">
        <v>10</v>
      </c>
      <c r="I512" s="20" t="s">
        <v>253</v>
      </c>
      <c r="J512" s="11" t="s">
        <v>255</v>
      </c>
      <c r="K512" s="11" t="s">
        <v>5259</v>
      </c>
      <c r="L512" s="11">
        <v>2</v>
      </c>
    </row>
    <row r="513" spans="1:12">
      <c r="A513" s="11" t="s">
        <v>1001</v>
      </c>
      <c r="D513" s="11" t="s">
        <v>254</v>
      </c>
      <c r="E513" s="19" t="s">
        <v>1251</v>
      </c>
      <c r="F513" s="10">
        <v>42036</v>
      </c>
      <c r="G513" s="10">
        <v>45323</v>
      </c>
      <c r="H513" s="11">
        <v>10</v>
      </c>
      <c r="I513" s="20" t="s">
        <v>253</v>
      </c>
      <c r="J513" s="11" t="s">
        <v>255</v>
      </c>
      <c r="K513" s="11" t="s">
        <v>5259</v>
      </c>
      <c r="L513" s="11">
        <v>2</v>
      </c>
    </row>
    <row r="514" spans="1:12">
      <c r="A514" s="11" t="s">
        <v>1002</v>
      </c>
      <c r="D514" s="11" t="s">
        <v>254</v>
      </c>
      <c r="E514" s="19" t="s">
        <v>1252</v>
      </c>
      <c r="F514" s="10">
        <v>42036</v>
      </c>
      <c r="G514" s="10">
        <v>45323</v>
      </c>
      <c r="H514" s="11">
        <v>10</v>
      </c>
      <c r="I514" s="20" t="s">
        <v>253</v>
      </c>
      <c r="J514" s="11" t="s">
        <v>255</v>
      </c>
      <c r="K514" s="11" t="s">
        <v>5259</v>
      </c>
      <c r="L514" s="11">
        <v>2</v>
      </c>
    </row>
    <row r="515" spans="1:12">
      <c r="A515" s="11" t="s">
        <v>1003</v>
      </c>
      <c r="D515" s="11" t="s">
        <v>254</v>
      </c>
      <c r="E515" s="19" t="s">
        <v>1253</v>
      </c>
      <c r="F515" s="10">
        <v>42036</v>
      </c>
      <c r="G515" s="10">
        <v>45323</v>
      </c>
      <c r="H515" s="11">
        <v>10</v>
      </c>
      <c r="I515" s="20" t="s">
        <v>253</v>
      </c>
      <c r="J515" s="11" t="s">
        <v>255</v>
      </c>
      <c r="K515" s="11" t="s">
        <v>5259</v>
      </c>
      <c r="L515" s="11">
        <v>2</v>
      </c>
    </row>
    <row r="516" spans="1:12">
      <c r="A516" s="11" t="s">
        <v>1004</v>
      </c>
      <c r="D516" s="11" t="s">
        <v>254</v>
      </c>
      <c r="E516" s="19" t="s">
        <v>1254</v>
      </c>
      <c r="F516" s="10">
        <v>42036</v>
      </c>
      <c r="G516" s="10">
        <v>45323</v>
      </c>
      <c r="H516" s="11">
        <v>10</v>
      </c>
      <c r="I516" s="20" t="s">
        <v>253</v>
      </c>
      <c r="J516" s="11" t="s">
        <v>255</v>
      </c>
      <c r="K516" s="11" t="s">
        <v>5259</v>
      </c>
      <c r="L516" s="11">
        <v>2</v>
      </c>
    </row>
    <row r="517" spans="1:12">
      <c r="A517" s="11" t="s">
        <v>1005</v>
      </c>
      <c r="D517" s="11" t="s">
        <v>254</v>
      </c>
      <c r="E517" s="19" t="s">
        <v>1255</v>
      </c>
      <c r="F517" s="10">
        <v>42036</v>
      </c>
      <c r="G517" s="10">
        <v>45323</v>
      </c>
      <c r="H517" s="11">
        <v>10</v>
      </c>
      <c r="I517" s="20" t="s">
        <v>253</v>
      </c>
      <c r="J517" s="11" t="s">
        <v>255</v>
      </c>
      <c r="K517" s="11" t="s">
        <v>5259</v>
      </c>
      <c r="L517" s="11">
        <v>2</v>
      </c>
    </row>
    <row r="518" spans="1:12">
      <c r="A518" s="11" t="s">
        <v>1006</v>
      </c>
      <c r="D518" s="11" t="s">
        <v>254</v>
      </c>
      <c r="E518" s="19" t="s">
        <v>1256</v>
      </c>
      <c r="F518" s="10">
        <v>42036</v>
      </c>
      <c r="G518" s="10">
        <v>45323</v>
      </c>
      <c r="H518" s="11">
        <v>10</v>
      </c>
      <c r="I518" s="20" t="s">
        <v>253</v>
      </c>
      <c r="J518" s="11" t="s">
        <v>255</v>
      </c>
      <c r="K518" s="11" t="s">
        <v>5259</v>
      </c>
      <c r="L518" s="11">
        <v>2</v>
      </c>
    </row>
    <row r="519" spans="1:12">
      <c r="A519" s="11" t="s">
        <v>1007</v>
      </c>
      <c r="D519" s="11" t="s">
        <v>254</v>
      </c>
      <c r="E519" s="19" t="s">
        <v>1257</v>
      </c>
      <c r="F519" s="10">
        <v>42036</v>
      </c>
      <c r="G519" s="10">
        <v>45323</v>
      </c>
      <c r="H519" s="11">
        <v>10</v>
      </c>
      <c r="I519" s="20" t="s">
        <v>253</v>
      </c>
      <c r="J519" s="11" t="s">
        <v>255</v>
      </c>
      <c r="K519" s="11" t="s">
        <v>5259</v>
      </c>
      <c r="L519" s="11">
        <v>2</v>
      </c>
    </row>
    <row r="520" spans="1:12">
      <c r="A520" s="11" t="s">
        <v>1008</v>
      </c>
      <c r="D520" s="11" t="s">
        <v>254</v>
      </c>
      <c r="E520" s="19" t="s">
        <v>1258</v>
      </c>
      <c r="F520" s="10">
        <v>42036</v>
      </c>
      <c r="G520" s="10">
        <v>45323</v>
      </c>
      <c r="H520" s="11">
        <v>10</v>
      </c>
      <c r="I520" s="20" t="s">
        <v>253</v>
      </c>
      <c r="J520" s="11" t="s">
        <v>255</v>
      </c>
      <c r="K520" s="11" t="s">
        <v>5259</v>
      </c>
      <c r="L520" s="11">
        <v>2</v>
      </c>
    </row>
    <row r="521" spans="1:12">
      <c r="A521" s="11" t="s">
        <v>1009</v>
      </c>
      <c r="D521" s="11" t="s">
        <v>254</v>
      </c>
      <c r="E521" s="19" t="s">
        <v>1259</v>
      </c>
      <c r="F521" s="10">
        <v>42036</v>
      </c>
      <c r="G521" s="10">
        <v>45323</v>
      </c>
      <c r="H521" s="11">
        <v>10</v>
      </c>
      <c r="I521" s="20" t="s">
        <v>253</v>
      </c>
      <c r="J521" s="11" t="s">
        <v>255</v>
      </c>
      <c r="K521" s="11" t="s">
        <v>5259</v>
      </c>
      <c r="L521" s="11">
        <v>2</v>
      </c>
    </row>
    <row r="522" spans="1:12">
      <c r="A522" s="11" t="s">
        <v>1010</v>
      </c>
      <c r="D522" s="11" t="s">
        <v>254</v>
      </c>
      <c r="E522" s="19" t="s">
        <v>1260</v>
      </c>
      <c r="F522" s="10">
        <v>42036</v>
      </c>
      <c r="G522" s="10">
        <v>45323</v>
      </c>
      <c r="H522" s="11">
        <v>10</v>
      </c>
      <c r="I522" s="20" t="s">
        <v>253</v>
      </c>
      <c r="J522" s="11" t="s">
        <v>255</v>
      </c>
      <c r="K522" s="11" t="s">
        <v>5259</v>
      </c>
      <c r="L522" s="11">
        <v>2</v>
      </c>
    </row>
    <row r="523" spans="1:12">
      <c r="A523" s="11" t="s">
        <v>1011</v>
      </c>
      <c r="D523" s="11" t="s">
        <v>254</v>
      </c>
      <c r="E523" s="19" t="s">
        <v>1261</v>
      </c>
      <c r="F523" s="10">
        <v>42036</v>
      </c>
      <c r="G523" s="10">
        <v>45323</v>
      </c>
      <c r="H523" s="11">
        <v>10</v>
      </c>
      <c r="I523" s="20" t="s">
        <v>253</v>
      </c>
      <c r="J523" s="11" t="s">
        <v>255</v>
      </c>
      <c r="K523" s="11" t="s">
        <v>5259</v>
      </c>
      <c r="L523" s="11">
        <v>2</v>
      </c>
    </row>
    <row r="524" spans="1:12">
      <c r="A524" s="11" t="s">
        <v>1012</v>
      </c>
      <c r="D524" s="11" t="s">
        <v>254</v>
      </c>
      <c r="E524" s="19" t="s">
        <v>1262</v>
      </c>
      <c r="F524" s="10">
        <v>42036</v>
      </c>
      <c r="G524" s="10">
        <v>45323</v>
      </c>
      <c r="H524" s="11">
        <v>10</v>
      </c>
      <c r="I524" s="20" t="s">
        <v>253</v>
      </c>
      <c r="J524" s="11" t="s">
        <v>255</v>
      </c>
      <c r="K524" s="11" t="s">
        <v>5259</v>
      </c>
      <c r="L524" s="11">
        <v>2</v>
      </c>
    </row>
    <row r="525" spans="1:12">
      <c r="A525" s="11" t="s">
        <v>1013</v>
      </c>
      <c r="D525" s="11" t="s">
        <v>254</v>
      </c>
      <c r="E525" s="19" t="s">
        <v>1263</v>
      </c>
      <c r="F525" s="10">
        <v>42036</v>
      </c>
      <c r="G525" s="10">
        <v>45323</v>
      </c>
      <c r="H525" s="11">
        <v>10</v>
      </c>
      <c r="I525" s="20" t="s">
        <v>253</v>
      </c>
      <c r="J525" s="11" t="s">
        <v>255</v>
      </c>
      <c r="K525" s="11" t="s">
        <v>5259</v>
      </c>
      <c r="L525" s="11">
        <v>2</v>
      </c>
    </row>
    <row r="526" spans="1:12">
      <c r="A526" s="11" t="s">
        <v>1014</v>
      </c>
      <c r="D526" s="11" t="s">
        <v>254</v>
      </c>
      <c r="E526" s="19" t="s">
        <v>1264</v>
      </c>
      <c r="F526" s="10">
        <v>42036</v>
      </c>
      <c r="G526" s="10">
        <v>45323</v>
      </c>
      <c r="H526" s="11">
        <v>10</v>
      </c>
      <c r="I526" s="20" t="s">
        <v>253</v>
      </c>
      <c r="J526" s="11" t="s">
        <v>255</v>
      </c>
      <c r="K526" s="11" t="s">
        <v>5259</v>
      </c>
      <c r="L526" s="11">
        <v>2</v>
      </c>
    </row>
    <row r="527" spans="1:12">
      <c r="A527" s="11" t="s">
        <v>1015</v>
      </c>
      <c r="D527" s="11" t="s">
        <v>254</v>
      </c>
      <c r="E527" s="19" t="s">
        <v>1265</v>
      </c>
      <c r="F527" s="10">
        <v>42036</v>
      </c>
      <c r="G527" s="10">
        <v>45323</v>
      </c>
      <c r="H527" s="11">
        <v>10</v>
      </c>
      <c r="I527" s="20" t="s">
        <v>253</v>
      </c>
      <c r="J527" s="11" t="s">
        <v>255</v>
      </c>
      <c r="K527" s="11" t="s">
        <v>5259</v>
      </c>
      <c r="L527" s="11">
        <v>2</v>
      </c>
    </row>
    <row r="528" spans="1:12">
      <c r="A528" s="11" t="s">
        <v>1016</v>
      </c>
      <c r="D528" s="11" t="s">
        <v>254</v>
      </c>
      <c r="E528" s="19" t="s">
        <v>1266</v>
      </c>
      <c r="F528" s="10">
        <v>42036</v>
      </c>
      <c r="G528" s="10">
        <v>45323</v>
      </c>
      <c r="H528" s="11">
        <v>10</v>
      </c>
      <c r="I528" s="20" t="s">
        <v>253</v>
      </c>
      <c r="J528" s="11" t="s">
        <v>255</v>
      </c>
      <c r="K528" s="11" t="s">
        <v>5259</v>
      </c>
      <c r="L528" s="11">
        <v>2</v>
      </c>
    </row>
    <row r="529" spans="1:12">
      <c r="A529" s="11" t="s">
        <v>1017</v>
      </c>
      <c r="D529" s="11" t="s">
        <v>254</v>
      </c>
      <c r="E529" s="19" t="s">
        <v>1267</v>
      </c>
      <c r="F529" s="10">
        <v>42036</v>
      </c>
      <c r="G529" s="10">
        <v>45323</v>
      </c>
      <c r="H529" s="11">
        <v>10</v>
      </c>
      <c r="I529" s="20" t="s">
        <v>253</v>
      </c>
      <c r="J529" s="11" t="s">
        <v>255</v>
      </c>
      <c r="K529" s="11" t="s">
        <v>5259</v>
      </c>
      <c r="L529" s="11">
        <v>2</v>
      </c>
    </row>
    <row r="530" spans="1:12">
      <c r="A530" s="11" t="s">
        <v>1018</v>
      </c>
      <c r="D530" s="11" t="s">
        <v>254</v>
      </c>
      <c r="E530" s="19" t="s">
        <v>1268</v>
      </c>
      <c r="F530" s="10">
        <v>42036</v>
      </c>
      <c r="G530" s="10">
        <v>45323</v>
      </c>
      <c r="H530" s="11">
        <v>10</v>
      </c>
      <c r="I530" s="20" t="s">
        <v>253</v>
      </c>
      <c r="J530" s="11" t="s">
        <v>255</v>
      </c>
      <c r="K530" s="11" t="s">
        <v>5259</v>
      </c>
      <c r="L530" s="11">
        <v>2</v>
      </c>
    </row>
    <row r="531" spans="1:12">
      <c r="A531" s="11" t="s">
        <v>1019</v>
      </c>
      <c r="D531" s="11" t="s">
        <v>254</v>
      </c>
      <c r="E531" s="19" t="s">
        <v>1269</v>
      </c>
      <c r="F531" s="10">
        <v>42036</v>
      </c>
      <c r="G531" s="10">
        <v>45323</v>
      </c>
      <c r="H531" s="11">
        <v>10</v>
      </c>
      <c r="I531" s="20" t="s">
        <v>253</v>
      </c>
      <c r="J531" s="11" t="s">
        <v>255</v>
      </c>
      <c r="K531" s="11" t="s">
        <v>5259</v>
      </c>
      <c r="L531" s="11">
        <v>2</v>
      </c>
    </row>
    <row r="532" spans="1:12">
      <c r="A532" s="11" t="s">
        <v>1020</v>
      </c>
      <c r="D532" s="11" t="s">
        <v>254</v>
      </c>
      <c r="E532" s="19" t="s">
        <v>1270</v>
      </c>
      <c r="F532" s="10">
        <v>42036</v>
      </c>
      <c r="G532" s="10">
        <v>45323</v>
      </c>
      <c r="H532" s="11">
        <v>10</v>
      </c>
      <c r="I532" s="20" t="s">
        <v>253</v>
      </c>
      <c r="J532" s="11" t="s">
        <v>255</v>
      </c>
      <c r="K532" s="11" t="s">
        <v>5259</v>
      </c>
      <c r="L532" s="11">
        <v>2</v>
      </c>
    </row>
    <row r="533" spans="1:12">
      <c r="A533" s="11" t="s">
        <v>1021</v>
      </c>
      <c r="D533" s="11" t="s">
        <v>254</v>
      </c>
      <c r="E533" s="19" t="s">
        <v>1271</v>
      </c>
      <c r="F533" s="10">
        <v>42036</v>
      </c>
      <c r="G533" s="10">
        <v>45323</v>
      </c>
      <c r="H533" s="11">
        <v>10</v>
      </c>
      <c r="I533" s="20" t="s">
        <v>253</v>
      </c>
      <c r="J533" s="11" t="s">
        <v>255</v>
      </c>
      <c r="K533" s="11" t="s">
        <v>5259</v>
      </c>
      <c r="L533" s="11">
        <v>2</v>
      </c>
    </row>
    <row r="534" spans="1:12">
      <c r="A534" s="11" t="s">
        <v>1022</v>
      </c>
      <c r="D534" s="11" t="s">
        <v>254</v>
      </c>
      <c r="E534" s="19" t="s">
        <v>1272</v>
      </c>
      <c r="F534" s="10">
        <v>42036</v>
      </c>
      <c r="G534" s="10">
        <v>45323</v>
      </c>
      <c r="H534" s="11">
        <v>10</v>
      </c>
      <c r="I534" s="20" t="s">
        <v>253</v>
      </c>
      <c r="J534" s="11" t="s">
        <v>255</v>
      </c>
      <c r="K534" s="11" t="s">
        <v>5259</v>
      </c>
      <c r="L534" s="11">
        <v>2</v>
      </c>
    </row>
    <row r="535" spans="1:12">
      <c r="A535" s="11" t="s">
        <v>1023</v>
      </c>
      <c r="D535" s="11" t="s">
        <v>254</v>
      </c>
      <c r="E535" s="19" t="s">
        <v>1273</v>
      </c>
      <c r="F535" s="10">
        <v>42036</v>
      </c>
      <c r="G535" s="10">
        <v>45323</v>
      </c>
      <c r="H535" s="11">
        <v>10</v>
      </c>
      <c r="I535" s="20" t="s">
        <v>253</v>
      </c>
      <c r="J535" s="11" t="s">
        <v>255</v>
      </c>
      <c r="K535" s="11" t="s">
        <v>5259</v>
      </c>
      <c r="L535" s="11">
        <v>2</v>
      </c>
    </row>
    <row r="536" spans="1:12">
      <c r="A536" s="11" t="s">
        <v>1024</v>
      </c>
      <c r="D536" s="11" t="s">
        <v>254</v>
      </c>
      <c r="E536" s="19" t="s">
        <v>1274</v>
      </c>
      <c r="F536" s="10">
        <v>42036</v>
      </c>
      <c r="G536" s="10">
        <v>45323</v>
      </c>
      <c r="H536" s="11">
        <v>10</v>
      </c>
      <c r="I536" s="20" t="s">
        <v>253</v>
      </c>
      <c r="J536" s="11" t="s">
        <v>255</v>
      </c>
      <c r="K536" s="11" t="s">
        <v>5259</v>
      </c>
      <c r="L536" s="11">
        <v>2</v>
      </c>
    </row>
    <row r="537" spans="1:12">
      <c r="A537" s="11" t="s">
        <v>1025</v>
      </c>
      <c r="D537" s="11" t="s">
        <v>254</v>
      </c>
      <c r="E537" s="19" t="s">
        <v>1275</v>
      </c>
      <c r="F537" s="10">
        <v>42036</v>
      </c>
      <c r="G537" s="10">
        <v>45323</v>
      </c>
      <c r="H537" s="11">
        <v>10</v>
      </c>
      <c r="I537" s="20" t="s">
        <v>253</v>
      </c>
      <c r="J537" s="11" t="s">
        <v>255</v>
      </c>
      <c r="K537" s="11" t="s">
        <v>5259</v>
      </c>
      <c r="L537" s="11">
        <v>2</v>
      </c>
    </row>
    <row r="538" spans="1:12">
      <c r="A538" s="11" t="s">
        <v>1026</v>
      </c>
      <c r="D538" s="11" t="s">
        <v>254</v>
      </c>
      <c r="E538" s="19" t="s">
        <v>1276</v>
      </c>
      <c r="F538" s="10">
        <v>42036</v>
      </c>
      <c r="G538" s="10">
        <v>45323</v>
      </c>
      <c r="H538" s="11">
        <v>10</v>
      </c>
      <c r="I538" s="20" t="s">
        <v>253</v>
      </c>
      <c r="J538" s="11" t="s">
        <v>255</v>
      </c>
      <c r="K538" s="11" t="s">
        <v>5259</v>
      </c>
      <c r="L538" s="11">
        <v>2</v>
      </c>
    </row>
    <row r="539" spans="1:12">
      <c r="A539" s="11" t="s">
        <v>1027</v>
      </c>
      <c r="D539" s="11" t="s">
        <v>254</v>
      </c>
      <c r="E539" s="19" t="s">
        <v>1277</v>
      </c>
      <c r="F539" s="10">
        <v>42036</v>
      </c>
      <c r="G539" s="10">
        <v>45323</v>
      </c>
      <c r="H539" s="11">
        <v>10</v>
      </c>
      <c r="I539" s="20" t="s">
        <v>253</v>
      </c>
      <c r="J539" s="11" t="s">
        <v>255</v>
      </c>
      <c r="K539" s="11" t="s">
        <v>5259</v>
      </c>
      <c r="L539" s="11">
        <v>2</v>
      </c>
    </row>
    <row r="540" spans="1:12">
      <c r="A540" s="11" t="s">
        <v>1028</v>
      </c>
      <c r="D540" s="11" t="s">
        <v>254</v>
      </c>
      <c r="E540" s="19" t="s">
        <v>1278</v>
      </c>
      <c r="F540" s="10">
        <v>42036</v>
      </c>
      <c r="G540" s="10">
        <v>45323</v>
      </c>
      <c r="H540" s="11">
        <v>10</v>
      </c>
      <c r="I540" s="20" t="s">
        <v>253</v>
      </c>
      <c r="J540" s="11" t="s">
        <v>255</v>
      </c>
      <c r="K540" s="11" t="s">
        <v>5259</v>
      </c>
      <c r="L540" s="11">
        <v>2</v>
      </c>
    </row>
    <row r="541" spans="1:12">
      <c r="A541" s="11" t="s">
        <v>1029</v>
      </c>
      <c r="D541" s="11" t="s">
        <v>254</v>
      </c>
      <c r="E541" s="19" t="s">
        <v>1279</v>
      </c>
      <c r="F541" s="10">
        <v>42036</v>
      </c>
      <c r="G541" s="10">
        <v>45323</v>
      </c>
      <c r="H541" s="11">
        <v>10</v>
      </c>
      <c r="I541" s="20" t="s">
        <v>253</v>
      </c>
      <c r="J541" s="11" t="s">
        <v>255</v>
      </c>
      <c r="K541" s="11" t="s">
        <v>5259</v>
      </c>
      <c r="L541" s="11">
        <v>2</v>
      </c>
    </row>
    <row r="542" spans="1:12">
      <c r="A542" s="11" t="s">
        <v>1030</v>
      </c>
      <c r="D542" s="11" t="s">
        <v>254</v>
      </c>
      <c r="E542" s="19" t="s">
        <v>1280</v>
      </c>
      <c r="F542" s="10">
        <v>42036</v>
      </c>
      <c r="G542" s="10">
        <v>45323</v>
      </c>
      <c r="H542" s="11">
        <v>10</v>
      </c>
      <c r="I542" s="20" t="s">
        <v>253</v>
      </c>
      <c r="J542" s="11" t="s">
        <v>255</v>
      </c>
      <c r="K542" s="11" t="s">
        <v>5259</v>
      </c>
      <c r="L542" s="11">
        <v>2</v>
      </c>
    </row>
    <row r="543" spans="1:12">
      <c r="A543" s="11" t="s">
        <v>1031</v>
      </c>
      <c r="D543" s="11" t="s">
        <v>254</v>
      </c>
      <c r="E543" s="19" t="s">
        <v>1281</v>
      </c>
      <c r="F543" s="10">
        <v>42036</v>
      </c>
      <c r="G543" s="10">
        <v>45323</v>
      </c>
      <c r="H543" s="11">
        <v>10</v>
      </c>
      <c r="I543" s="20" t="s">
        <v>253</v>
      </c>
      <c r="J543" s="11" t="s">
        <v>255</v>
      </c>
      <c r="K543" s="11" t="s">
        <v>5259</v>
      </c>
      <c r="L543" s="11">
        <v>2</v>
      </c>
    </row>
    <row r="544" spans="1:12">
      <c r="A544" s="11" t="s">
        <v>1032</v>
      </c>
      <c r="D544" s="11" t="s">
        <v>254</v>
      </c>
      <c r="E544" s="19" t="s">
        <v>1282</v>
      </c>
      <c r="F544" s="10">
        <v>42036</v>
      </c>
      <c r="G544" s="10">
        <v>45323</v>
      </c>
      <c r="H544" s="11">
        <v>10</v>
      </c>
      <c r="I544" s="20" t="s">
        <v>253</v>
      </c>
      <c r="J544" s="11" t="s">
        <v>255</v>
      </c>
      <c r="K544" s="11" t="s">
        <v>5259</v>
      </c>
      <c r="L544" s="11">
        <v>2</v>
      </c>
    </row>
    <row r="545" spans="1:12">
      <c r="A545" s="11" t="s">
        <v>1033</v>
      </c>
      <c r="D545" s="11" t="s">
        <v>254</v>
      </c>
      <c r="E545" s="19" t="s">
        <v>1283</v>
      </c>
      <c r="F545" s="10">
        <v>42036</v>
      </c>
      <c r="G545" s="10">
        <v>45323</v>
      </c>
      <c r="H545" s="11">
        <v>10</v>
      </c>
      <c r="I545" s="20" t="s">
        <v>253</v>
      </c>
      <c r="J545" s="11" t="s">
        <v>255</v>
      </c>
      <c r="K545" s="11" t="s">
        <v>5259</v>
      </c>
      <c r="L545" s="11">
        <v>2</v>
      </c>
    </row>
    <row r="546" spans="1:12">
      <c r="A546" s="11" t="s">
        <v>1034</v>
      </c>
      <c r="D546" s="11" t="s">
        <v>254</v>
      </c>
      <c r="E546" s="19" t="s">
        <v>1284</v>
      </c>
      <c r="F546" s="10">
        <v>42036</v>
      </c>
      <c r="G546" s="10">
        <v>45323</v>
      </c>
      <c r="H546" s="11">
        <v>10</v>
      </c>
      <c r="I546" s="20" t="s">
        <v>253</v>
      </c>
      <c r="J546" s="11" t="s">
        <v>255</v>
      </c>
      <c r="K546" s="11" t="s">
        <v>5259</v>
      </c>
      <c r="L546" s="11">
        <v>2</v>
      </c>
    </row>
    <row r="547" spans="1:12">
      <c r="A547" s="11" t="s">
        <v>1035</v>
      </c>
      <c r="D547" s="11" t="s">
        <v>254</v>
      </c>
      <c r="E547" s="19" t="s">
        <v>1285</v>
      </c>
      <c r="F547" s="10">
        <v>42036</v>
      </c>
      <c r="G547" s="10">
        <v>45323</v>
      </c>
      <c r="H547" s="11">
        <v>10</v>
      </c>
      <c r="I547" s="20" t="s">
        <v>253</v>
      </c>
      <c r="J547" s="11" t="s">
        <v>255</v>
      </c>
      <c r="K547" s="11" t="s">
        <v>5259</v>
      </c>
      <c r="L547" s="11">
        <v>2</v>
      </c>
    </row>
    <row r="548" spans="1:12">
      <c r="A548" s="11" t="s">
        <v>1036</v>
      </c>
      <c r="D548" s="11" t="s">
        <v>254</v>
      </c>
      <c r="E548" s="19" t="s">
        <v>1286</v>
      </c>
      <c r="F548" s="10">
        <v>42036</v>
      </c>
      <c r="G548" s="10">
        <v>45323</v>
      </c>
      <c r="H548" s="11">
        <v>10</v>
      </c>
      <c r="I548" s="20" t="s">
        <v>253</v>
      </c>
      <c r="J548" s="11" t="s">
        <v>255</v>
      </c>
      <c r="K548" s="11" t="s">
        <v>5259</v>
      </c>
      <c r="L548" s="11">
        <v>2</v>
      </c>
    </row>
    <row r="549" spans="1:12">
      <c r="A549" s="11" t="s">
        <v>1037</v>
      </c>
      <c r="D549" s="11" t="s">
        <v>254</v>
      </c>
      <c r="E549" s="19" t="s">
        <v>1287</v>
      </c>
      <c r="F549" s="10">
        <v>42036</v>
      </c>
      <c r="G549" s="10">
        <v>45323</v>
      </c>
      <c r="H549" s="11">
        <v>10</v>
      </c>
      <c r="I549" s="20" t="s">
        <v>253</v>
      </c>
      <c r="J549" s="11" t="s">
        <v>255</v>
      </c>
      <c r="K549" s="11" t="s">
        <v>5259</v>
      </c>
      <c r="L549" s="11">
        <v>2</v>
      </c>
    </row>
    <row r="550" spans="1:12">
      <c r="A550" s="11" t="s">
        <v>1038</v>
      </c>
      <c r="D550" s="11" t="s">
        <v>254</v>
      </c>
      <c r="E550" s="19" t="s">
        <v>1288</v>
      </c>
      <c r="F550" s="10">
        <v>42036</v>
      </c>
      <c r="G550" s="10">
        <v>45323</v>
      </c>
      <c r="H550" s="11">
        <v>10</v>
      </c>
      <c r="I550" s="20" t="s">
        <v>253</v>
      </c>
      <c r="J550" s="11" t="s">
        <v>255</v>
      </c>
      <c r="K550" s="11" t="s">
        <v>5259</v>
      </c>
      <c r="L550" s="11">
        <v>2</v>
      </c>
    </row>
    <row r="551" spans="1:12">
      <c r="A551" s="11" t="s">
        <v>1039</v>
      </c>
      <c r="D551" s="11" t="s">
        <v>254</v>
      </c>
      <c r="E551" s="19" t="s">
        <v>1289</v>
      </c>
      <c r="F551" s="10">
        <v>42036</v>
      </c>
      <c r="G551" s="10">
        <v>45323</v>
      </c>
      <c r="H551" s="11">
        <v>10</v>
      </c>
      <c r="I551" s="20" t="s">
        <v>253</v>
      </c>
      <c r="J551" s="11" t="s">
        <v>255</v>
      </c>
      <c r="K551" s="11" t="s">
        <v>5259</v>
      </c>
      <c r="L551" s="11">
        <v>2</v>
      </c>
    </row>
    <row r="552" spans="1:12">
      <c r="A552" s="11" t="s">
        <v>1040</v>
      </c>
      <c r="D552" s="11" t="s">
        <v>254</v>
      </c>
      <c r="E552" s="19" t="s">
        <v>1290</v>
      </c>
      <c r="F552" s="10">
        <v>42036</v>
      </c>
      <c r="G552" s="10">
        <v>45323</v>
      </c>
      <c r="H552" s="11">
        <v>10</v>
      </c>
      <c r="I552" s="20" t="s">
        <v>253</v>
      </c>
      <c r="J552" s="11" t="s">
        <v>255</v>
      </c>
      <c r="K552" s="11" t="s">
        <v>5259</v>
      </c>
      <c r="L552" s="11">
        <v>2</v>
      </c>
    </row>
    <row r="553" spans="1:12">
      <c r="A553" s="11" t="s">
        <v>1041</v>
      </c>
      <c r="D553" s="11" t="s">
        <v>254</v>
      </c>
      <c r="E553" s="19" t="s">
        <v>1291</v>
      </c>
      <c r="F553" s="10">
        <v>42036</v>
      </c>
      <c r="G553" s="10">
        <v>45323</v>
      </c>
      <c r="H553" s="11">
        <v>10</v>
      </c>
      <c r="I553" s="20" t="s">
        <v>253</v>
      </c>
      <c r="J553" s="11" t="s">
        <v>255</v>
      </c>
      <c r="K553" s="11" t="s">
        <v>5259</v>
      </c>
      <c r="L553" s="11">
        <v>2</v>
      </c>
    </row>
    <row r="554" spans="1:12">
      <c r="A554" s="11" t="s">
        <v>1042</v>
      </c>
      <c r="D554" s="11" t="s">
        <v>254</v>
      </c>
      <c r="E554" s="19" t="s">
        <v>1292</v>
      </c>
      <c r="F554" s="10">
        <v>42036</v>
      </c>
      <c r="G554" s="10">
        <v>45323</v>
      </c>
      <c r="H554" s="11">
        <v>10</v>
      </c>
      <c r="I554" s="20" t="s">
        <v>253</v>
      </c>
      <c r="J554" s="11" t="s">
        <v>255</v>
      </c>
      <c r="K554" s="11" t="s">
        <v>5259</v>
      </c>
      <c r="L554" s="11">
        <v>2</v>
      </c>
    </row>
    <row r="555" spans="1:12">
      <c r="A555" s="11" t="s">
        <v>1043</v>
      </c>
      <c r="D555" s="11" t="s">
        <v>254</v>
      </c>
      <c r="E555" s="19" t="s">
        <v>1293</v>
      </c>
      <c r="F555" s="10">
        <v>42036</v>
      </c>
      <c r="G555" s="10">
        <v>45323</v>
      </c>
      <c r="H555" s="11">
        <v>10</v>
      </c>
      <c r="I555" s="20" t="s">
        <v>253</v>
      </c>
      <c r="J555" s="11" t="s">
        <v>255</v>
      </c>
      <c r="K555" s="11" t="s">
        <v>5259</v>
      </c>
      <c r="L555" s="11">
        <v>2</v>
      </c>
    </row>
    <row r="556" spans="1:12">
      <c r="A556" s="11" t="s">
        <v>1044</v>
      </c>
      <c r="D556" s="11" t="s">
        <v>254</v>
      </c>
      <c r="E556" s="19" t="s">
        <v>1294</v>
      </c>
      <c r="F556" s="10">
        <v>42036</v>
      </c>
      <c r="G556" s="10">
        <v>45323</v>
      </c>
      <c r="H556" s="11">
        <v>10</v>
      </c>
      <c r="I556" s="20" t="s">
        <v>253</v>
      </c>
      <c r="J556" s="11" t="s">
        <v>255</v>
      </c>
      <c r="K556" s="11" t="s">
        <v>5259</v>
      </c>
      <c r="L556" s="11">
        <v>2</v>
      </c>
    </row>
    <row r="557" spans="1:12">
      <c r="A557" s="11" t="s">
        <v>1045</v>
      </c>
      <c r="D557" s="11" t="s">
        <v>254</v>
      </c>
      <c r="E557" s="19" t="s">
        <v>1295</v>
      </c>
      <c r="F557" s="10">
        <v>42036</v>
      </c>
      <c r="G557" s="10">
        <v>45323</v>
      </c>
      <c r="H557" s="11">
        <v>10</v>
      </c>
      <c r="I557" s="20" t="s">
        <v>253</v>
      </c>
      <c r="J557" s="11" t="s">
        <v>255</v>
      </c>
      <c r="K557" s="11" t="s">
        <v>5259</v>
      </c>
      <c r="L557" s="11">
        <v>2</v>
      </c>
    </row>
    <row r="558" spans="1:12">
      <c r="A558" s="11" t="s">
        <v>1046</v>
      </c>
      <c r="D558" s="11" t="s">
        <v>254</v>
      </c>
      <c r="E558" s="19" t="s">
        <v>1296</v>
      </c>
      <c r="F558" s="10">
        <v>42036</v>
      </c>
      <c r="G558" s="10">
        <v>45323</v>
      </c>
      <c r="H558" s="11">
        <v>10</v>
      </c>
      <c r="I558" s="20" t="s">
        <v>253</v>
      </c>
      <c r="J558" s="11" t="s">
        <v>255</v>
      </c>
      <c r="K558" s="11" t="s">
        <v>5259</v>
      </c>
      <c r="L558" s="11">
        <v>2</v>
      </c>
    </row>
    <row r="559" spans="1:12">
      <c r="A559" s="11" t="s">
        <v>1047</v>
      </c>
      <c r="D559" s="11" t="s">
        <v>254</v>
      </c>
      <c r="E559" s="19" t="s">
        <v>1297</v>
      </c>
      <c r="F559" s="10">
        <v>42036</v>
      </c>
      <c r="G559" s="10">
        <v>45323</v>
      </c>
      <c r="H559" s="11">
        <v>10</v>
      </c>
      <c r="I559" s="20" t="s">
        <v>253</v>
      </c>
      <c r="J559" s="11" t="s">
        <v>255</v>
      </c>
      <c r="K559" s="11" t="s">
        <v>5259</v>
      </c>
      <c r="L559" s="11">
        <v>2</v>
      </c>
    </row>
    <row r="560" spans="1:12">
      <c r="A560" s="11" t="s">
        <v>1048</v>
      </c>
      <c r="D560" s="11" t="s">
        <v>254</v>
      </c>
      <c r="E560" s="19" t="s">
        <v>1298</v>
      </c>
      <c r="F560" s="10">
        <v>42036</v>
      </c>
      <c r="G560" s="10">
        <v>45323</v>
      </c>
      <c r="H560" s="11">
        <v>10</v>
      </c>
      <c r="I560" s="20" t="s">
        <v>253</v>
      </c>
      <c r="J560" s="11" t="s">
        <v>255</v>
      </c>
      <c r="K560" s="11" t="s">
        <v>5259</v>
      </c>
      <c r="L560" s="11">
        <v>2</v>
      </c>
    </row>
    <row r="561" spans="1:12">
      <c r="A561" s="11" t="s">
        <v>1049</v>
      </c>
      <c r="D561" s="11" t="s">
        <v>254</v>
      </c>
      <c r="E561" s="19" t="s">
        <v>1299</v>
      </c>
      <c r="F561" s="10">
        <v>42036</v>
      </c>
      <c r="G561" s="10">
        <v>45323</v>
      </c>
      <c r="H561" s="11">
        <v>10</v>
      </c>
      <c r="I561" s="20" t="s">
        <v>253</v>
      </c>
      <c r="J561" s="11" t="s">
        <v>255</v>
      </c>
      <c r="K561" s="11" t="s">
        <v>5259</v>
      </c>
      <c r="L561" s="11">
        <v>2</v>
      </c>
    </row>
    <row r="562" spans="1:12">
      <c r="A562" s="11" t="s">
        <v>1050</v>
      </c>
      <c r="D562" s="11" t="s">
        <v>254</v>
      </c>
      <c r="E562" s="19" t="s">
        <v>1300</v>
      </c>
      <c r="F562" s="10">
        <v>42036</v>
      </c>
      <c r="G562" s="10">
        <v>45323</v>
      </c>
      <c r="H562" s="11">
        <v>10</v>
      </c>
      <c r="I562" s="20" t="s">
        <v>253</v>
      </c>
      <c r="J562" s="11" t="s">
        <v>255</v>
      </c>
      <c r="K562" s="11" t="s">
        <v>5259</v>
      </c>
      <c r="L562" s="11">
        <v>2</v>
      </c>
    </row>
    <row r="563" spans="1:12">
      <c r="A563" s="11" t="s">
        <v>1051</v>
      </c>
      <c r="D563" s="11" t="s">
        <v>254</v>
      </c>
      <c r="E563" s="19" t="s">
        <v>1301</v>
      </c>
      <c r="F563" s="10">
        <v>42036</v>
      </c>
      <c r="G563" s="10">
        <v>45323</v>
      </c>
      <c r="H563" s="11">
        <v>10</v>
      </c>
      <c r="I563" s="20" t="s">
        <v>253</v>
      </c>
      <c r="J563" s="11" t="s">
        <v>255</v>
      </c>
      <c r="K563" s="11" t="s">
        <v>5259</v>
      </c>
      <c r="L563" s="11">
        <v>2</v>
      </c>
    </row>
    <row r="564" spans="1:12">
      <c r="A564" s="11" t="s">
        <v>1052</v>
      </c>
      <c r="D564" s="11" t="s">
        <v>254</v>
      </c>
      <c r="E564" s="19" t="s">
        <v>1302</v>
      </c>
      <c r="F564" s="10">
        <v>42036</v>
      </c>
      <c r="G564" s="10">
        <v>45323</v>
      </c>
      <c r="H564" s="11">
        <v>10</v>
      </c>
      <c r="I564" s="20" t="s">
        <v>253</v>
      </c>
      <c r="J564" s="11" t="s">
        <v>255</v>
      </c>
      <c r="K564" s="11" t="s">
        <v>5259</v>
      </c>
      <c r="L564" s="11">
        <v>2</v>
      </c>
    </row>
    <row r="565" spans="1:12">
      <c r="A565" s="11" t="s">
        <v>1053</v>
      </c>
      <c r="D565" s="11" t="s">
        <v>254</v>
      </c>
      <c r="E565" s="19" t="s">
        <v>1303</v>
      </c>
      <c r="F565" s="10">
        <v>42036</v>
      </c>
      <c r="G565" s="10">
        <v>45323</v>
      </c>
      <c r="H565" s="11">
        <v>10</v>
      </c>
      <c r="I565" s="20" t="s">
        <v>253</v>
      </c>
      <c r="J565" s="11" t="s">
        <v>255</v>
      </c>
      <c r="K565" s="11" t="s">
        <v>5259</v>
      </c>
      <c r="L565" s="11">
        <v>2</v>
      </c>
    </row>
    <row r="566" spans="1:12">
      <c r="A566" s="11" t="s">
        <v>1054</v>
      </c>
      <c r="D566" s="11" t="s">
        <v>254</v>
      </c>
      <c r="E566" s="19" t="s">
        <v>1304</v>
      </c>
      <c r="F566" s="10">
        <v>42036</v>
      </c>
      <c r="G566" s="10">
        <v>45323</v>
      </c>
      <c r="H566" s="11">
        <v>10</v>
      </c>
      <c r="I566" s="20" t="s">
        <v>253</v>
      </c>
      <c r="J566" s="11" t="s">
        <v>255</v>
      </c>
      <c r="K566" s="11" t="s">
        <v>5259</v>
      </c>
      <c r="L566" s="11">
        <v>2</v>
      </c>
    </row>
    <row r="567" spans="1:12">
      <c r="A567" s="11" t="s">
        <v>1055</v>
      </c>
      <c r="D567" s="11" t="s">
        <v>254</v>
      </c>
      <c r="E567" s="19" t="s">
        <v>1305</v>
      </c>
      <c r="F567" s="10">
        <v>42036</v>
      </c>
      <c r="G567" s="10">
        <v>45323</v>
      </c>
      <c r="H567" s="11">
        <v>10</v>
      </c>
      <c r="I567" s="20" t="s">
        <v>253</v>
      </c>
      <c r="J567" s="11" t="s">
        <v>255</v>
      </c>
      <c r="K567" s="11" t="s">
        <v>5259</v>
      </c>
      <c r="L567" s="11">
        <v>2</v>
      </c>
    </row>
    <row r="568" spans="1:12">
      <c r="A568" s="11" t="s">
        <v>1056</v>
      </c>
      <c r="D568" s="11" t="s">
        <v>254</v>
      </c>
      <c r="E568" s="19" t="s">
        <v>1306</v>
      </c>
      <c r="F568" s="10">
        <v>42036</v>
      </c>
      <c r="G568" s="10">
        <v>45323</v>
      </c>
      <c r="H568" s="11">
        <v>10</v>
      </c>
      <c r="I568" s="20" t="s">
        <v>253</v>
      </c>
      <c r="J568" s="11" t="s">
        <v>255</v>
      </c>
      <c r="K568" s="11" t="s">
        <v>5259</v>
      </c>
      <c r="L568" s="11">
        <v>2</v>
      </c>
    </row>
    <row r="569" spans="1:12">
      <c r="A569" s="11" t="s">
        <v>1057</v>
      </c>
      <c r="D569" s="11" t="s">
        <v>254</v>
      </c>
      <c r="E569" s="19" t="s">
        <v>1307</v>
      </c>
      <c r="F569" s="10">
        <v>42036</v>
      </c>
      <c r="G569" s="10">
        <v>45323</v>
      </c>
      <c r="H569" s="11">
        <v>10</v>
      </c>
      <c r="I569" s="20" t="s">
        <v>253</v>
      </c>
      <c r="J569" s="11" t="s">
        <v>255</v>
      </c>
      <c r="K569" s="11" t="s">
        <v>5259</v>
      </c>
      <c r="L569" s="11">
        <v>2</v>
      </c>
    </row>
    <row r="570" spans="1:12">
      <c r="A570" s="11" t="s">
        <v>1058</v>
      </c>
      <c r="D570" s="11" t="s">
        <v>254</v>
      </c>
      <c r="E570" s="19" t="s">
        <v>1308</v>
      </c>
      <c r="F570" s="10">
        <v>42036</v>
      </c>
      <c r="G570" s="10">
        <v>45323</v>
      </c>
      <c r="H570" s="11">
        <v>10</v>
      </c>
      <c r="I570" s="20" t="s">
        <v>253</v>
      </c>
      <c r="J570" s="11" t="s">
        <v>255</v>
      </c>
      <c r="K570" s="11" t="s">
        <v>5259</v>
      </c>
      <c r="L570" s="11">
        <v>2</v>
      </c>
    </row>
    <row r="571" spans="1:12">
      <c r="A571" s="11" t="s">
        <v>1059</v>
      </c>
      <c r="D571" s="11" t="s">
        <v>254</v>
      </c>
      <c r="E571" s="19" t="s">
        <v>1309</v>
      </c>
      <c r="F571" s="10">
        <v>42036</v>
      </c>
      <c r="G571" s="10">
        <v>45323</v>
      </c>
      <c r="H571" s="11">
        <v>10</v>
      </c>
      <c r="I571" s="20" t="s">
        <v>253</v>
      </c>
      <c r="J571" s="11" t="s">
        <v>255</v>
      </c>
      <c r="K571" s="11" t="s">
        <v>5259</v>
      </c>
      <c r="L571" s="11">
        <v>2</v>
      </c>
    </row>
    <row r="572" spans="1:12">
      <c r="A572" s="11" t="s">
        <v>1060</v>
      </c>
      <c r="D572" s="11" t="s">
        <v>254</v>
      </c>
      <c r="E572" s="19" t="s">
        <v>1310</v>
      </c>
      <c r="F572" s="10">
        <v>42036</v>
      </c>
      <c r="G572" s="10">
        <v>45323</v>
      </c>
      <c r="H572" s="11">
        <v>10</v>
      </c>
      <c r="I572" s="20" t="s">
        <v>253</v>
      </c>
      <c r="J572" s="11" t="s">
        <v>255</v>
      </c>
      <c r="K572" s="11" t="s">
        <v>5259</v>
      </c>
      <c r="L572" s="11">
        <v>2</v>
      </c>
    </row>
    <row r="573" spans="1:12">
      <c r="A573" s="11" t="s">
        <v>1061</v>
      </c>
      <c r="D573" s="11" t="s">
        <v>254</v>
      </c>
      <c r="E573" s="19" t="s">
        <v>1311</v>
      </c>
      <c r="F573" s="10">
        <v>42036</v>
      </c>
      <c r="G573" s="10">
        <v>45323</v>
      </c>
      <c r="H573" s="11">
        <v>10</v>
      </c>
      <c r="I573" s="20" t="s">
        <v>253</v>
      </c>
      <c r="J573" s="11" t="s">
        <v>255</v>
      </c>
      <c r="K573" s="11" t="s">
        <v>5259</v>
      </c>
      <c r="L573" s="11">
        <v>2</v>
      </c>
    </row>
    <row r="574" spans="1:12">
      <c r="A574" s="11" t="s">
        <v>1062</v>
      </c>
      <c r="D574" s="11" t="s">
        <v>254</v>
      </c>
      <c r="E574" s="19" t="s">
        <v>1312</v>
      </c>
      <c r="F574" s="10">
        <v>42036</v>
      </c>
      <c r="G574" s="10">
        <v>45323</v>
      </c>
      <c r="H574" s="11">
        <v>10</v>
      </c>
      <c r="I574" s="20" t="s">
        <v>253</v>
      </c>
      <c r="J574" s="11" t="s">
        <v>255</v>
      </c>
      <c r="K574" s="11" t="s">
        <v>5259</v>
      </c>
      <c r="L574" s="11">
        <v>2</v>
      </c>
    </row>
    <row r="575" spans="1:12">
      <c r="A575" s="11" t="s">
        <v>1063</v>
      </c>
      <c r="D575" s="11" t="s">
        <v>254</v>
      </c>
      <c r="E575" s="19" t="s">
        <v>1313</v>
      </c>
      <c r="F575" s="10">
        <v>42036</v>
      </c>
      <c r="G575" s="10">
        <v>45323</v>
      </c>
      <c r="H575" s="11">
        <v>10</v>
      </c>
      <c r="I575" s="20" t="s">
        <v>253</v>
      </c>
      <c r="J575" s="11" t="s">
        <v>255</v>
      </c>
      <c r="K575" s="11" t="s">
        <v>5259</v>
      </c>
      <c r="L575" s="11">
        <v>2</v>
      </c>
    </row>
    <row r="576" spans="1:12">
      <c r="A576" s="11" t="s">
        <v>1064</v>
      </c>
      <c r="D576" s="11" t="s">
        <v>254</v>
      </c>
      <c r="E576" s="19" t="s">
        <v>1314</v>
      </c>
      <c r="F576" s="10">
        <v>42036</v>
      </c>
      <c r="G576" s="10">
        <v>45323</v>
      </c>
      <c r="H576" s="11">
        <v>10</v>
      </c>
      <c r="I576" s="20" t="s">
        <v>253</v>
      </c>
      <c r="J576" s="11" t="s">
        <v>255</v>
      </c>
      <c r="K576" s="11" t="s">
        <v>5259</v>
      </c>
      <c r="L576" s="11">
        <v>2</v>
      </c>
    </row>
    <row r="577" spans="1:12">
      <c r="A577" s="11" t="s">
        <v>1065</v>
      </c>
      <c r="D577" s="11" t="s">
        <v>254</v>
      </c>
      <c r="E577" s="19" t="s">
        <v>1315</v>
      </c>
      <c r="F577" s="10">
        <v>42036</v>
      </c>
      <c r="G577" s="10">
        <v>45323</v>
      </c>
      <c r="H577" s="11">
        <v>10</v>
      </c>
      <c r="I577" s="20" t="s">
        <v>253</v>
      </c>
      <c r="J577" s="11" t="s">
        <v>255</v>
      </c>
      <c r="K577" s="11" t="s">
        <v>5259</v>
      </c>
      <c r="L577" s="11">
        <v>2</v>
      </c>
    </row>
    <row r="578" spans="1:12">
      <c r="A578" s="11" t="s">
        <v>1066</v>
      </c>
      <c r="D578" s="11" t="s">
        <v>254</v>
      </c>
      <c r="E578" s="19" t="s">
        <v>1316</v>
      </c>
      <c r="F578" s="10">
        <v>42036</v>
      </c>
      <c r="G578" s="10">
        <v>45323</v>
      </c>
      <c r="H578" s="11">
        <v>10</v>
      </c>
      <c r="I578" s="20" t="s">
        <v>253</v>
      </c>
      <c r="J578" s="11" t="s">
        <v>255</v>
      </c>
      <c r="K578" s="11" t="s">
        <v>5259</v>
      </c>
      <c r="L578" s="11">
        <v>2</v>
      </c>
    </row>
    <row r="579" spans="1:12">
      <c r="A579" s="11" t="s">
        <v>1067</v>
      </c>
      <c r="D579" s="11" t="s">
        <v>254</v>
      </c>
      <c r="E579" s="19" t="s">
        <v>1317</v>
      </c>
      <c r="F579" s="10">
        <v>42036</v>
      </c>
      <c r="G579" s="10">
        <v>45323</v>
      </c>
      <c r="H579" s="11">
        <v>10</v>
      </c>
      <c r="I579" s="20" t="s">
        <v>253</v>
      </c>
      <c r="J579" s="11" t="s">
        <v>255</v>
      </c>
      <c r="K579" s="11" t="s">
        <v>5259</v>
      </c>
      <c r="L579" s="11">
        <v>2</v>
      </c>
    </row>
    <row r="580" spans="1:12">
      <c r="A580" s="11" t="s">
        <v>1068</v>
      </c>
      <c r="D580" s="11" t="s">
        <v>254</v>
      </c>
      <c r="E580" s="19" t="s">
        <v>1318</v>
      </c>
      <c r="F580" s="10">
        <v>42036</v>
      </c>
      <c r="G580" s="10">
        <v>45323</v>
      </c>
      <c r="H580" s="11">
        <v>10</v>
      </c>
      <c r="I580" s="20" t="s">
        <v>253</v>
      </c>
      <c r="J580" s="11" t="s">
        <v>255</v>
      </c>
      <c r="K580" s="11" t="s">
        <v>5259</v>
      </c>
      <c r="L580" s="11">
        <v>2</v>
      </c>
    </row>
    <row r="581" spans="1:12">
      <c r="A581" s="11" t="s">
        <v>1069</v>
      </c>
      <c r="D581" s="11" t="s">
        <v>254</v>
      </c>
      <c r="E581" s="19" t="s">
        <v>1319</v>
      </c>
      <c r="F581" s="10">
        <v>42036</v>
      </c>
      <c r="G581" s="10">
        <v>45323</v>
      </c>
      <c r="H581" s="11">
        <v>10</v>
      </c>
      <c r="I581" s="20" t="s">
        <v>253</v>
      </c>
      <c r="J581" s="11" t="s">
        <v>255</v>
      </c>
      <c r="K581" s="11" t="s">
        <v>5259</v>
      </c>
      <c r="L581" s="11">
        <v>2</v>
      </c>
    </row>
    <row r="582" spans="1:12">
      <c r="A582" s="11" t="s">
        <v>1070</v>
      </c>
      <c r="D582" s="11" t="s">
        <v>254</v>
      </c>
      <c r="E582" s="19" t="s">
        <v>1320</v>
      </c>
      <c r="F582" s="10">
        <v>42036</v>
      </c>
      <c r="G582" s="10">
        <v>45323</v>
      </c>
      <c r="H582" s="11">
        <v>10</v>
      </c>
      <c r="I582" s="20" t="s">
        <v>253</v>
      </c>
      <c r="J582" s="11" t="s">
        <v>255</v>
      </c>
      <c r="K582" s="11" t="s">
        <v>5259</v>
      </c>
      <c r="L582" s="11">
        <v>2</v>
      </c>
    </row>
    <row r="583" spans="1:12">
      <c r="A583" s="11" t="s">
        <v>1071</v>
      </c>
      <c r="D583" s="11" t="s">
        <v>254</v>
      </c>
      <c r="E583" s="19" t="s">
        <v>1321</v>
      </c>
      <c r="F583" s="10">
        <v>42036</v>
      </c>
      <c r="G583" s="10">
        <v>45323</v>
      </c>
      <c r="H583" s="11">
        <v>10</v>
      </c>
      <c r="I583" s="20" t="s">
        <v>253</v>
      </c>
      <c r="J583" s="11" t="s">
        <v>255</v>
      </c>
      <c r="K583" s="11" t="s">
        <v>5259</v>
      </c>
      <c r="L583" s="11">
        <v>2</v>
      </c>
    </row>
    <row r="584" spans="1:12">
      <c r="A584" s="11" t="s">
        <v>1072</v>
      </c>
      <c r="D584" s="11" t="s">
        <v>254</v>
      </c>
      <c r="E584" s="19" t="s">
        <v>1322</v>
      </c>
      <c r="F584" s="10">
        <v>42036</v>
      </c>
      <c r="G584" s="10">
        <v>45323</v>
      </c>
      <c r="H584" s="11">
        <v>10</v>
      </c>
      <c r="I584" s="20" t="s">
        <v>253</v>
      </c>
      <c r="J584" s="11" t="s">
        <v>255</v>
      </c>
      <c r="K584" s="11" t="s">
        <v>5259</v>
      </c>
      <c r="L584" s="11">
        <v>2</v>
      </c>
    </row>
    <row r="585" spans="1:12">
      <c r="A585" s="11" t="s">
        <v>1073</v>
      </c>
      <c r="D585" s="11" t="s">
        <v>254</v>
      </c>
      <c r="E585" s="19" t="s">
        <v>1323</v>
      </c>
      <c r="F585" s="10">
        <v>42036</v>
      </c>
      <c r="G585" s="10">
        <v>45323</v>
      </c>
      <c r="H585" s="11">
        <v>10</v>
      </c>
      <c r="I585" s="20" t="s">
        <v>253</v>
      </c>
      <c r="J585" s="11" t="s">
        <v>255</v>
      </c>
      <c r="K585" s="11" t="s">
        <v>5259</v>
      </c>
      <c r="L585" s="11">
        <v>2</v>
      </c>
    </row>
    <row r="586" spans="1:12">
      <c r="A586" s="11" t="s">
        <v>1074</v>
      </c>
      <c r="D586" s="11" t="s">
        <v>254</v>
      </c>
      <c r="E586" s="19" t="s">
        <v>1324</v>
      </c>
      <c r="F586" s="10">
        <v>42036</v>
      </c>
      <c r="G586" s="10">
        <v>45323</v>
      </c>
      <c r="H586" s="11">
        <v>10</v>
      </c>
      <c r="I586" s="20" t="s">
        <v>253</v>
      </c>
      <c r="J586" s="11" t="s">
        <v>255</v>
      </c>
      <c r="K586" s="11" t="s">
        <v>5259</v>
      </c>
      <c r="L586" s="11">
        <v>2</v>
      </c>
    </row>
    <row r="587" spans="1:12">
      <c r="A587" s="11" t="s">
        <v>1075</v>
      </c>
      <c r="D587" s="11" t="s">
        <v>254</v>
      </c>
      <c r="E587" s="19" t="s">
        <v>1325</v>
      </c>
      <c r="F587" s="10">
        <v>42036</v>
      </c>
      <c r="G587" s="10">
        <v>45323</v>
      </c>
      <c r="H587" s="11">
        <v>10</v>
      </c>
      <c r="I587" s="20" t="s">
        <v>253</v>
      </c>
      <c r="J587" s="11" t="s">
        <v>255</v>
      </c>
      <c r="K587" s="11" t="s">
        <v>5259</v>
      </c>
      <c r="L587" s="11">
        <v>2</v>
      </c>
    </row>
    <row r="588" spans="1:12">
      <c r="A588" s="11" t="s">
        <v>1076</v>
      </c>
      <c r="D588" s="11" t="s">
        <v>254</v>
      </c>
      <c r="E588" s="19" t="s">
        <v>1326</v>
      </c>
      <c r="F588" s="10">
        <v>42036</v>
      </c>
      <c r="G588" s="10">
        <v>45323</v>
      </c>
      <c r="H588" s="11">
        <v>10</v>
      </c>
      <c r="I588" s="20" t="s">
        <v>253</v>
      </c>
      <c r="J588" s="11" t="s">
        <v>255</v>
      </c>
      <c r="K588" s="11" t="s">
        <v>5259</v>
      </c>
      <c r="L588" s="11">
        <v>2</v>
      </c>
    </row>
    <row r="589" spans="1:12">
      <c r="A589" s="11" t="s">
        <v>1077</v>
      </c>
      <c r="D589" s="11" t="s">
        <v>254</v>
      </c>
      <c r="E589" s="19" t="s">
        <v>1327</v>
      </c>
      <c r="F589" s="10">
        <v>42036</v>
      </c>
      <c r="G589" s="10">
        <v>45323</v>
      </c>
      <c r="H589" s="11">
        <v>10</v>
      </c>
      <c r="I589" s="20" t="s">
        <v>253</v>
      </c>
      <c r="J589" s="11" t="s">
        <v>255</v>
      </c>
      <c r="K589" s="11" t="s">
        <v>5259</v>
      </c>
      <c r="L589" s="11">
        <v>2</v>
      </c>
    </row>
    <row r="590" spans="1:12">
      <c r="A590" s="11" t="s">
        <v>1078</v>
      </c>
      <c r="D590" s="11" t="s">
        <v>254</v>
      </c>
      <c r="E590" s="19" t="s">
        <v>1328</v>
      </c>
      <c r="F590" s="10">
        <v>42036</v>
      </c>
      <c r="G590" s="10">
        <v>45323</v>
      </c>
      <c r="H590" s="11">
        <v>10</v>
      </c>
      <c r="I590" s="20" t="s">
        <v>253</v>
      </c>
      <c r="J590" s="11" t="s">
        <v>255</v>
      </c>
      <c r="K590" s="11" t="s">
        <v>5259</v>
      </c>
      <c r="L590" s="11">
        <v>2</v>
      </c>
    </row>
    <row r="591" spans="1:12">
      <c r="A591" s="11" t="s">
        <v>1079</v>
      </c>
      <c r="D591" s="11" t="s">
        <v>254</v>
      </c>
      <c r="E591" s="19" t="s">
        <v>1329</v>
      </c>
      <c r="F591" s="10">
        <v>42036</v>
      </c>
      <c r="G591" s="10">
        <v>45323</v>
      </c>
      <c r="H591" s="11">
        <v>10</v>
      </c>
      <c r="I591" s="20" t="s">
        <v>253</v>
      </c>
      <c r="J591" s="11" t="s">
        <v>255</v>
      </c>
      <c r="K591" s="11" t="s">
        <v>5259</v>
      </c>
      <c r="L591" s="11">
        <v>2</v>
      </c>
    </row>
    <row r="592" spans="1:12">
      <c r="A592" s="11" t="s">
        <v>1080</v>
      </c>
      <c r="D592" s="11" t="s">
        <v>254</v>
      </c>
      <c r="E592" s="19" t="s">
        <v>1330</v>
      </c>
      <c r="F592" s="10">
        <v>42036</v>
      </c>
      <c r="G592" s="10">
        <v>45323</v>
      </c>
      <c r="H592" s="11">
        <v>10</v>
      </c>
      <c r="I592" s="20" t="s">
        <v>253</v>
      </c>
      <c r="J592" s="11" t="s">
        <v>255</v>
      </c>
      <c r="K592" s="11" t="s">
        <v>5259</v>
      </c>
      <c r="L592" s="11">
        <v>2</v>
      </c>
    </row>
    <row r="593" spans="1:12">
      <c r="A593" s="11" t="s">
        <v>1081</v>
      </c>
      <c r="D593" s="11" t="s">
        <v>254</v>
      </c>
      <c r="E593" s="19" t="s">
        <v>1331</v>
      </c>
      <c r="F593" s="10">
        <v>42036</v>
      </c>
      <c r="G593" s="10">
        <v>45323</v>
      </c>
      <c r="H593" s="11">
        <v>10</v>
      </c>
      <c r="I593" s="20" t="s">
        <v>253</v>
      </c>
      <c r="J593" s="11" t="s">
        <v>255</v>
      </c>
      <c r="K593" s="11" t="s">
        <v>5259</v>
      </c>
      <c r="L593" s="11">
        <v>2</v>
      </c>
    </row>
    <row r="594" spans="1:12">
      <c r="A594" s="11" t="s">
        <v>1082</v>
      </c>
      <c r="D594" s="11" t="s">
        <v>254</v>
      </c>
      <c r="E594" s="19" t="s">
        <v>1332</v>
      </c>
      <c r="F594" s="10">
        <v>42036</v>
      </c>
      <c r="G594" s="10">
        <v>45323</v>
      </c>
      <c r="H594" s="11">
        <v>10</v>
      </c>
      <c r="I594" s="20" t="s">
        <v>253</v>
      </c>
      <c r="J594" s="11" t="s">
        <v>255</v>
      </c>
      <c r="K594" s="11" t="s">
        <v>5259</v>
      </c>
      <c r="L594" s="11">
        <v>2</v>
      </c>
    </row>
    <row r="595" spans="1:12">
      <c r="A595" s="11" t="s">
        <v>1083</v>
      </c>
      <c r="D595" s="11" t="s">
        <v>254</v>
      </c>
      <c r="E595" s="19" t="s">
        <v>1333</v>
      </c>
      <c r="F595" s="10">
        <v>42036</v>
      </c>
      <c r="G595" s="10">
        <v>45323</v>
      </c>
      <c r="H595" s="11">
        <v>10</v>
      </c>
      <c r="I595" s="20" t="s">
        <v>253</v>
      </c>
      <c r="J595" s="11" t="s">
        <v>255</v>
      </c>
      <c r="K595" s="11" t="s">
        <v>5259</v>
      </c>
      <c r="L595" s="11">
        <v>2</v>
      </c>
    </row>
    <row r="596" spans="1:12">
      <c r="A596" s="11" t="s">
        <v>1084</v>
      </c>
      <c r="D596" s="11" t="s">
        <v>254</v>
      </c>
      <c r="E596" s="19" t="s">
        <v>1334</v>
      </c>
      <c r="F596" s="10">
        <v>42036</v>
      </c>
      <c r="G596" s="10">
        <v>45323</v>
      </c>
      <c r="H596" s="11">
        <v>10</v>
      </c>
      <c r="I596" s="20" t="s">
        <v>253</v>
      </c>
      <c r="J596" s="11" t="s">
        <v>255</v>
      </c>
      <c r="K596" s="11" t="s">
        <v>5259</v>
      </c>
      <c r="L596" s="11">
        <v>2</v>
      </c>
    </row>
    <row r="597" spans="1:12">
      <c r="A597" s="11" t="s">
        <v>1085</v>
      </c>
      <c r="D597" s="11" t="s">
        <v>254</v>
      </c>
      <c r="E597" s="19" t="s">
        <v>1335</v>
      </c>
      <c r="F597" s="10">
        <v>42036</v>
      </c>
      <c r="G597" s="10">
        <v>45323</v>
      </c>
      <c r="H597" s="11">
        <v>10</v>
      </c>
      <c r="I597" s="20" t="s">
        <v>253</v>
      </c>
      <c r="J597" s="11" t="s">
        <v>255</v>
      </c>
      <c r="K597" s="11" t="s">
        <v>5259</v>
      </c>
      <c r="L597" s="11">
        <v>2</v>
      </c>
    </row>
    <row r="598" spans="1:12">
      <c r="A598" s="11" t="s">
        <v>1086</v>
      </c>
      <c r="D598" s="11" t="s">
        <v>254</v>
      </c>
      <c r="E598" s="19" t="s">
        <v>1336</v>
      </c>
      <c r="F598" s="10">
        <v>42036</v>
      </c>
      <c r="G598" s="10">
        <v>45323</v>
      </c>
      <c r="H598" s="11">
        <v>10</v>
      </c>
      <c r="I598" s="20" t="s">
        <v>253</v>
      </c>
      <c r="J598" s="11" t="s">
        <v>255</v>
      </c>
      <c r="K598" s="11" t="s">
        <v>5259</v>
      </c>
      <c r="L598" s="11">
        <v>2</v>
      </c>
    </row>
    <row r="599" spans="1:12">
      <c r="A599" s="11" t="s">
        <v>1087</v>
      </c>
      <c r="D599" s="11" t="s">
        <v>254</v>
      </c>
      <c r="E599" s="19" t="s">
        <v>1337</v>
      </c>
      <c r="F599" s="10">
        <v>42036</v>
      </c>
      <c r="G599" s="10">
        <v>45323</v>
      </c>
      <c r="H599" s="11">
        <v>10</v>
      </c>
      <c r="I599" s="20" t="s">
        <v>253</v>
      </c>
      <c r="J599" s="11" t="s">
        <v>255</v>
      </c>
      <c r="K599" s="11" t="s">
        <v>5259</v>
      </c>
      <c r="L599" s="11">
        <v>2</v>
      </c>
    </row>
    <row r="600" spans="1:12">
      <c r="A600" s="11" t="s">
        <v>1088</v>
      </c>
      <c r="D600" s="11" t="s">
        <v>254</v>
      </c>
      <c r="E600" s="19" t="s">
        <v>1338</v>
      </c>
      <c r="F600" s="10">
        <v>42036</v>
      </c>
      <c r="G600" s="10">
        <v>45323</v>
      </c>
      <c r="H600" s="11">
        <v>10</v>
      </c>
      <c r="I600" s="20" t="s">
        <v>253</v>
      </c>
      <c r="J600" s="11" t="s">
        <v>255</v>
      </c>
      <c r="K600" s="11" t="s">
        <v>5259</v>
      </c>
      <c r="L600" s="11">
        <v>2</v>
      </c>
    </row>
    <row r="601" spans="1:12">
      <c r="A601" s="11" t="s">
        <v>1089</v>
      </c>
      <c r="D601" s="11" t="s">
        <v>254</v>
      </c>
      <c r="E601" s="19" t="s">
        <v>1339</v>
      </c>
      <c r="F601" s="10">
        <v>42036</v>
      </c>
      <c r="G601" s="10">
        <v>45323</v>
      </c>
      <c r="H601" s="11">
        <v>10</v>
      </c>
      <c r="I601" s="20" t="s">
        <v>253</v>
      </c>
      <c r="J601" s="11" t="s">
        <v>255</v>
      </c>
      <c r="K601" s="11" t="s">
        <v>5259</v>
      </c>
      <c r="L601" s="11">
        <v>2</v>
      </c>
    </row>
    <row r="602" spans="1:12">
      <c r="A602" s="11" t="s">
        <v>1090</v>
      </c>
      <c r="D602" s="11" t="s">
        <v>254</v>
      </c>
      <c r="E602" s="19" t="s">
        <v>1340</v>
      </c>
      <c r="F602" s="10">
        <v>42036</v>
      </c>
      <c r="G602" s="10">
        <v>45323</v>
      </c>
      <c r="H602" s="11">
        <v>10</v>
      </c>
      <c r="I602" s="20" t="s">
        <v>253</v>
      </c>
      <c r="J602" s="11" t="s">
        <v>255</v>
      </c>
      <c r="K602" s="11" t="s">
        <v>5259</v>
      </c>
      <c r="L602" s="11">
        <v>2</v>
      </c>
    </row>
    <row r="603" spans="1:12">
      <c r="A603" s="11" t="s">
        <v>1091</v>
      </c>
      <c r="D603" s="11" t="s">
        <v>254</v>
      </c>
      <c r="E603" s="19" t="s">
        <v>1341</v>
      </c>
      <c r="F603" s="10">
        <v>42036</v>
      </c>
      <c r="G603" s="10">
        <v>45323</v>
      </c>
      <c r="H603" s="11">
        <v>10</v>
      </c>
      <c r="I603" s="20" t="s">
        <v>253</v>
      </c>
      <c r="J603" s="11" t="s">
        <v>255</v>
      </c>
      <c r="K603" s="11" t="s">
        <v>5259</v>
      </c>
      <c r="L603" s="11">
        <v>2</v>
      </c>
    </row>
    <row r="604" spans="1:12">
      <c r="A604" s="11" t="s">
        <v>1092</v>
      </c>
      <c r="D604" s="11" t="s">
        <v>254</v>
      </c>
      <c r="E604" s="19" t="s">
        <v>1342</v>
      </c>
      <c r="F604" s="10">
        <v>42036</v>
      </c>
      <c r="G604" s="10">
        <v>45323</v>
      </c>
      <c r="H604" s="11">
        <v>10</v>
      </c>
      <c r="I604" s="20" t="s">
        <v>253</v>
      </c>
      <c r="J604" s="11" t="s">
        <v>255</v>
      </c>
      <c r="K604" s="11" t="s">
        <v>5259</v>
      </c>
      <c r="L604" s="11">
        <v>2</v>
      </c>
    </row>
    <row r="605" spans="1:12">
      <c r="A605" s="11" t="s">
        <v>1093</v>
      </c>
      <c r="D605" s="11" t="s">
        <v>254</v>
      </c>
      <c r="E605" s="19" t="s">
        <v>1343</v>
      </c>
      <c r="F605" s="10">
        <v>42036</v>
      </c>
      <c r="G605" s="10">
        <v>45323</v>
      </c>
      <c r="H605" s="11">
        <v>10</v>
      </c>
      <c r="I605" s="20" t="s">
        <v>253</v>
      </c>
      <c r="J605" s="11" t="s">
        <v>255</v>
      </c>
      <c r="K605" s="11" t="s">
        <v>5259</v>
      </c>
      <c r="L605" s="11">
        <v>2</v>
      </c>
    </row>
    <row r="606" spans="1:12">
      <c r="A606" s="11" t="s">
        <v>1094</v>
      </c>
      <c r="D606" s="11" t="s">
        <v>254</v>
      </c>
      <c r="E606" s="19" t="s">
        <v>1344</v>
      </c>
      <c r="F606" s="10">
        <v>42036</v>
      </c>
      <c r="G606" s="10">
        <v>45323</v>
      </c>
      <c r="H606" s="11">
        <v>10</v>
      </c>
      <c r="I606" s="20" t="s">
        <v>253</v>
      </c>
      <c r="J606" s="11" t="s">
        <v>255</v>
      </c>
      <c r="K606" s="11" t="s">
        <v>5259</v>
      </c>
      <c r="L606" s="11">
        <v>2</v>
      </c>
    </row>
    <row r="607" spans="1:12">
      <c r="A607" s="11" t="s">
        <v>1095</v>
      </c>
      <c r="D607" s="11" t="s">
        <v>254</v>
      </c>
      <c r="E607" s="19" t="s">
        <v>1345</v>
      </c>
      <c r="F607" s="10">
        <v>42036</v>
      </c>
      <c r="G607" s="10">
        <v>45323</v>
      </c>
      <c r="H607" s="11">
        <v>10</v>
      </c>
      <c r="I607" s="20" t="s">
        <v>253</v>
      </c>
      <c r="J607" s="11" t="s">
        <v>255</v>
      </c>
      <c r="K607" s="11" t="s">
        <v>5259</v>
      </c>
      <c r="L607" s="11">
        <v>2</v>
      </c>
    </row>
    <row r="608" spans="1:12">
      <c r="A608" s="11" t="s">
        <v>1096</v>
      </c>
      <c r="D608" s="11" t="s">
        <v>254</v>
      </c>
      <c r="E608" s="19" t="s">
        <v>1346</v>
      </c>
      <c r="F608" s="10">
        <v>42036</v>
      </c>
      <c r="G608" s="10">
        <v>45323</v>
      </c>
      <c r="H608" s="11">
        <v>10</v>
      </c>
      <c r="I608" s="20" t="s">
        <v>253</v>
      </c>
      <c r="J608" s="11" t="s">
        <v>255</v>
      </c>
      <c r="K608" s="11" t="s">
        <v>5259</v>
      </c>
      <c r="L608" s="11">
        <v>2</v>
      </c>
    </row>
    <row r="609" spans="1:12">
      <c r="A609" s="11" t="s">
        <v>1097</v>
      </c>
      <c r="D609" s="11" t="s">
        <v>254</v>
      </c>
      <c r="E609" s="19" t="s">
        <v>1347</v>
      </c>
      <c r="F609" s="10">
        <v>42036</v>
      </c>
      <c r="G609" s="10">
        <v>45323</v>
      </c>
      <c r="H609" s="11">
        <v>10</v>
      </c>
      <c r="I609" s="20" t="s">
        <v>253</v>
      </c>
      <c r="J609" s="11" t="s">
        <v>255</v>
      </c>
      <c r="K609" s="11" t="s">
        <v>5259</v>
      </c>
      <c r="L609" s="11">
        <v>2</v>
      </c>
    </row>
    <row r="610" spans="1:12">
      <c r="A610" s="11" t="s">
        <v>1098</v>
      </c>
      <c r="D610" s="11" t="s">
        <v>254</v>
      </c>
      <c r="E610" s="19" t="s">
        <v>1348</v>
      </c>
      <c r="F610" s="10">
        <v>42036</v>
      </c>
      <c r="G610" s="10">
        <v>45323</v>
      </c>
      <c r="H610" s="11">
        <v>10</v>
      </c>
      <c r="I610" s="20" t="s">
        <v>253</v>
      </c>
      <c r="J610" s="11" t="s">
        <v>255</v>
      </c>
      <c r="K610" s="11" t="s">
        <v>5259</v>
      </c>
      <c r="L610" s="11">
        <v>2</v>
      </c>
    </row>
    <row r="611" spans="1:12">
      <c r="A611" s="11" t="s">
        <v>1099</v>
      </c>
      <c r="D611" s="11" t="s">
        <v>254</v>
      </c>
      <c r="E611" s="19" t="s">
        <v>1349</v>
      </c>
      <c r="F611" s="10">
        <v>42036</v>
      </c>
      <c r="G611" s="10">
        <v>45323</v>
      </c>
      <c r="H611" s="11">
        <v>10</v>
      </c>
      <c r="I611" s="20" t="s">
        <v>253</v>
      </c>
      <c r="J611" s="11" t="s">
        <v>255</v>
      </c>
      <c r="K611" s="11" t="s">
        <v>5259</v>
      </c>
      <c r="L611" s="11">
        <v>2</v>
      </c>
    </row>
    <row r="612" spans="1:12">
      <c r="A612" s="11" t="s">
        <v>1100</v>
      </c>
      <c r="D612" s="11" t="s">
        <v>254</v>
      </c>
      <c r="E612" s="19" t="s">
        <v>1350</v>
      </c>
      <c r="F612" s="10">
        <v>42036</v>
      </c>
      <c r="G612" s="10">
        <v>45323</v>
      </c>
      <c r="H612" s="11">
        <v>10</v>
      </c>
      <c r="I612" s="20" t="s">
        <v>253</v>
      </c>
      <c r="J612" s="11" t="s">
        <v>255</v>
      </c>
      <c r="K612" s="11" t="s">
        <v>5259</v>
      </c>
      <c r="L612" s="11">
        <v>2</v>
      </c>
    </row>
    <row r="613" spans="1:12">
      <c r="A613" s="11" t="s">
        <v>1101</v>
      </c>
      <c r="D613" s="11" t="s">
        <v>254</v>
      </c>
      <c r="E613" s="19" t="s">
        <v>1351</v>
      </c>
      <c r="F613" s="10">
        <v>42036</v>
      </c>
      <c r="G613" s="10">
        <v>45323</v>
      </c>
      <c r="H613" s="11">
        <v>10</v>
      </c>
      <c r="I613" s="20" t="s">
        <v>253</v>
      </c>
      <c r="J613" s="11" t="s">
        <v>255</v>
      </c>
      <c r="K613" s="11" t="s">
        <v>5259</v>
      </c>
      <c r="L613" s="11">
        <v>2</v>
      </c>
    </row>
    <row r="614" spans="1:12">
      <c r="A614" s="11" t="s">
        <v>1102</v>
      </c>
      <c r="D614" s="11" t="s">
        <v>254</v>
      </c>
      <c r="E614" s="19" t="s">
        <v>1352</v>
      </c>
      <c r="F614" s="10">
        <v>42036</v>
      </c>
      <c r="G614" s="10">
        <v>45323</v>
      </c>
      <c r="H614" s="11">
        <v>10</v>
      </c>
      <c r="I614" s="20" t="s">
        <v>253</v>
      </c>
      <c r="J614" s="11" t="s">
        <v>255</v>
      </c>
      <c r="K614" s="11" t="s">
        <v>5259</v>
      </c>
      <c r="L614" s="11">
        <v>2</v>
      </c>
    </row>
    <row r="615" spans="1:12">
      <c r="A615" s="11" t="s">
        <v>1103</v>
      </c>
      <c r="D615" s="11" t="s">
        <v>254</v>
      </c>
      <c r="E615" s="19" t="s">
        <v>1353</v>
      </c>
      <c r="F615" s="10">
        <v>42036</v>
      </c>
      <c r="G615" s="10">
        <v>45323</v>
      </c>
      <c r="H615" s="11">
        <v>10</v>
      </c>
      <c r="I615" s="20" t="s">
        <v>253</v>
      </c>
      <c r="J615" s="11" t="s">
        <v>255</v>
      </c>
      <c r="K615" s="11" t="s">
        <v>5259</v>
      </c>
      <c r="L615" s="11">
        <v>2</v>
      </c>
    </row>
    <row r="616" spans="1:12">
      <c r="A616" s="11" t="s">
        <v>1104</v>
      </c>
      <c r="D616" s="11" t="s">
        <v>254</v>
      </c>
      <c r="E616" s="19" t="s">
        <v>1354</v>
      </c>
      <c r="F616" s="10">
        <v>42036</v>
      </c>
      <c r="G616" s="10">
        <v>45323</v>
      </c>
      <c r="H616" s="11">
        <v>10</v>
      </c>
      <c r="I616" s="20" t="s">
        <v>253</v>
      </c>
      <c r="J616" s="11" t="s">
        <v>255</v>
      </c>
      <c r="K616" s="11" t="s">
        <v>5259</v>
      </c>
      <c r="L616" s="11">
        <v>2</v>
      </c>
    </row>
    <row r="617" spans="1:12">
      <c r="A617" s="11" t="s">
        <v>1105</v>
      </c>
      <c r="D617" s="11" t="s">
        <v>254</v>
      </c>
      <c r="E617" s="19" t="s">
        <v>1355</v>
      </c>
      <c r="F617" s="10">
        <v>42036</v>
      </c>
      <c r="G617" s="10">
        <v>45323</v>
      </c>
      <c r="H617" s="11">
        <v>10</v>
      </c>
      <c r="I617" s="20" t="s">
        <v>253</v>
      </c>
      <c r="J617" s="11" t="s">
        <v>255</v>
      </c>
      <c r="K617" s="11" t="s">
        <v>5259</v>
      </c>
      <c r="L617" s="11">
        <v>2</v>
      </c>
    </row>
    <row r="618" spans="1:12">
      <c r="A618" s="11" t="s">
        <v>1106</v>
      </c>
      <c r="D618" s="11" t="s">
        <v>254</v>
      </c>
      <c r="E618" s="19" t="s">
        <v>1356</v>
      </c>
      <c r="F618" s="10">
        <v>42036</v>
      </c>
      <c r="G618" s="10">
        <v>45323</v>
      </c>
      <c r="H618" s="11">
        <v>10</v>
      </c>
      <c r="I618" s="20" t="s">
        <v>253</v>
      </c>
      <c r="J618" s="11" t="s">
        <v>255</v>
      </c>
      <c r="K618" s="11" t="s">
        <v>5259</v>
      </c>
      <c r="L618" s="11">
        <v>2</v>
      </c>
    </row>
    <row r="619" spans="1:12">
      <c r="A619" s="11" t="s">
        <v>1107</v>
      </c>
      <c r="D619" s="11" t="s">
        <v>254</v>
      </c>
      <c r="E619" s="19" t="s">
        <v>1357</v>
      </c>
      <c r="F619" s="10">
        <v>42036</v>
      </c>
      <c r="G619" s="10">
        <v>45323</v>
      </c>
      <c r="H619" s="11">
        <v>10</v>
      </c>
      <c r="I619" s="20" t="s">
        <v>253</v>
      </c>
      <c r="J619" s="11" t="s">
        <v>255</v>
      </c>
      <c r="K619" s="11" t="s">
        <v>5259</v>
      </c>
      <c r="L619" s="11">
        <v>2</v>
      </c>
    </row>
    <row r="620" spans="1:12">
      <c r="A620" s="11" t="s">
        <v>1108</v>
      </c>
      <c r="D620" s="11" t="s">
        <v>254</v>
      </c>
      <c r="E620" s="19" t="s">
        <v>1358</v>
      </c>
      <c r="F620" s="10">
        <v>42036</v>
      </c>
      <c r="G620" s="10">
        <v>45323</v>
      </c>
      <c r="H620" s="11">
        <v>10</v>
      </c>
      <c r="I620" s="20" t="s">
        <v>253</v>
      </c>
      <c r="J620" s="11" t="s">
        <v>255</v>
      </c>
      <c r="K620" s="11" t="s">
        <v>5259</v>
      </c>
      <c r="L620" s="11">
        <v>2</v>
      </c>
    </row>
    <row r="621" spans="1:12">
      <c r="A621" s="11" t="s">
        <v>1109</v>
      </c>
      <c r="D621" s="11" t="s">
        <v>254</v>
      </c>
      <c r="E621" s="19" t="s">
        <v>1359</v>
      </c>
      <c r="F621" s="10">
        <v>42036</v>
      </c>
      <c r="G621" s="10">
        <v>45323</v>
      </c>
      <c r="H621" s="11">
        <v>10</v>
      </c>
      <c r="I621" s="20" t="s">
        <v>253</v>
      </c>
      <c r="J621" s="11" t="s">
        <v>255</v>
      </c>
      <c r="K621" s="11" t="s">
        <v>5259</v>
      </c>
      <c r="L621" s="11">
        <v>2</v>
      </c>
    </row>
    <row r="622" spans="1:12">
      <c r="A622" s="11" t="s">
        <v>1110</v>
      </c>
      <c r="D622" s="11" t="s">
        <v>254</v>
      </c>
      <c r="E622" s="19" t="s">
        <v>1360</v>
      </c>
      <c r="F622" s="10">
        <v>42036</v>
      </c>
      <c r="G622" s="10">
        <v>45323</v>
      </c>
      <c r="H622" s="11">
        <v>10</v>
      </c>
      <c r="I622" s="20" t="s">
        <v>253</v>
      </c>
      <c r="J622" s="11" t="s">
        <v>255</v>
      </c>
      <c r="K622" s="11" t="s">
        <v>5259</v>
      </c>
      <c r="L622" s="11">
        <v>2</v>
      </c>
    </row>
    <row r="623" spans="1:12">
      <c r="A623" s="11" t="s">
        <v>1111</v>
      </c>
      <c r="D623" s="11" t="s">
        <v>254</v>
      </c>
      <c r="E623" s="19" t="s">
        <v>1361</v>
      </c>
      <c r="F623" s="10">
        <v>42036</v>
      </c>
      <c r="G623" s="10">
        <v>45323</v>
      </c>
      <c r="H623" s="11">
        <v>10</v>
      </c>
      <c r="I623" s="20" t="s">
        <v>253</v>
      </c>
      <c r="J623" s="11" t="s">
        <v>255</v>
      </c>
      <c r="K623" s="11" t="s">
        <v>5259</v>
      </c>
      <c r="L623" s="11">
        <v>2</v>
      </c>
    </row>
    <row r="624" spans="1:12">
      <c r="A624" s="11" t="s">
        <v>1112</v>
      </c>
      <c r="D624" s="11" t="s">
        <v>254</v>
      </c>
      <c r="E624" s="19" t="s">
        <v>1362</v>
      </c>
      <c r="F624" s="10">
        <v>42036</v>
      </c>
      <c r="G624" s="10">
        <v>45323</v>
      </c>
      <c r="H624" s="11">
        <v>10</v>
      </c>
      <c r="I624" s="20" t="s">
        <v>253</v>
      </c>
      <c r="J624" s="11" t="s">
        <v>255</v>
      </c>
      <c r="K624" s="11" t="s">
        <v>5259</v>
      </c>
      <c r="L624" s="11">
        <v>2</v>
      </c>
    </row>
    <row r="625" spans="1:12">
      <c r="A625" s="11" t="s">
        <v>1113</v>
      </c>
      <c r="D625" s="11" t="s">
        <v>254</v>
      </c>
      <c r="E625" s="19" t="s">
        <v>1363</v>
      </c>
      <c r="F625" s="10">
        <v>42036</v>
      </c>
      <c r="G625" s="10">
        <v>45323</v>
      </c>
      <c r="H625" s="11">
        <v>10</v>
      </c>
      <c r="I625" s="20" t="s">
        <v>253</v>
      </c>
      <c r="J625" s="11" t="s">
        <v>255</v>
      </c>
      <c r="K625" s="11" t="s">
        <v>5259</v>
      </c>
      <c r="L625" s="11">
        <v>2</v>
      </c>
    </row>
    <row r="626" spans="1:12">
      <c r="A626" s="11" t="s">
        <v>1114</v>
      </c>
      <c r="D626" s="11" t="s">
        <v>254</v>
      </c>
      <c r="E626" s="19" t="s">
        <v>1364</v>
      </c>
      <c r="F626" s="10">
        <v>42036</v>
      </c>
      <c r="G626" s="10">
        <v>45323</v>
      </c>
      <c r="H626" s="11">
        <v>10</v>
      </c>
      <c r="I626" s="20" t="s">
        <v>253</v>
      </c>
      <c r="J626" s="11" t="s">
        <v>255</v>
      </c>
      <c r="K626" s="11" t="s">
        <v>5259</v>
      </c>
      <c r="L626" s="11">
        <v>2</v>
      </c>
    </row>
    <row r="627" spans="1:12">
      <c r="A627" s="11" t="s">
        <v>1115</v>
      </c>
      <c r="D627" s="11" t="s">
        <v>254</v>
      </c>
      <c r="E627" s="19" t="s">
        <v>1365</v>
      </c>
      <c r="F627" s="10">
        <v>42036</v>
      </c>
      <c r="G627" s="10">
        <v>45323</v>
      </c>
      <c r="H627" s="11">
        <v>10</v>
      </c>
      <c r="I627" s="20" t="s">
        <v>253</v>
      </c>
      <c r="J627" s="11" t="s">
        <v>255</v>
      </c>
      <c r="K627" s="11" t="s">
        <v>5259</v>
      </c>
      <c r="L627" s="11">
        <v>2</v>
      </c>
    </row>
    <row r="628" spans="1:12">
      <c r="A628" s="11" t="s">
        <v>1116</v>
      </c>
      <c r="D628" s="11" t="s">
        <v>254</v>
      </c>
      <c r="E628" s="19" t="s">
        <v>1366</v>
      </c>
      <c r="F628" s="10">
        <v>42036</v>
      </c>
      <c r="G628" s="10">
        <v>45323</v>
      </c>
      <c r="H628" s="11">
        <v>10</v>
      </c>
      <c r="I628" s="20" t="s">
        <v>253</v>
      </c>
      <c r="J628" s="11" t="s">
        <v>255</v>
      </c>
      <c r="K628" s="11" t="s">
        <v>5259</v>
      </c>
      <c r="L628" s="11">
        <v>2</v>
      </c>
    </row>
    <row r="629" spans="1:12">
      <c r="A629" s="11" t="s">
        <v>1117</v>
      </c>
      <c r="D629" s="11" t="s">
        <v>254</v>
      </c>
      <c r="E629" s="19" t="s">
        <v>1367</v>
      </c>
      <c r="F629" s="10">
        <v>42036</v>
      </c>
      <c r="G629" s="10">
        <v>45323</v>
      </c>
      <c r="H629" s="11">
        <v>10</v>
      </c>
      <c r="I629" s="20" t="s">
        <v>253</v>
      </c>
      <c r="J629" s="11" t="s">
        <v>255</v>
      </c>
      <c r="K629" s="11" t="s">
        <v>5259</v>
      </c>
      <c r="L629" s="11">
        <v>2</v>
      </c>
    </row>
    <row r="630" spans="1:12">
      <c r="A630" s="11" t="s">
        <v>1118</v>
      </c>
      <c r="D630" s="11" t="s">
        <v>254</v>
      </c>
      <c r="E630" s="19" t="s">
        <v>1368</v>
      </c>
      <c r="F630" s="10">
        <v>42036</v>
      </c>
      <c r="G630" s="10">
        <v>45323</v>
      </c>
      <c r="H630" s="11">
        <v>10</v>
      </c>
      <c r="I630" s="20" t="s">
        <v>253</v>
      </c>
      <c r="J630" s="11" t="s">
        <v>255</v>
      </c>
      <c r="K630" s="11" t="s">
        <v>5259</v>
      </c>
      <c r="L630" s="11">
        <v>2</v>
      </c>
    </row>
    <row r="631" spans="1:12">
      <c r="A631" s="11" t="s">
        <v>1119</v>
      </c>
      <c r="D631" s="11" t="s">
        <v>254</v>
      </c>
      <c r="E631" s="19" t="s">
        <v>1369</v>
      </c>
      <c r="F631" s="10">
        <v>42036</v>
      </c>
      <c r="G631" s="10">
        <v>45323</v>
      </c>
      <c r="H631" s="11">
        <v>10</v>
      </c>
      <c r="I631" s="20" t="s">
        <v>253</v>
      </c>
      <c r="J631" s="11" t="s">
        <v>255</v>
      </c>
      <c r="K631" s="11" t="s">
        <v>5259</v>
      </c>
      <c r="L631" s="11">
        <v>2</v>
      </c>
    </row>
    <row r="632" spans="1:12">
      <c r="A632" s="11" t="s">
        <v>1120</v>
      </c>
      <c r="D632" s="11" t="s">
        <v>254</v>
      </c>
      <c r="E632" s="19" t="s">
        <v>1370</v>
      </c>
      <c r="F632" s="10">
        <v>42036</v>
      </c>
      <c r="G632" s="10">
        <v>45323</v>
      </c>
      <c r="H632" s="11">
        <v>10</v>
      </c>
      <c r="I632" s="20" t="s">
        <v>253</v>
      </c>
      <c r="J632" s="11" t="s">
        <v>255</v>
      </c>
      <c r="K632" s="11" t="s">
        <v>5259</v>
      </c>
      <c r="L632" s="11">
        <v>2</v>
      </c>
    </row>
    <row r="633" spans="1:12">
      <c r="A633" s="11" t="s">
        <v>1121</v>
      </c>
      <c r="D633" s="11" t="s">
        <v>254</v>
      </c>
      <c r="E633" s="19" t="s">
        <v>1371</v>
      </c>
      <c r="F633" s="10">
        <v>42036</v>
      </c>
      <c r="G633" s="10">
        <v>45323</v>
      </c>
      <c r="H633" s="11">
        <v>10</v>
      </c>
      <c r="I633" s="20" t="s">
        <v>253</v>
      </c>
      <c r="J633" s="11" t="s">
        <v>255</v>
      </c>
      <c r="K633" s="11" t="s">
        <v>5259</v>
      </c>
      <c r="L633" s="11">
        <v>2</v>
      </c>
    </row>
    <row r="634" spans="1:12">
      <c r="A634" s="11" t="s">
        <v>1122</v>
      </c>
      <c r="D634" s="11" t="s">
        <v>254</v>
      </c>
      <c r="E634" s="19" t="s">
        <v>1372</v>
      </c>
      <c r="F634" s="10">
        <v>42036</v>
      </c>
      <c r="G634" s="10">
        <v>45323</v>
      </c>
      <c r="H634" s="11">
        <v>10</v>
      </c>
      <c r="I634" s="20" t="s">
        <v>253</v>
      </c>
      <c r="J634" s="11" t="s">
        <v>255</v>
      </c>
      <c r="K634" s="11" t="s">
        <v>5259</v>
      </c>
      <c r="L634" s="11">
        <v>2</v>
      </c>
    </row>
    <row r="635" spans="1:12">
      <c r="A635" s="11" t="s">
        <v>1123</v>
      </c>
      <c r="D635" s="11" t="s">
        <v>254</v>
      </c>
      <c r="E635" s="19" t="s">
        <v>1373</v>
      </c>
      <c r="F635" s="10">
        <v>42036</v>
      </c>
      <c r="G635" s="10">
        <v>45323</v>
      </c>
      <c r="H635" s="11">
        <v>10</v>
      </c>
      <c r="I635" s="20" t="s">
        <v>253</v>
      </c>
      <c r="J635" s="11" t="s">
        <v>255</v>
      </c>
      <c r="K635" s="11" t="s">
        <v>5259</v>
      </c>
      <c r="L635" s="11">
        <v>2</v>
      </c>
    </row>
    <row r="636" spans="1:12">
      <c r="A636" s="11" t="s">
        <v>1124</v>
      </c>
      <c r="D636" s="11" t="s">
        <v>254</v>
      </c>
      <c r="E636" s="19" t="s">
        <v>1374</v>
      </c>
      <c r="F636" s="10">
        <v>42036</v>
      </c>
      <c r="G636" s="10">
        <v>45323</v>
      </c>
      <c r="H636" s="11">
        <v>10</v>
      </c>
      <c r="I636" s="20" t="s">
        <v>253</v>
      </c>
      <c r="J636" s="11" t="s">
        <v>255</v>
      </c>
      <c r="K636" s="11" t="s">
        <v>5259</v>
      </c>
      <c r="L636" s="11">
        <v>2</v>
      </c>
    </row>
    <row r="637" spans="1:12">
      <c r="A637" s="11" t="s">
        <v>1125</v>
      </c>
      <c r="D637" s="11" t="s">
        <v>254</v>
      </c>
      <c r="E637" s="19" t="s">
        <v>1375</v>
      </c>
      <c r="F637" s="10">
        <v>42036</v>
      </c>
      <c r="G637" s="10">
        <v>45323</v>
      </c>
      <c r="H637" s="11">
        <v>10</v>
      </c>
      <c r="I637" s="20" t="s">
        <v>253</v>
      </c>
      <c r="J637" s="11" t="s">
        <v>255</v>
      </c>
      <c r="K637" s="11" t="s">
        <v>5259</v>
      </c>
      <c r="L637" s="11">
        <v>2</v>
      </c>
    </row>
    <row r="638" spans="1:12">
      <c r="A638" s="11" t="s">
        <v>1126</v>
      </c>
      <c r="D638" s="11" t="s">
        <v>254</v>
      </c>
      <c r="E638" s="19" t="s">
        <v>1376</v>
      </c>
      <c r="F638" s="10">
        <v>42036</v>
      </c>
      <c r="G638" s="10">
        <v>45323</v>
      </c>
      <c r="H638" s="11">
        <v>10</v>
      </c>
      <c r="I638" s="20" t="s">
        <v>253</v>
      </c>
      <c r="J638" s="11" t="s">
        <v>255</v>
      </c>
      <c r="K638" s="11" t="s">
        <v>5259</v>
      </c>
      <c r="L638" s="11">
        <v>2</v>
      </c>
    </row>
    <row r="639" spans="1:12">
      <c r="A639" s="11" t="s">
        <v>1127</v>
      </c>
      <c r="D639" s="11" t="s">
        <v>254</v>
      </c>
      <c r="E639" s="19" t="s">
        <v>1377</v>
      </c>
      <c r="F639" s="10">
        <v>42036</v>
      </c>
      <c r="G639" s="10">
        <v>45323</v>
      </c>
      <c r="H639" s="11">
        <v>10</v>
      </c>
      <c r="I639" s="20" t="s">
        <v>253</v>
      </c>
      <c r="J639" s="11" t="s">
        <v>255</v>
      </c>
      <c r="K639" s="11" t="s">
        <v>5259</v>
      </c>
      <c r="L639" s="11">
        <v>2</v>
      </c>
    </row>
    <row r="640" spans="1:12">
      <c r="A640" s="11" t="s">
        <v>1128</v>
      </c>
      <c r="D640" s="11" t="s">
        <v>254</v>
      </c>
      <c r="E640" s="19" t="s">
        <v>1378</v>
      </c>
      <c r="F640" s="10">
        <v>42036</v>
      </c>
      <c r="G640" s="10">
        <v>45323</v>
      </c>
      <c r="H640" s="11">
        <v>10</v>
      </c>
      <c r="I640" s="20" t="s">
        <v>253</v>
      </c>
      <c r="J640" s="11" t="s">
        <v>255</v>
      </c>
      <c r="K640" s="11" t="s">
        <v>5259</v>
      </c>
      <c r="L640" s="11">
        <v>2</v>
      </c>
    </row>
    <row r="641" spans="1:12">
      <c r="A641" s="11" t="s">
        <v>1129</v>
      </c>
      <c r="D641" s="11" t="s">
        <v>254</v>
      </c>
      <c r="E641" s="19" t="s">
        <v>1379</v>
      </c>
      <c r="F641" s="10">
        <v>42036</v>
      </c>
      <c r="G641" s="10">
        <v>45323</v>
      </c>
      <c r="H641" s="11">
        <v>10</v>
      </c>
      <c r="I641" s="20" t="s">
        <v>253</v>
      </c>
      <c r="J641" s="11" t="s">
        <v>255</v>
      </c>
      <c r="K641" s="11" t="s">
        <v>5259</v>
      </c>
      <c r="L641" s="11">
        <v>2</v>
      </c>
    </row>
    <row r="642" spans="1:12">
      <c r="A642" s="11" t="s">
        <v>1130</v>
      </c>
      <c r="D642" s="11" t="s">
        <v>254</v>
      </c>
      <c r="E642" s="19" t="s">
        <v>1380</v>
      </c>
      <c r="F642" s="10">
        <v>42036</v>
      </c>
      <c r="G642" s="10">
        <v>45323</v>
      </c>
      <c r="H642" s="11">
        <v>10</v>
      </c>
      <c r="I642" s="20" t="s">
        <v>253</v>
      </c>
      <c r="J642" s="11" t="s">
        <v>255</v>
      </c>
      <c r="K642" s="11" t="s">
        <v>5259</v>
      </c>
      <c r="L642" s="11">
        <v>2</v>
      </c>
    </row>
    <row r="643" spans="1:12">
      <c r="A643" s="11" t="s">
        <v>1131</v>
      </c>
      <c r="D643" s="11" t="s">
        <v>254</v>
      </c>
      <c r="E643" s="19" t="s">
        <v>1381</v>
      </c>
      <c r="F643" s="10">
        <v>42036</v>
      </c>
      <c r="G643" s="10">
        <v>45323</v>
      </c>
      <c r="H643" s="11">
        <v>10</v>
      </c>
      <c r="I643" s="20" t="s">
        <v>253</v>
      </c>
      <c r="J643" s="11" t="s">
        <v>255</v>
      </c>
      <c r="K643" s="11" t="s">
        <v>5259</v>
      </c>
      <c r="L643" s="11">
        <v>2</v>
      </c>
    </row>
    <row r="644" spans="1:12">
      <c r="A644" s="11" t="s">
        <v>1132</v>
      </c>
      <c r="D644" s="11" t="s">
        <v>254</v>
      </c>
      <c r="E644" s="19" t="s">
        <v>1382</v>
      </c>
      <c r="F644" s="10">
        <v>42036</v>
      </c>
      <c r="G644" s="10">
        <v>45323</v>
      </c>
      <c r="H644" s="11">
        <v>10</v>
      </c>
      <c r="I644" s="20" t="s">
        <v>253</v>
      </c>
      <c r="J644" s="11" t="s">
        <v>255</v>
      </c>
      <c r="K644" s="11" t="s">
        <v>5259</v>
      </c>
      <c r="L644" s="11">
        <v>2</v>
      </c>
    </row>
    <row r="645" spans="1:12">
      <c r="A645" s="11" t="s">
        <v>1133</v>
      </c>
      <c r="D645" s="11" t="s">
        <v>254</v>
      </c>
      <c r="E645" s="19" t="s">
        <v>1383</v>
      </c>
      <c r="F645" s="10">
        <v>42036</v>
      </c>
      <c r="G645" s="10">
        <v>45323</v>
      </c>
      <c r="H645" s="11">
        <v>10</v>
      </c>
      <c r="I645" s="20" t="s">
        <v>253</v>
      </c>
      <c r="J645" s="11" t="s">
        <v>255</v>
      </c>
      <c r="K645" s="11" t="s">
        <v>5259</v>
      </c>
      <c r="L645" s="11">
        <v>2</v>
      </c>
    </row>
    <row r="646" spans="1:12">
      <c r="A646" s="11" t="s">
        <v>1134</v>
      </c>
      <c r="D646" s="11" t="s">
        <v>254</v>
      </c>
      <c r="E646" s="19" t="s">
        <v>1384</v>
      </c>
      <c r="F646" s="10">
        <v>42036</v>
      </c>
      <c r="G646" s="10">
        <v>45323</v>
      </c>
      <c r="H646" s="11">
        <v>10</v>
      </c>
      <c r="I646" s="20" t="s">
        <v>253</v>
      </c>
      <c r="J646" s="11" t="s">
        <v>255</v>
      </c>
      <c r="K646" s="11" t="s">
        <v>5259</v>
      </c>
      <c r="L646" s="11">
        <v>2</v>
      </c>
    </row>
    <row r="647" spans="1:12">
      <c r="A647" s="11" t="s">
        <v>1135</v>
      </c>
      <c r="D647" s="11" t="s">
        <v>254</v>
      </c>
      <c r="E647" s="19" t="s">
        <v>1385</v>
      </c>
      <c r="F647" s="10">
        <v>42036</v>
      </c>
      <c r="G647" s="10">
        <v>45323</v>
      </c>
      <c r="H647" s="11">
        <v>10</v>
      </c>
      <c r="I647" s="20" t="s">
        <v>253</v>
      </c>
      <c r="J647" s="11" t="s">
        <v>255</v>
      </c>
      <c r="K647" s="11" t="s">
        <v>5259</v>
      </c>
      <c r="L647" s="11">
        <v>2</v>
      </c>
    </row>
    <row r="648" spans="1:12">
      <c r="A648" s="11" t="s">
        <v>1136</v>
      </c>
      <c r="D648" s="11" t="s">
        <v>254</v>
      </c>
      <c r="E648" s="19" t="s">
        <v>1386</v>
      </c>
      <c r="F648" s="10">
        <v>42036</v>
      </c>
      <c r="G648" s="10">
        <v>45323</v>
      </c>
      <c r="H648" s="11">
        <v>10</v>
      </c>
      <c r="I648" s="20" t="s">
        <v>253</v>
      </c>
      <c r="J648" s="11" t="s">
        <v>255</v>
      </c>
      <c r="K648" s="11" t="s">
        <v>5259</v>
      </c>
      <c r="L648" s="11">
        <v>2</v>
      </c>
    </row>
    <row r="649" spans="1:12">
      <c r="A649" s="11" t="s">
        <v>1137</v>
      </c>
      <c r="D649" s="11" t="s">
        <v>254</v>
      </c>
      <c r="E649" s="19" t="s">
        <v>1387</v>
      </c>
      <c r="F649" s="10">
        <v>42036</v>
      </c>
      <c r="G649" s="10">
        <v>45323</v>
      </c>
      <c r="H649" s="11">
        <v>10</v>
      </c>
      <c r="I649" s="20" t="s">
        <v>253</v>
      </c>
      <c r="J649" s="11" t="s">
        <v>255</v>
      </c>
      <c r="K649" s="11" t="s">
        <v>5259</v>
      </c>
      <c r="L649" s="11">
        <v>2</v>
      </c>
    </row>
    <row r="650" spans="1:12">
      <c r="A650" s="11" t="s">
        <v>1138</v>
      </c>
      <c r="D650" s="11" t="s">
        <v>254</v>
      </c>
      <c r="E650" s="19" t="s">
        <v>1388</v>
      </c>
      <c r="F650" s="10">
        <v>42036</v>
      </c>
      <c r="G650" s="10">
        <v>45323</v>
      </c>
      <c r="H650" s="11">
        <v>10</v>
      </c>
      <c r="I650" s="20" t="s">
        <v>253</v>
      </c>
      <c r="J650" s="11" t="s">
        <v>255</v>
      </c>
      <c r="K650" s="11" t="s">
        <v>5259</v>
      </c>
      <c r="L650" s="11">
        <v>2</v>
      </c>
    </row>
    <row r="651" spans="1:12">
      <c r="A651" s="11" t="s">
        <v>1139</v>
      </c>
      <c r="D651" s="11" t="s">
        <v>254</v>
      </c>
      <c r="E651" s="19" t="s">
        <v>1389</v>
      </c>
      <c r="F651" s="10">
        <v>42036</v>
      </c>
      <c r="G651" s="10">
        <v>45323</v>
      </c>
      <c r="H651" s="11">
        <v>10</v>
      </c>
      <c r="I651" s="20" t="s">
        <v>253</v>
      </c>
      <c r="J651" s="11" t="s">
        <v>255</v>
      </c>
      <c r="K651" s="11" t="s">
        <v>5259</v>
      </c>
      <c r="L651" s="11">
        <v>2</v>
      </c>
    </row>
    <row r="652" spans="1:12">
      <c r="A652" s="11" t="s">
        <v>1140</v>
      </c>
      <c r="D652" s="11" t="s">
        <v>254</v>
      </c>
      <c r="E652" s="19" t="s">
        <v>1390</v>
      </c>
      <c r="F652" s="10">
        <v>42036</v>
      </c>
      <c r="G652" s="10">
        <v>45323</v>
      </c>
      <c r="H652" s="11">
        <v>10</v>
      </c>
      <c r="I652" s="20" t="s">
        <v>253</v>
      </c>
      <c r="J652" s="11" t="s">
        <v>255</v>
      </c>
      <c r="K652" s="11" t="s">
        <v>5259</v>
      </c>
      <c r="L652" s="11">
        <v>2</v>
      </c>
    </row>
    <row r="653" spans="1:12">
      <c r="A653" s="11" t="s">
        <v>1141</v>
      </c>
      <c r="D653" s="11" t="s">
        <v>254</v>
      </c>
      <c r="E653" s="19" t="s">
        <v>1391</v>
      </c>
      <c r="F653" s="10">
        <v>42036</v>
      </c>
      <c r="G653" s="10">
        <v>45323</v>
      </c>
      <c r="H653" s="11">
        <v>10</v>
      </c>
      <c r="I653" s="20" t="s">
        <v>253</v>
      </c>
      <c r="J653" s="11" t="s">
        <v>255</v>
      </c>
      <c r="K653" s="11" t="s">
        <v>5259</v>
      </c>
      <c r="L653" s="11">
        <v>2</v>
      </c>
    </row>
    <row r="654" spans="1:12">
      <c r="A654" s="11" t="s">
        <v>1142</v>
      </c>
      <c r="D654" s="11" t="s">
        <v>254</v>
      </c>
      <c r="E654" s="19" t="s">
        <v>1392</v>
      </c>
      <c r="F654" s="10">
        <v>42036</v>
      </c>
      <c r="G654" s="10">
        <v>45323</v>
      </c>
      <c r="H654" s="11">
        <v>10</v>
      </c>
      <c r="I654" s="20" t="s">
        <v>253</v>
      </c>
      <c r="J654" s="11" t="s">
        <v>255</v>
      </c>
      <c r="K654" s="11" t="s">
        <v>5259</v>
      </c>
      <c r="L654" s="11">
        <v>2</v>
      </c>
    </row>
    <row r="655" spans="1:12">
      <c r="A655" s="11" t="s">
        <v>1143</v>
      </c>
      <c r="D655" s="11" t="s">
        <v>254</v>
      </c>
      <c r="E655" s="19" t="s">
        <v>1393</v>
      </c>
      <c r="F655" s="10">
        <v>42036</v>
      </c>
      <c r="G655" s="10">
        <v>45323</v>
      </c>
      <c r="H655" s="11">
        <v>10</v>
      </c>
      <c r="I655" s="20" t="s">
        <v>253</v>
      </c>
      <c r="J655" s="11" t="s">
        <v>255</v>
      </c>
      <c r="K655" s="11" t="s">
        <v>5259</v>
      </c>
      <c r="L655" s="11">
        <v>2</v>
      </c>
    </row>
    <row r="656" spans="1:12">
      <c r="A656" s="11" t="s">
        <v>1144</v>
      </c>
      <c r="D656" s="11" t="s">
        <v>254</v>
      </c>
      <c r="E656" s="19" t="s">
        <v>1394</v>
      </c>
      <c r="F656" s="10">
        <v>42036</v>
      </c>
      <c r="G656" s="10">
        <v>45323</v>
      </c>
      <c r="H656" s="11">
        <v>10</v>
      </c>
      <c r="I656" s="20" t="s">
        <v>253</v>
      </c>
      <c r="J656" s="11" t="s">
        <v>255</v>
      </c>
      <c r="K656" s="11" t="s">
        <v>5259</v>
      </c>
      <c r="L656" s="11">
        <v>2</v>
      </c>
    </row>
    <row r="657" spans="1:12">
      <c r="A657" s="11" t="s">
        <v>1145</v>
      </c>
      <c r="D657" s="11" t="s">
        <v>254</v>
      </c>
      <c r="E657" s="19" t="s">
        <v>1395</v>
      </c>
      <c r="F657" s="10">
        <v>42036</v>
      </c>
      <c r="G657" s="10">
        <v>45323</v>
      </c>
      <c r="H657" s="11">
        <v>10</v>
      </c>
      <c r="I657" s="20" t="s">
        <v>253</v>
      </c>
      <c r="J657" s="11" t="s">
        <v>255</v>
      </c>
      <c r="K657" s="11" t="s">
        <v>5259</v>
      </c>
      <c r="L657" s="11">
        <v>2</v>
      </c>
    </row>
    <row r="658" spans="1:12">
      <c r="A658" s="11" t="s">
        <v>1146</v>
      </c>
      <c r="D658" s="11" t="s">
        <v>254</v>
      </c>
      <c r="E658" s="19" t="s">
        <v>1396</v>
      </c>
      <c r="F658" s="10">
        <v>42036</v>
      </c>
      <c r="G658" s="10">
        <v>45323</v>
      </c>
      <c r="H658" s="11">
        <v>10</v>
      </c>
      <c r="I658" s="20" t="s">
        <v>253</v>
      </c>
      <c r="J658" s="11" t="s">
        <v>255</v>
      </c>
      <c r="K658" s="11" t="s">
        <v>5259</v>
      </c>
      <c r="L658" s="11">
        <v>2</v>
      </c>
    </row>
    <row r="659" spans="1:12">
      <c r="A659" s="11" t="s">
        <v>1147</v>
      </c>
      <c r="D659" s="11" t="s">
        <v>254</v>
      </c>
      <c r="E659" s="19" t="s">
        <v>1397</v>
      </c>
      <c r="F659" s="10">
        <v>42036</v>
      </c>
      <c r="G659" s="10">
        <v>45323</v>
      </c>
      <c r="H659" s="11">
        <v>10</v>
      </c>
      <c r="I659" s="20" t="s">
        <v>253</v>
      </c>
      <c r="J659" s="11" t="s">
        <v>255</v>
      </c>
      <c r="K659" s="11" t="s">
        <v>5259</v>
      </c>
      <c r="L659" s="11">
        <v>2</v>
      </c>
    </row>
    <row r="660" spans="1:12">
      <c r="A660" s="11" t="s">
        <v>1148</v>
      </c>
      <c r="D660" s="11" t="s">
        <v>254</v>
      </c>
      <c r="E660" s="19" t="s">
        <v>1398</v>
      </c>
      <c r="F660" s="10">
        <v>42036</v>
      </c>
      <c r="G660" s="10">
        <v>45323</v>
      </c>
      <c r="H660" s="11">
        <v>10</v>
      </c>
      <c r="I660" s="20" t="s">
        <v>253</v>
      </c>
      <c r="J660" s="11" t="s">
        <v>255</v>
      </c>
      <c r="K660" s="11" t="s">
        <v>5259</v>
      </c>
      <c r="L660" s="11">
        <v>2</v>
      </c>
    </row>
    <row r="661" spans="1:12">
      <c r="A661" s="11" t="s">
        <v>1149</v>
      </c>
      <c r="D661" s="11" t="s">
        <v>254</v>
      </c>
      <c r="E661" s="19" t="s">
        <v>1399</v>
      </c>
      <c r="F661" s="10">
        <v>42036</v>
      </c>
      <c r="G661" s="10">
        <v>45323</v>
      </c>
      <c r="H661" s="11">
        <v>10</v>
      </c>
      <c r="I661" s="20" t="s">
        <v>253</v>
      </c>
      <c r="J661" s="11" t="s">
        <v>255</v>
      </c>
      <c r="K661" s="11" t="s">
        <v>5259</v>
      </c>
      <c r="L661" s="11">
        <v>2</v>
      </c>
    </row>
    <row r="662" spans="1:12">
      <c r="A662" s="11" t="s">
        <v>1150</v>
      </c>
      <c r="D662" s="11" t="s">
        <v>254</v>
      </c>
      <c r="E662" s="19" t="s">
        <v>1400</v>
      </c>
      <c r="F662" s="10">
        <v>42036</v>
      </c>
      <c r="G662" s="10">
        <v>45323</v>
      </c>
      <c r="H662" s="11">
        <v>10</v>
      </c>
      <c r="I662" s="20" t="s">
        <v>253</v>
      </c>
      <c r="J662" s="11" t="s">
        <v>255</v>
      </c>
      <c r="K662" s="11" t="s">
        <v>5259</v>
      </c>
      <c r="L662" s="11">
        <v>2</v>
      </c>
    </row>
    <row r="663" spans="1:12">
      <c r="A663" s="11" t="s">
        <v>1151</v>
      </c>
      <c r="D663" s="11" t="s">
        <v>254</v>
      </c>
      <c r="E663" s="19" t="s">
        <v>1401</v>
      </c>
      <c r="F663" s="10">
        <v>42036</v>
      </c>
      <c r="G663" s="10">
        <v>45323</v>
      </c>
      <c r="H663" s="11">
        <v>10</v>
      </c>
      <c r="I663" s="20" t="s">
        <v>253</v>
      </c>
      <c r="J663" s="11" t="s">
        <v>255</v>
      </c>
      <c r="K663" s="11" t="s">
        <v>5259</v>
      </c>
      <c r="L663" s="11">
        <v>2</v>
      </c>
    </row>
    <row r="664" spans="1:12">
      <c r="A664" s="11" t="s">
        <v>1152</v>
      </c>
      <c r="D664" s="11" t="s">
        <v>254</v>
      </c>
      <c r="E664" s="19" t="s">
        <v>1402</v>
      </c>
      <c r="F664" s="10">
        <v>42036</v>
      </c>
      <c r="G664" s="10">
        <v>45323</v>
      </c>
      <c r="H664" s="11">
        <v>10</v>
      </c>
      <c r="I664" s="20" t="s">
        <v>253</v>
      </c>
      <c r="J664" s="11" t="s">
        <v>255</v>
      </c>
      <c r="K664" s="11" t="s">
        <v>5259</v>
      </c>
      <c r="L664" s="11">
        <v>2</v>
      </c>
    </row>
    <row r="665" spans="1:12">
      <c r="A665" s="11" t="s">
        <v>1153</v>
      </c>
      <c r="D665" s="11" t="s">
        <v>254</v>
      </c>
      <c r="E665" s="19" t="s">
        <v>1403</v>
      </c>
      <c r="F665" s="10">
        <v>42036</v>
      </c>
      <c r="G665" s="10">
        <v>45323</v>
      </c>
      <c r="H665" s="11">
        <v>10</v>
      </c>
      <c r="I665" s="20" t="s">
        <v>253</v>
      </c>
      <c r="J665" s="11" t="s">
        <v>255</v>
      </c>
      <c r="K665" s="11" t="s">
        <v>5259</v>
      </c>
      <c r="L665" s="11">
        <v>2</v>
      </c>
    </row>
    <row r="666" spans="1:12">
      <c r="A666" s="11" t="s">
        <v>1154</v>
      </c>
      <c r="D666" s="11" t="s">
        <v>254</v>
      </c>
      <c r="E666" s="19" t="s">
        <v>1404</v>
      </c>
      <c r="F666" s="10">
        <v>42036</v>
      </c>
      <c r="G666" s="10">
        <v>45323</v>
      </c>
      <c r="H666" s="11">
        <v>10</v>
      </c>
      <c r="I666" s="20" t="s">
        <v>253</v>
      </c>
      <c r="J666" s="11" t="s">
        <v>255</v>
      </c>
      <c r="K666" s="11" t="s">
        <v>5259</v>
      </c>
      <c r="L666" s="11">
        <v>2</v>
      </c>
    </row>
    <row r="667" spans="1:12">
      <c r="A667" s="11" t="s">
        <v>1155</v>
      </c>
      <c r="D667" s="11" t="s">
        <v>254</v>
      </c>
      <c r="E667" s="19" t="s">
        <v>1405</v>
      </c>
      <c r="F667" s="10">
        <v>42036</v>
      </c>
      <c r="G667" s="10">
        <v>45323</v>
      </c>
      <c r="H667" s="11">
        <v>10</v>
      </c>
      <c r="I667" s="20" t="s">
        <v>253</v>
      </c>
      <c r="J667" s="11" t="s">
        <v>255</v>
      </c>
      <c r="K667" s="11" t="s">
        <v>5259</v>
      </c>
      <c r="L667" s="11">
        <v>2</v>
      </c>
    </row>
    <row r="668" spans="1:12">
      <c r="A668" s="11" t="s">
        <v>1156</v>
      </c>
      <c r="D668" s="11" t="s">
        <v>254</v>
      </c>
      <c r="E668" s="19" t="s">
        <v>1406</v>
      </c>
      <c r="F668" s="10">
        <v>42036</v>
      </c>
      <c r="G668" s="10">
        <v>45323</v>
      </c>
      <c r="H668" s="11">
        <v>10</v>
      </c>
      <c r="I668" s="20" t="s">
        <v>253</v>
      </c>
      <c r="J668" s="11" t="s">
        <v>255</v>
      </c>
      <c r="K668" s="11" t="s">
        <v>5259</v>
      </c>
      <c r="L668" s="11">
        <v>2</v>
      </c>
    </row>
    <row r="669" spans="1:12">
      <c r="A669" s="11" t="s">
        <v>1157</v>
      </c>
      <c r="D669" s="11" t="s">
        <v>254</v>
      </c>
      <c r="E669" s="19" t="s">
        <v>1407</v>
      </c>
      <c r="F669" s="10">
        <v>42036</v>
      </c>
      <c r="G669" s="10">
        <v>45323</v>
      </c>
      <c r="H669" s="11">
        <v>10</v>
      </c>
      <c r="I669" s="20" t="s">
        <v>253</v>
      </c>
      <c r="J669" s="11" t="s">
        <v>255</v>
      </c>
      <c r="K669" s="11" t="s">
        <v>5259</v>
      </c>
      <c r="L669" s="11">
        <v>2</v>
      </c>
    </row>
    <row r="670" spans="1:12">
      <c r="A670" s="11" t="s">
        <v>1158</v>
      </c>
      <c r="D670" s="11" t="s">
        <v>254</v>
      </c>
      <c r="E670" s="19" t="s">
        <v>1408</v>
      </c>
      <c r="F670" s="10">
        <v>42036</v>
      </c>
      <c r="G670" s="10">
        <v>45323</v>
      </c>
      <c r="H670" s="11">
        <v>10</v>
      </c>
      <c r="I670" s="20" t="s">
        <v>253</v>
      </c>
      <c r="J670" s="11" t="s">
        <v>255</v>
      </c>
      <c r="K670" s="11" t="s">
        <v>5259</v>
      </c>
      <c r="L670" s="11">
        <v>2</v>
      </c>
    </row>
    <row r="671" spans="1:12">
      <c r="A671" s="11" t="s">
        <v>1159</v>
      </c>
      <c r="D671" s="11" t="s">
        <v>254</v>
      </c>
      <c r="E671" s="19" t="s">
        <v>1409</v>
      </c>
      <c r="F671" s="10">
        <v>42036</v>
      </c>
      <c r="G671" s="10">
        <v>45323</v>
      </c>
      <c r="H671" s="11">
        <v>10</v>
      </c>
      <c r="I671" s="20" t="s">
        <v>253</v>
      </c>
      <c r="J671" s="11" t="s">
        <v>255</v>
      </c>
      <c r="K671" s="11" t="s">
        <v>5259</v>
      </c>
      <c r="L671" s="11">
        <v>2</v>
      </c>
    </row>
    <row r="672" spans="1:12">
      <c r="A672" s="11" t="s">
        <v>1160</v>
      </c>
      <c r="D672" s="11" t="s">
        <v>254</v>
      </c>
      <c r="E672" s="19" t="s">
        <v>1410</v>
      </c>
      <c r="F672" s="10">
        <v>42036</v>
      </c>
      <c r="G672" s="10">
        <v>45323</v>
      </c>
      <c r="H672" s="11">
        <v>10</v>
      </c>
      <c r="I672" s="20" t="s">
        <v>253</v>
      </c>
      <c r="J672" s="11" t="s">
        <v>255</v>
      </c>
      <c r="K672" s="11" t="s">
        <v>5259</v>
      </c>
      <c r="L672" s="11">
        <v>2</v>
      </c>
    </row>
    <row r="673" spans="1:12">
      <c r="A673" s="11" t="s">
        <v>1161</v>
      </c>
      <c r="D673" s="11" t="s">
        <v>254</v>
      </c>
      <c r="E673" s="19" t="s">
        <v>1411</v>
      </c>
      <c r="F673" s="10">
        <v>42036</v>
      </c>
      <c r="G673" s="10">
        <v>45323</v>
      </c>
      <c r="H673" s="11">
        <v>10</v>
      </c>
      <c r="I673" s="20" t="s">
        <v>253</v>
      </c>
      <c r="J673" s="11" t="s">
        <v>255</v>
      </c>
      <c r="K673" s="11" t="s">
        <v>5259</v>
      </c>
      <c r="L673" s="11">
        <v>2</v>
      </c>
    </row>
    <row r="674" spans="1:12">
      <c r="A674" s="11" t="s">
        <v>1162</v>
      </c>
      <c r="D674" s="11" t="s">
        <v>254</v>
      </c>
      <c r="E674" s="19" t="s">
        <v>1412</v>
      </c>
      <c r="F674" s="10">
        <v>42036</v>
      </c>
      <c r="G674" s="10">
        <v>45323</v>
      </c>
      <c r="H674" s="11">
        <v>10</v>
      </c>
      <c r="I674" s="20" t="s">
        <v>253</v>
      </c>
      <c r="J674" s="11" t="s">
        <v>255</v>
      </c>
      <c r="K674" s="11" t="s">
        <v>5259</v>
      </c>
      <c r="L674" s="11">
        <v>2</v>
      </c>
    </row>
    <row r="675" spans="1:12">
      <c r="A675" s="11" t="s">
        <v>1163</v>
      </c>
      <c r="D675" s="11" t="s">
        <v>254</v>
      </c>
      <c r="E675" s="19" t="s">
        <v>1413</v>
      </c>
      <c r="F675" s="10">
        <v>42036</v>
      </c>
      <c r="G675" s="10">
        <v>45323</v>
      </c>
      <c r="H675" s="11">
        <v>10</v>
      </c>
      <c r="I675" s="20" t="s">
        <v>253</v>
      </c>
      <c r="J675" s="11" t="s">
        <v>255</v>
      </c>
      <c r="K675" s="11" t="s">
        <v>5259</v>
      </c>
      <c r="L675" s="11">
        <v>2</v>
      </c>
    </row>
    <row r="676" spans="1:12">
      <c r="A676" s="11" t="s">
        <v>1164</v>
      </c>
      <c r="D676" s="11" t="s">
        <v>254</v>
      </c>
      <c r="E676" s="19" t="s">
        <v>1414</v>
      </c>
      <c r="F676" s="10">
        <v>42036</v>
      </c>
      <c r="G676" s="10">
        <v>45323</v>
      </c>
      <c r="H676" s="11">
        <v>10</v>
      </c>
      <c r="I676" s="20" t="s">
        <v>253</v>
      </c>
      <c r="J676" s="11" t="s">
        <v>255</v>
      </c>
      <c r="K676" s="11" t="s">
        <v>5259</v>
      </c>
      <c r="L676" s="11">
        <v>2</v>
      </c>
    </row>
    <row r="677" spans="1:12">
      <c r="A677" s="11" t="s">
        <v>1165</v>
      </c>
      <c r="D677" s="11" t="s">
        <v>254</v>
      </c>
      <c r="E677" s="19" t="s">
        <v>1415</v>
      </c>
      <c r="F677" s="10">
        <v>42036</v>
      </c>
      <c r="G677" s="10">
        <v>45323</v>
      </c>
      <c r="H677" s="11">
        <v>10</v>
      </c>
      <c r="I677" s="20" t="s">
        <v>253</v>
      </c>
      <c r="J677" s="11" t="s">
        <v>255</v>
      </c>
      <c r="K677" s="11" t="s">
        <v>5259</v>
      </c>
      <c r="L677" s="11">
        <v>2</v>
      </c>
    </row>
    <row r="678" spans="1:12">
      <c r="A678" s="11" t="s">
        <v>1166</v>
      </c>
      <c r="D678" s="11" t="s">
        <v>254</v>
      </c>
      <c r="E678" s="19" t="s">
        <v>1416</v>
      </c>
      <c r="F678" s="10">
        <v>42036</v>
      </c>
      <c r="G678" s="10">
        <v>45323</v>
      </c>
      <c r="H678" s="11">
        <v>10</v>
      </c>
      <c r="I678" s="20" t="s">
        <v>253</v>
      </c>
      <c r="J678" s="11" t="s">
        <v>255</v>
      </c>
      <c r="K678" s="11" t="s">
        <v>5259</v>
      </c>
      <c r="L678" s="11">
        <v>2</v>
      </c>
    </row>
    <row r="679" spans="1:12">
      <c r="A679" s="11" t="s">
        <v>1167</v>
      </c>
      <c r="D679" s="11" t="s">
        <v>254</v>
      </c>
      <c r="E679" s="19" t="s">
        <v>1417</v>
      </c>
      <c r="F679" s="10">
        <v>42036</v>
      </c>
      <c r="G679" s="10">
        <v>45323</v>
      </c>
      <c r="H679" s="11">
        <v>10</v>
      </c>
      <c r="I679" s="20" t="s">
        <v>253</v>
      </c>
      <c r="J679" s="11" t="s">
        <v>255</v>
      </c>
      <c r="K679" s="11" t="s">
        <v>5259</v>
      </c>
      <c r="L679" s="11">
        <v>2</v>
      </c>
    </row>
    <row r="680" spans="1:12">
      <c r="A680" s="11" t="s">
        <v>1168</v>
      </c>
      <c r="D680" s="11" t="s">
        <v>254</v>
      </c>
      <c r="E680" s="19" t="s">
        <v>1418</v>
      </c>
      <c r="F680" s="10">
        <v>42036</v>
      </c>
      <c r="G680" s="10">
        <v>45323</v>
      </c>
      <c r="H680" s="11">
        <v>10</v>
      </c>
      <c r="I680" s="20" t="s">
        <v>253</v>
      </c>
      <c r="J680" s="11" t="s">
        <v>255</v>
      </c>
      <c r="K680" s="11" t="s">
        <v>5259</v>
      </c>
      <c r="L680" s="11">
        <v>2</v>
      </c>
    </row>
    <row r="681" spans="1:12">
      <c r="A681" s="11" t="s">
        <v>1169</v>
      </c>
      <c r="D681" s="11" t="s">
        <v>254</v>
      </c>
      <c r="E681" s="19" t="s">
        <v>1419</v>
      </c>
      <c r="F681" s="10">
        <v>42036</v>
      </c>
      <c r="G681" s="10">
        <v>45323</v>
      </c>
      <c r="H681" s="11">
        <v>10</v>
      </c>
      <c r="I681" s="20" t="s">
        <v>253</v>
      </c>
      <c r="J681" s="11" t="s">
        <v>255</v>
      </c>
      <c r="K681" s="11" t="s">
        <v>5259</v>
      </c>
      <c r="L681" s="11">
        <v>2</v>
      </c>
    </row>
    <row r="682" spans="1:12">
      <c r="A682" s="11" t="s">
        <v>1170</v>
      </c>
      <c r="D682" s="11" t="s">
        <v>254</v>
      </c>
      <c r="E682" s="19" t="s">
        <v>1420</v>
      </c>
      <c r="F682" s="10">
        <v>42036</v>
      </c>
      <c r="G682" s="10">
        <v>45323</v>
      </c>
      <c r="H682" s="11">
        <v>10</v>
      </c>
      <c r="I682" s="20" t="s">
        <v>253</v>
      </c>
      <c r="J682" s="11" t="s">
        <v>255</v>
      </c>
      <c r="K682" s="11" t="s">
        <v>5259</v>
      </c>
      <c r="L682" s="11">
        <v>2</v>
      </c>
    </row>
    <row r="683" spans="1:12">
      <c r="A683" s="11" t="s">
        <v>1171</v>
      </c>
      <c r="D683" s="11" t="s">
        <v>254</v>
      </c>
      <c r="E683" s="19" t="s">
        <v>1421</v>
      </c>
      <c r="F683" s="10">
        <v>42036</v>
      </c>
      <c r="G683" s="10">
        <v>45323</v>
      </c>
      <c r="H683" s="11">
        <v>10</v>
      </c>
      <c r="I683" s="20" t="s">
        <v>253</v>
      </c>
      <c r="J683" s="11" t="s">
        <v>255</v>
      </c>
      <c r="K683" s="11" t="s">
        <v>5259</v>
      </c>
      <c r="L683" s="11">
        <v>2</v>
      </c>
    </row>
    <row r="684" spans="1:12">
      <c r="A684" s="11" t="s">
        <v>1172</v>
      </c>
      <c r="D684" s="11" t="s">
        <v>254</v>
      </c>
      <c r="E684" s="19" t="s">
        <v>1422</v>
      </c>
      <c r="F684" s="10">
        <v>42036</v>
      </c>
      <c r="G684" s="10">
        <v>45323</v>
      </c>
      <c r="H684" s="11">
        <v>10</v>
      </c>
      <c r="I684" s="20" t="s">
        <v>253</v>
      </c>
      <c r="J684" s="11" t="s">
        <v>255</v>
      </c>
      <c r="K684" s="11" t="s">
        <v>5259</v>
      </c>
      <c r="L684" s="11">
        <v>2</v>
      </c>
    </row>
    <row r="685" spans="1:12">
      <c r="A685" s="11" t="s">
        <v>1173</v>
      </c>
      <c r="D685" s="11" t="s">
        <v>254</v>
      </c>
      <c r="E685" s="19" t="s">
        <v>1423</v>
      </c>
      <c r="F685" s="10">
        <v>42036</v>
      </c>
      <c r="G685" s="10">
        <v>45323</v>
      </c>
      <c r="H685" s="11">
        <v>10</v>
      </c>
      <c r="I685" s="20" t="s">
        <v>253</v>
      </c>
      <c r="J685" s="11" t="s">
        <v>255</v>
      </c>
      <c r="K685" s="11" t="s">
        <v>5259</v>
      </c>
      <c r="L685" s="11">
        <v>2</v>
      </c>
    </row>
    <row r="686" spans="1:12">
      <c r="A686" s="11" t="s">
        <v>1174</v>
      </c>
      <c r="D686" s="11" t="s">
        <v>254</v>
      </c>
      <c r="E686" s="19" t="s">
        <v>1424</v>
      </c>
      <c r="F686" s="10">
        <v>42036</v>
      </c>
      <c r="G686" s="10">
        <v>45323</v>
      </c>
      <c r="H686" s="11">
        <v>10</v>
      </c>
      <c r="I686" s="20" t="s">
        <v>253</v>
      </c>
      <c r="J686" s="11" t="s">
        <v>255</v>
      </c>
      <c r="K686" s="11" t="s">
        <v>5259</v>
      </c>
      <c r="L686" s="11">
        <v>2</v>
      </c>
    </row>
    <row r="687" spans="1:12">
      <c r="A687" s="11" t="s">
        <v>1175</v>
      </c>
      <c r="D687" s="11" t="s">
        <v>254</v>
      </c>
      <c r="E687" s="19" t="s">
        <v>1425</v>
      </c>
      <c r="F687" s="10">
        <v>42036</v>
      </c>
      <c r="G687" s="10">
        <v>45323</v>
      </c>
      <c r="H687" s="11">
        <v>10</v>
      </c>
      <c r="I687" s="20" t="s">
        <v>253</v>
      </c>
      <c r="J687" s="11" t="s">
        <v>255</v>
      </c>
      <c r="K687" s="11" t="s">
        <v>5259</v>
      </c>
      <c r="L687" s="11">
        <v>2</v>
      </c>
    </row>
    <row r="688" spans="1:12">
      <c r="A688" s="11" t="s">
        <v>1176</v>
      </c>
      <c r="D688" s="11" t="s">
        <v>254</v>
      </c>
      <c r="E688" s="19" t="s">
        <v>1426</v>
      </c>
      <c r="F688" s="10">
        <v>42036</v>
      </c>
      <c r="G688" s="10">
        <v>45323</v>
      </c>
      <c r="H688" s="11">
        <v>10</v>
      </c>
      <c r="I688" s="20" t="s">
        <v>253</v>
      </c>
      <c r="J688" s="11" t="s">
        <v>255</v>
      </c>
      <c r="K688" s="11" t="s">
        <v>5259</v>
      </c>
      <c r="L688" s="11">
        <v>2</v>
      </c>
    </row>
    <row r="689" spans="1:12">
      <c r="A689" s="11" t="s">
        <v>1177</v>
      </c>
      <c r="D689" s="11" t="s">
        <v>254</v>
      </c>
      <c r="E689" s="19" t="s">
        <v>1427</v>
      </c>
      <c r="F689" s="10">
        <v>42036</v>
      </c>
      <c r="G689" s="10">
        <v>45323</v>
      </c>
      <c r="H689" s="11">
        <v>10</v>
      </c>
      <c r="I689" s="20" t="s">
        <v>253</v>
      </c>
      <c r="J689" s="11" t="s">
        <v>255</v>
      </c>
      <c r="K689" s="11" t="s">
        <v>5259</v>
      </c>
      <c r="L689" s="11">
        <v>2</v>
      </c>
    </row>
    <row r="690" spans="1:12">
      <c r="A690" s="11" t="s">
        <v>1178</v>
      </c>
      <c r="D690" s="11" t="s">
        <v>254</v>
      </c>
      <c r="E690" s="19" t="s">
        <v>1428</v>
      </c>
      <c r="F690" s="10">
        <v>42036</v>
      </c>
      <c r="G690" s="10">
        <v>45323</v>
      </c>
      <c r="H690" s="11">
        <v>10</v>
      </c>
      <c r="I690" s="20" t="s">
        <v>253</v>
      </c>
      <c r="J690" s="11" t="s">
        <v>255</v>
      </c>
      <c r="K690" s="11" t="s">
        <v>5259</v>
      </c>
      <c r="L690" s="11">
        <v>2</v>
      </c>
    </row>
    <row r="691" spans="1:12">
      <c r="A691" s="11" t="s">
        <v>1179</v>
      </c>
      <c r="D691" s="11" t="s">
        <v>254</v>
      </c>
      <c r="E691" s="19" t="s">
        <v>1429</v>
      </c>
      <c r="F691" s="10">
        <v>42036</v>
      </c>
      <c r="G691" s="10">
        <v>45323</v>
      </c>
      <c r="H691" s="11">
        <v>10</v>
      </c>
      <c r="I691" s="20" t="s">
        <v>253</v>
      </c>
      <c r="J691" s="11" t="s">
        <v>255</v>
      </c>
      <c r="K691" s="11" t="s">
        <v>5259</v>
      </c>
      <c r="L691" s="11">
        <v>2</v>
      </c>
    </row>
    <row r="692" spans="1:12">
      <c r="A692" s="11" t="s">
        <v>1180</v>
      </c>
      <c r="D692" s="11" t="s">
        <v>254</v>
      </c>
      <c r="E692" s="19" t="s">
        <v>1430</v>
      </c>
      <c r="F692" s="10">
        <v>42036</v>
      </c>
      <c r="G692" s="10">
        <v>45323</v>
      </c>
      <c r="H692" s="11">
        <v>10</v>
      </c>
      <c r="I692" s="20" t="s">
        <v>253</v>
      </c>
      <c r="J692" s="11" t="s">
        <v>255</v>
      </c>
      <c r="K692" s="11" t="s">
        <v>5259</v>
      </c>
      <c r="L692" s="11">
        <v>2</v>
      </c>
    </row>
    <row r="693" spans="1:12">
      <c r="A693" s="11" t="s">
        <v>1181</v>
      </c>
      <c r="D693" s="11" t="s">
        <v>254</v>
      </c>
      <c r="E693" s="19" t="s">
        <v>1431</v>
      </c>
      <c r="F693" s="10">
        <v>42036</v>
      </c>
      <c r="G693" s="10">
        <v>45323</v>
      </c>
      <c r="H693" s="11">
        <v>10</v>
      </c>
      <c r="I693" s="20" t="s">
        <v>253</v>
      </c>
      <c r="J693" s="11" t="s">
        <v>255</v>
      </c>
      <c r="K693" s="11" t="s">
        <v>5259</v>
      </c>
      <c r="L693" s="11">
        <v>2</v>
      </c>
    </row>
    <row r="694" spans="1:12">
      <c r="A694" s="11" t="s">
        <v>1182</v>
      </c>
      <c r="D694" s="11" t="s">
        <v>254</v>
      </c>
      <c r="E694" s="19" t="s">
        <v>1432</v>
      </c>
      <c r="F694" s="10">
        <v>42036</v>
      </c>
      <c r="G694" s="10">
        <v>45323</v>
      </c>
      <c r="H694" s="11">
        <v>10</v>
      </c>
      <c r="I694" s="20" t="s">
        <v>253</v>
      </c>
      <c r="J694" s="11" t="s">
        <v>255</v>
      </c>
      <c r="K694" s="11" t="s">
        <v>5259</v>
      </c>
      <c r="L694" s="11">
        <v>2</v>
      </c>
    </row>
    <row r="695" spans="1:12">
      <c r="A695" s="11" t="s">
        <v>1183</v>
      </c>
      <c r="D695" s="11" t="s">
        <v>254</v>
      </c>
      <c r="E695" s="19" t="s">
        <v>1433</v>
      </c>
      <c r="F695" s="10">
        <v>42036</v>
      </c>
      <c r="G695" s="10">
        <v>45323</v>
      </c>
      <c r="H695" s="11">
        <v>10</v>
      </c>
      <c r="I695" s="20" t="s">
        <v>253</v>
      </c>
      <c r="J695" s="11" t="s">
        <v>255</v>
      </c>
      <c r="K695" s="11" t="s">
        <v>5259</v>
      </c>
      <c r="L695" s="11">
        <v>2</v>
      </c>
    </row>
    <row r="696" spans="1:12">
      <c r="A696" s="11" t="s">
        <v>1184</v>
      </c>
      <c r="D696" s="11" t="s">
        <v>254</v>
      </c>
      <c r="E696" s="19" t="s">
        <v>1434</v>
      </c>
      <c r="F696" s="10">
        <v>42036</v>
      </c>
      <c r="G696" s="10">
        <v>45323</v>
      </c>
      <c r="H696" s="11">
        <v>10</v>
      </c>
      <c r="I696" s="20" t="s">
        <v>253</v>
      </c>
      <c r="J696" s="11" t="s">
        <v>255</v>
      </c>
      <c r="K696" s="11" t="s">
        <v>5259</v>
      </c>
      <c r="L696" s="11">
        <v>2</v>
      </c>
    </row>
    <row r="697" spans="1:12">
      <c r="A697" s="11" t="s">
        <v>1185</v>
      </c>
      <c r="D697" s="11" t="s">
        <v>254</v>
      </c>
      <c r="E697" s="19" t="s">
        <v>1435</v>
      </c>
      <c r="F697" s="10">
        <v>42036</v>
      </c>
      <c r="G697" s="10">
        <v>45323</v>
      </c>
      <c r="H697" s="11">
        <v>10</v>
      </c>
      <c r="I697" s="20" t="s">
        <v>253</v>
      </c>
      <c r="J697" s="11" t="s">
        <v>255</v>
      </c>
      <c r="K697" s="11" t="s">
        <v>5259</v>
      </c>
      <c r="L697" s="11">
        <v>2</v>
      </c>
    </row>
    <row r="698" spans="1:12">
      <c r="A698" s="11" t="s">
        <v>1186</v>
      </c>
      <c r="D698" s="11" t="s">
        <v>254</v>
      </c>
      <c r="E698" s="19" t="s">
        <v>1436</v>
      </c>
      <c r="F698" s="10">
        <v>42036</v>
      </c>
      <c r="G698" s="10">
        <v>45323</v>
      </c>
      <c r="H698" s="11">
        <v>10</v>
      </c>
      <c r="I698" s="20" t="s">
        <v>253</v>
      </c>
      <c r="J698" s="11" t="s">
        <v>255</v>
      </c>
      <c r="K698" s="11" t="s">
        <v>5259</v>
      </c>
      <c r="L698" s="11">
        <v>2</v>
      </c>
    </row>
    <row r="699" spans="1:12">
      <c r="A699" s="11" t="s">
        <v>1187</v>
      </c>
      <c r="D699" s="11" t="s">
        <v>254</v>
      </c>
      <c r="E699" s="19" t="s">
        <v>1437</v>
      </c>
      <c r="F699" s="10">
        <v>42036</v>
      </c>
      <c r="G699" s="10">
        <v>45323</v>
      </c>
      <c r="H699" s="11">
        <v>10</v>
      </c>
      <c r="I699" s="20" t="s">
        <v>253</v>
      </c>
      <c r="J699" s="11" t="s">
        <v>255</v>
      </c>
      <c r="K699" s="11" t="s">
        <v>5259</v>
      </c>
      <c r="L699" s="11">
        <v>2</v>
      </c>
    </row>
    <row r="700" spans="1:12">
      <c r="A700" s="11" t="s">
        <v>1188</v>
      </c>
      <c r="D700" s="11" t="s">
        <v>254</v>
      </c>
      <c r="E700" s="19" t="s">
        <v>1438</v>
      </c>
      <c r="F700" s="10">
        <v>42036</v>
      </c>
      <c r="G700" s="10">
        <v>45323</v>
      </c>
      <c r="H700" s="11">
        <v>10</v>
      </c>
      <c r="I700" s="20" t="s">
        <v>253</v>
      </c>
      <c r="J700" s="11" t="s">
        <v>255</v>
      </c>
      <c r="K700" s="11" t="s">
        <v>5259</v>
      </c>
      <c r="L700" s="11">
        <v>2</v>
      </c>
    </row>
    <row r="701" spans="1:12">
      <c r="A701" s="11" t="s">
        <v>1189</v>
      </c>
      <c r="D701" s="11" t="s">
        <v>254</v>
      </c>
      <c r="E701" s="19" t="s">
        <v>1439</v>
      </c>
      <c r="F701" s="10">
        <v>42036</v>
      </c>
      <c r="G701" s="10">
        <v>45323</v>
      </c>
      <c r="H701" s="11">
        <v>10</v>
      </c>
      <c r="I701" s="20" t="s">
        <v>253</v>
      </c>
      <c r="J701" s="11" t="s">
        <v>255</v>
      </c>
      <c r="K701" s="11" t="s">
        <v>5259</v>
      </c>
      <c r="L701" s="11">
        <v>2</v>
      </c>
    </row>
    <row r="702" spans="1:12">
      <c r="A702" s="11" t="s">
        <v>1190</v>
      </c>
      <c r="D702" s="11" t="s">
        <v>254</v>
      </c>
      <c r="E702" s="19" t="s">
        <v>1440</v>
      </c>
      <c r="F702" s="10">
        <v>42036</v>
      </c>
      <c r="G702" s="10">
        <v>45323</v>
      </c>
      <c r="H702" s="11">
        <v>10</v>
      </c>
      <c r="I702" s="20" t="s">
        <v>253</v>
      </c>
      <c r="J702" s="11" t="s">
        <v>255</v>
      </c>
      <c r="K702" s="11" t="s">
        <v>5259</v>
      </c>
      <c r="L702" s="11">
        <v>2</v>
      </c>
    </row>
    <row r="703" spans="1:12">
      <c r="A703" s="11" t="s">
        <v>1191</v>
      </c>
      <c r="D703" s="11" t="s">
        <v>254</v>
      </c>
      <c r="E703" s="19" t="s">
        <v>1441</v>
      </c>
      <c r="F703" s="10">
        <v>42036</v>
      </c>
      <c r="G703" s="10">
        <v>45323</v>
      </c>
      <c r="H703" s="11">
        <v>10</v>
      </c>
      <c r="I703" s="20" t="s">
        <v>253</v>
      </c>
      <c r="J703" s="11" t="s">
        <v>255</v>
      </c>
      <c r="K703" s="11" t="s">
        <v>5259</v>
      </c>
      <c r="L703" s="11">
        <v>2</v>
      </c>
    </row>
    <row r="704" spans="1:12">
      <c r="A704" s="11" t="s">
        <v>1192</v>
      </c>
      <c r="D704" s="11" t="s">
        <v>254</v>
      </c>
      <c r="E704" s="19" t="s">
        <v>1442</v>
      </c>
      <c r="F704" s="10">
        <v>42036</v>
      </c>
      <c r="G704" s="10">
        <v>45323</v>
      </c>
      <c r="H704" s="11">
        <v>10</v>
      </c>
      <c r="I704" s="20" t="s">
        <v>253</v>
      </c>
      <c r="J704" s="11" t="s">
        <v>255</v>
      </c>
      <c r="K704" s="11" t="s">
        <v>5259</v>
      </c>
      <c r="L704" s="11">
        <v>2</v>
      </c>
    </row>
    <row r="705" spans="1:12">
      <c r="A705" s="11" t="s">
        <v>1193</v>
      </c>
      <c r="D705" s="11" t="s">
        <v>254</v>
      </c>
      <c r="E705" s="19" t="s">
        <v>1443</v>
      </c>
      <c r="F705" s="10">
        <v>42036</v>
      </c>
      <c r="G705" s="10">
        <v>45323</v>
      </c>
      <c r="H705" s="11">
        <v>10</v>
      </c>
      <c r="I705" s="20" t="s">
        <v>253</v>
      </c>
      <c r="J705" s="11" t="s">
        <v>255</v>
      </c>
      <c r="K705" s="11" t="s">
        <v>5259</v>
      </c>
      <c r="L705" s="11">
        <v>2</v>
      </c>
    </row>
    <row r="706" spans="1:12">
      <c r="A706" s="11" t="s">
        <v>1194</v>
      </c>
      <c r="D706" s="11" t="s">
        <v>254</v>
      </c>
      <c r="E706" s="19" t="s">
        <v>1444</v>
      </c>
      <c r="F706" s="10">
        <v>42036</v>
      </c>
      <c r="G706" s="10">
        <v>45323</v>
      </c>
      <c r="H706" s="11">
        <v>10</v>
      </c>
      <c r="I706" s="20" t="s">
        <v>253</v>
      </c>
      <c r="J706" s="11" t="s">
        <v>255</v>
      </c>
      <c r="K706" s="11" t="s">
        <v>5259</v>
      </c>
      <c r="L706" s="11">
        <v>2</v>
      </c>
    </row>
    <row r="707" spans="1:12">
      <c r="A707" s="11" t="s">
        <v>1195</v>
      </c>
      <c r="D707" s="11" t="s">
        <v>254</v>
      </c>
      <c r="E707" s="19" t="s">
        <v>1445</v>
      </c>
      <c r="F707" s="10">
        <v>42036</v>
      </c>
      <c r="G707" s="10">
        <v>45323</v>
      </c>
      <c r="H707" s="11">
        <v>10</v>
      </c>
      <c r="I707" s="20" t="s">
        <v>253</v>
      </c>
      <c r="J707" s="11" t="s">
        <v>255</v>
      </c>
      <c r="K707" s="11" t="s">
        <v>5259</v>
      </c>
      <c r="L707" s="11">
        <v>2</v>
      </c>
    </row>
    <row r="708" spans="1:12">
      <c r="A708" s="11" t="s">
        <v>1196</v>
      </c>
      <c r="D708" s="11" t="s">
        <v>254</v>
      </c>
      <c r="E708" s="19" t="s">
        <v>1446</v>
      </c>
      <c r="F708" s="10">
        <v>42036</v>
      </c>
      <c r="G708" s="10">
        <v>45323</v>
      </c>
      <c r="H708" s="11">
        <v>10</v>
      </c>
      <c r="I708" s="20" t="s">
        <v>253</v>
      </c>
      <c r="J708" s="11" t="s">
        <v>255</v>
      </c>
      <c r="K708" s="11" t="s">
        <v>5259</v>
      </c>
      <c r="L708" s="11">
        <v>2</v>
      </c>
    </row>
    <row r="709" spans="1:12">
      <c r="A709" s="11" t="s">
        <v>1197</v>
      </c>
      <c r="D709" s="11" t="s">
        <v>254</v>
      </c>
      <c r="E709" s="19" t="s">
        <v>1447</v>
      </c>
      <c r="F709" s="10">
        <v>42036</v>
      </c>
      <c r="G709" s="10">
        <v>45323</v>
      </c>
      <c r="H709" s="11">
        <v>10</v>
      </c>
      <c r="I709" s="20" t="s">
        <v>253</v>
      </c>
      <c r="J709" s="11" t="s">
        <v>255</v>
      </c>
      <c r="K709" s="11" t="s">
        <v>5259</v>
      </c>
      <c r="L709" s="11">
        <v>2</v>
      </c>
    </row>
    <row r="710" spans="1:12">
      <c r="A710" s="11" t="s">
        <v>1198</v>
      </c>
      <c r="D710" s="11" t="s">
        <v>254</v>
      </c>
      <c r="E710" s="19" t="s">
        <v>1448</v>
      </c>
      <c r="F710" s="10">
        <v>42036</v>
      </c>
      <c r="G710" s="10">
        <v>45323</v>
      </c>
      <c r="H710" s="11">
        <v>10</v>
      </c>
      <c r="I710" s="20" t="s">
        <v>253</v>
      </c>
      <c r="J710" s="11" t="s">
        <v>255</v>
      </c>
      <c r="K710" s="11" t="s">
        <v>5259</v>
      </c>
      <c r="L710" s="11">
        <v>2</v>
      </c>
    </row>
    <row r="711" spans="1:12">
      <c r="A711" s="11" t="s">
        <v>1199</v>
      </c>
      <c r="D711" s="11" t="s">
        <v>254</v>
      </c>
      <c r="E711" s="19" t="s">
        <v>1449</v>
      </c>
      <c r="F711" s="10">
        <v>42036</v>
      </c>
      <c r="G711" s="10">
        <v>45323</v>
      </c>
      <c r="H711" s="11">
        <v>10</v>
      </c>
      <c r="I711" s="20" t="s">
        <v>253</v>
      </c>
      <c r="J711" s="11" t="s">
        <v>255</v>
      </c>
      <c r="K711" s="11" t="s">
        <v>5259</v>
      </c>
      <c r="L711" s="11">
        <v>2</v>
      </c>
    </row>
    <row r="712" spans="1:12">
      <c r="A712" s="11" t="s">
        <v>1200</v>
      </c>
      <c r="D712" s="11" t="s">
        <v>254</v>
      </c>
      <c r="E712" s="19" t="s">
        <v>1450</v>
      </c>
      <c r="F712" s="10">
        <v>42036</v>
      </c>
      <c r="G712" s="10">
        <v>45323</v>
      </c>
      <c r="H712" s="11">
        <v>10</v>
      </c>
      <c r="I712" s="20" t="s">
        <v>253</v>
      </c>
      <c r="J712" s="11" t="s">
        <v>255</v>
      </c>
      <c r="K712" s="11" t="s">
        <v>5259</v>
      </c>
      <c r="L712" s="11">
        <v>2</v>
      </c>
    </row>
    <row r="713" spans="1:12">
      <c r="A713" s="11" t="s">
        <v>1201</v>
      </c>
      <c r="D713" s="11" t="s">
        <v>254</v>
      </c>
      <c r="E713" s="19" t="s">
        <v>1451</v>
      </c>
      <c r="F713" s="10">
        <v>42036</v>
      </c>
      <c r="G713" s="10">
        <v>45323</v>
      </c>
      <c r="H713" s="11">
        <v>10</v>
      </c>
      <c r="I713" s="20" t="s">
        <v>253</v>
      </c>
      <c r="J713" s="11" t="s">
        <v>255</v>
      </c>
      <c r="K713" s="11" t="s">
        <v>5259</v>
      </c>
      <c r="L713" s="11">
        <v>2</v>
      </c>
    </row>
    <row r="714" spans="1:12">
      <c r="A714" s="11" t="s">
        <v>1202</v>
      </c>
      <c r="D714" s="11" t="s">
        <v>254</v>
      </c>
      <c r="E714" s="19" t="s">
        <v>1452</v>
      </c>
      <c r="F714" s="10">
        <v>42036</v>
      </c>
      <c r="G714" s="10">
        <v>45323</v>
      </c>
      <c r="H714" s="11">
        <v>10</v>
      </c>
      <c r="I714" s="20" t="s">
        <v>253</v>
      </c>
      <c r="J714" s="11" t="s">
        <v>255</v>
      </c>
      <c r="K714" s="11" t="s">
        <v>5259</v>
      </c>
      <c r="L714" s="11">
        <v>2</v>
      </c>
    </row>
    <row r="715" spans="1:12">
      <c r="A715" s="11" t="s">
        <v>1203</v>
      </c>
      <c r="D715" s="11" t="s">
        <v>254</v>
      </c>
      <c r="E715" s="19" t="s">
        <v>1453</v>
      </c>
      <c r="F715" s="10">
        <v>42036</v>
      </c>
      <c r="G715" s="10">
        <v>45323</v>
      </c>
      <c r="H715" s="11">
        <v>10</v>
      </c>
      <c r="I715" s="20" t="s">
        <v>253</v>
      </c>
      <c r="J715" s="11" t="s">
        <v>255</v>
      </c>
      <c r="K715" s="11" t="s">
        <v>5259</v>
      </c>
      <c r="L715" s="11">
        <v>2</v>
      </c>
    </row>
    <row r="716" spans="1:12">
      <c r="A716" s="11" t="s">
        <v>1204</v>
      </c>
      <c r="D716" s="11" t="s">
        <v>254</v>
      </c>
      <c r="E716" s="19" t="s">
        <v>1454</v>
      </c>
      <c r="F716" s="10">
        <v>42036</v>
      </c>
      <c r="G716" s="10">
        <v>45323</v>
      </c>
      <c r="H716" s="11">
        <v>10</v>
      </c>
      <c r="I716" s="20" t="s">
        <v>253</v>
      </c>
      <c r="J716" s="11" t="s">
        <v>255</v>
      </c>
      <c r="K716" s="11" t="s">
        <v>5259</v>
      </c>
      <c r="L716" s="11">
        <v>2</v>
      </c>
    </row>
    <row r="717" spans="1:12">
      <c r="A717" s="11" t="s">
        <v>1205</v>
      </c>
      <c r="D717" s="11" t="s">
        <v>254</v>
      </c>
      <c r="E717" s="19" t="s">
        <v>1455</v>
      </c>
      <c r="F717" s="10">
        <v>42036</v>
      </c>
      <c r="G717" s="10">
        <v>45323</v>
      </c>
      <c r="H717" s="11">
        <v>10</v>
      </c>
      <c r="I717" s="20" t="s">
        <v>253</v>
      </c>
      <c r="J717" s="11" t="s">
        <v>255</v>
      </c>
      <c r="K717" s="11" t="s">
        <v>5259</v>
      </c>
      <c r="L717" s="11">
        <v>2</v>
      </c>
    </row>
    <row r="718" spans="1:12">
      <c r="A718" s="11" t="s">
        <v>1206</v>
      </c>
      <c r="D718" s="11" t="s">
        <v>254</v>
      </c>
      <c r="E718" s="19" t="s">
        <v>1456</v>
      </c>
      <c r="F718" s="10">
        <v>42036</v>
      </c>
      <c r="G718" s="10">
        <v>45323</v>
      </c>
      <c r="H718" s="11">
        <v>10</v>
      </c>
      <c r="I718" s="20" t="s">
        <v>253</v>
      </c>
      <c r="J718" s="11" t="s">
        <v>255</v>
      </c>
      <c r="K718" s="11" t="s">
        <v>5259</v>
      </c>
      <c r="L718" s="11">
        <v>2</v>
      </c>
    </row>
    <row r="719" spans="1:12">
      <c r="A719" s="11" t="s">
        <v>1207</v>
      </c>
      <c r="D719" s="11" t="s">
        <v>254</v>
      </c>
      <c r="E719" s="19" t="s">
        <v>1457</v>
      </c>
      <c r="F719" s="10">
        <v>42036</v>
      </c>
      <c r="G719" s="10">
        <v>45323</v>
      </c>
      <c r="H719" s="11">
        <v>10</v>
      </c>
      <c r="I719" s="20" t="s">
        <v>253</v>
      </c>
      <c r="J719" s="11" t="s">
        <v>255</v>
      </c>
      <c r="K719" s="11" t="s">
        <v>5259</v>
      </c>
      <c r="L719" s="11">
        <v>2</v>
      </c>
    </row>
    <row r="720" spans="1:12">
      <c r="A720" s="11" t="s">
        <v>1208</v>
      </c>
      <c r="D720" s="11" t="s">
        <v>254</v>
      </c>
      <c r="E720" s="19" t="s">
        <v>1458</v>
      </c>
      <c r="F720" s="10">
        <v>42036</v>
      </c>
      <c r="G720" s="10">
        <v>45323</v>
      </c>
      <c r="H720" s="11">
        <v>10</v>
      </c>
      <c r="I720" s="20" t="s">
        <v>253</v>
      </c>
      <c r="J720" s="11" t="s">
        <v>255</v>
      </c>
      <c r="K720" s="11" t="s">
        <v>5259</v>
      </c>
      <c r="L720" s="11">
        <v>2</v>
      </c>
    </row>
    <row r="721" spans="1:12">
      <c r="A721" s="11" t="s">
        <v>1209</v>
      </c>
      <c r="D721" s="11" t="s">
        <v>254</v>
      </c>
      <c r="E721" s="19" t="s">
        <v>1459</v>
      </c>
      <c r="F721" s="10">
        <v>42036</v>
      </c>
      <c r="G721" s="10">
        <v>45323</v>
      </c>
      <c r="H721" s="11">
        <v>10</v>
      </c>
      <c r="I721" s="20" t="s">
        <v>253</v>
      </c>
      <c r="J721" s="11" t="s">
        <v>255</v>
      </c>
      <c r="K721" s="11" t="s">
        <v>5259</v>
      </c>
      <c r="L721" s="11">
        <v>2</v>
      </c>
    </row>
    <row r="722" spans="1:12">
      <c r="A722" s="11" t="s">
        <v>1210</v>
      </c>
      <c r="D722" s="11" t="s">
        <v>254</v>
      </c>
      <c r="E722" s="19" t="s">
        <v>1460</v>
      </c>
      <c r="F722" s="10">
        <v>42036</v>
      </c>
      <c r="G722" s="10">
        <v>45323</v>
      </c>
      <c r="H722" s="11">
        <v>10</v>
      </c>
      <c r="I722" s="20" t="s">
        <v>253</v>
      </c>
      <c r="J722" s="11" t="s">
        <v>255</v>
      </c>
      <c r="K722" s="11" t="s">
        <v>5259</v>
      </c>
      <c r="L722" s="11">
        <v>2</v>
      </c>
    </row>
    <row r="723" spans="1:12">
      <c r="A723" s="11" t="s">
        <v>1211</v>
      </c>
      <c r="D723" s="11" t="s">
        <v>254</v>
      </c>
      <c r="E723" s="19" t="s">
        <v>1461</v>
      </c>
      <c r="F723" s="10">
        <v>42036</v>
      </c>
      <c r="G723" s="10">
        <v>45323</v>
      </c>
      <c r="H723" s="11">
        <v>10</v>
      </c>
      <c r="I723" s="20" t="s">
        <v>253</v>
      </c>
      <c r="J723" s="11" t="s">
        <v>255</v>
      </c>
      <c r="K723" s="11" t="s">
        <v>5259</v>
      </c>
      <c r="L723" s="11">
        <v>2</v>
      </c>
    </row>
    <row r="724" spans="1:12">
      <c r="A724" s="11" t="s">
        <v>1212</v>
      </c>
      <c r="D724" s="11" t="s">
        <v>254</v>
      </c>
      <c r="E724" s="19" t="s">
        <v>1462</v>
      </c>
      <c r="F724" s="10">
        <v>42036</v>
      </c>
      <c r="G724" s="10">
        <v>45323</v>
      </c>
      <c r="H724" s="11">
        <v>10</v>
      </c>
      <c r="I724" s="20" t="s">
        <v>253</v>
      </c>
      <c r="J724" s="11" t="s">
        <v>255</v>
      </c>
      <c r="K724" s="11" t="s">
        <v>5259</v>
      </c>
      <c r="L724" s="11">
        <v>2</v>
      </c>
    </row>
    <row r="725" spans="1:12">
      <c r="A725" s="11" t="s">
        <v>1213</v>
      </c>
      <c r="D725" s="11" t="s">
        <v>254</v>
      </c>
      <c r="E725" s="19" t="s">
        <v>1463</v>
      </c>
      <c r="F725" s="10">
        <v>42036</v>
      </c>
      <c r="G725" s="10">
        <v>45323</v>
      </c>
      <c r="H725" s="11">
        <v>10</v>
      </c>
      <c r="I725" s="20" t="s">
        <v>253</v>
      </c>
      <c r="J725" s="11" t="s">
        <v>255</v>
      </c>
      <c r="K725" s="11" t="s">
        <v>5259</v>
      </c>
      <c r="L725" s="11">
        <v>2</v>
      </c>
    </row>
    <row r="726" spans="1:12">
      <c r="A726" s="11" t="s">
        <v>1214</v>
      </c>
      <c r="D726" s="11" t="s">
        <v>254</v>
      </c>
      <c r="E726" s="19" t="s">
        <v>1464</v>
      </c>
      <c r="F726" s="10">
        <v>42036</v>
      </c>
      <c r="G726" s="10">
        <v>45323</v>
      </c>
      <c r="H726" s="11">
        <v>10</v>
      </c>
      <c r="I726" s="20" t="s">
        <v>253</v>
      </c>
      <c r="J726" s="11" t="s">
        <v>255</v>
      </c>
      <c r="K726" s="11" t="s">
        <v>5259</v>
      </c>
      <c r="L726" s="11">
        <v>2</v>
      </c>
    </row>
    <row r="727" spans="1:12">
      <c r="A727" s="11" t="s">
        <v>1215</v>
      </c>
      <c r="D727" s="11" t="s">
        <v>254</v>
      </c>
      <c r="E727" s="19" t="s">
        <v>1465</v>
      </c>
      <c r="F727" s="10">
        <v>42036</v>
      </c>
      <c r="G727" s="10">
        <v>45323</v>
      </c>
      <c r="H727" s="11">
        <v>10</v>
      </c>
      <c r="I727" s="20" t="s">
        <v>253</v>
      </c>
      <c r="J727" s="11" t="s">
        <v>255</v>
      </c>
      <c r="K727" s="11" t="s">
        <v>5259</v>
      </c>
      <c r="L727" s="11">
        <v>2</v>
      </c>
    </row>
    <row r="728" spans="1:12">
      <c r="A728" s="11" t="s">
        <v>1216</v>
      </c>
      <c r="D728" s="11" t="s">
        <v>254</v>
      </c>
      <c r="E728" s="19" t="s">
        <v>1466</v>
      </c>
      <c r="F728" s="10">
        <v>42036</v>
      </c>
      <c r="G728" s="10">
        <v>45323</v>
      </c>
      <c r="H728" s="11">
        <v>10</v>
      </c>
      <c r="I728" s="20" t="s">
        <v>253</v>
      </c>
      <c r="J728" s="11" t="s">
        <v>255</v>
      </c>
      <c r="K728" s="11" t="s">
        <v>5259</v>
      </c>
      <c r="L728" s="11">
        <v>2</v>
      </c>
    </row>
    <row r="729" spans="1:12">
      <c r="A729" s="11" t="s">
        <v>1217</v>
      </c>
      <c r="D729" s="11" t="s">
        <v>254</v>
      </c>
      <c r="E729" s="19" t="s">
        <v>1467</v>
      </c>
      <c r="F729" s="10">
        <v>42036</v>
      </c>
      <c r="G729" s="10">
        <v>45323</v>
      </c>
      <c r="H729" s="11">
        <v>10</v>
      </c>
      <c r="I729" s="20" t="s">
        <v>253</v>
      </c>
      <c r="J729" s="11" t="s">
        <v>255</v>
      </c>
      <c r="K729" s="11" t="s">
        <v>5259</v>
      </c>
      <c r="L729" s="11">
        <v>2</v>
      </c>
    </row>
    <row r="730" spans="1:12">
      <c r="A730" s="11" t="s">
        <v>1218</v>
      </c>
      <c r="D730" s="11" t="s">
        <v>254</v>
      </c>
      <c r="E730" s="19" t="s">
        <v>1468</v>
      </c>
      <c r="F730" s="10">
        <v>42036</v>
      </c>
      <c r="G730" s="10">
        <v>45323</v>
      </c>
      <c r="H730" s="11">
        <v>10</v>
      </c>
      <c r="I730" s="20" t="s">
        <v>253</v>
      </c>
      <c r="J730" s="11" t="s">
        <v>255</v>
      </c>
      <c r="K730" s="11" t="s">
        <v>5259</v>
      </c>
      <c r="L730" s="11">
        <v>2</v>
      </c>
    </row>
    <row r="731" spans="1:12">
      <c r="A731" s="11" t="s">
        <v>1219</v>
      </c>
      <c r="D731" s="11" t="s">
        <v>254</v>
      </c>
      <c r="E731" s="19" t="s">
        <v>1469</v>
      </c>
      <c r="F731" s="10">
        <v>42036</v>
      </c>
      <c r="G731" s="10">
        <v>45323</v>
      </c>
      <c r="H731" s="11">
        <v>10</v>
      </c>
      <c r="I731" s="20" t="s">
        <v>253</v>
      </c>
      <c r="J731" s="11" t="s">
        <v>255</v>
      </c>
      <c r="K731" s="11" t="s">
        <v>5259</v>
      </c>
      <c r="L731" s="11">
        <v>2</v>
      </c>
    </row>
    <row r="732" spans="1:12">
      <c r="A732" s="11" t="s">
        <v>1220</v>
      </c>
      <c r="D732" s="11" t="s">
        <v>254</v>
      </c>
      <c r="E732" s="19" t="s">
        <v>1470</v>
      </c>
      <c r="F732" s="10">
        <v>42036</v>
      </c>
      <c r="G732" s="10">
        <v>45323</v>
      </c>
      <c r="H732" s="11">
        <v>10</v>
      </c>
      <c r="I732" s="20" t="s">
        <v>253</v>
      </c>
      <c r="J732" s="11" t="s">
        <v>255</v>
      </c>
      <c r="K732" s="11" t="s">
        <v>5259</v>
      </c>
      <c r="L732" s="11">
        <v>2</v>
      </c>
    </row>
    <row r="733" spans="1:12">
      <c r="A733" s="11" t="s">
        <v>1221</v>
      </c>
      <c r="D733" s="11" t="s">
        <v>254</v>
      </c>
      <c r="E733" s="19" t="s">
        <v>1471</v>
      </c>
      <c r="F733" s="10">
        <v>42036</v>
      </c>
      <c r="G733" s="10">
        <v>45323</v>
      </c>
      <c r="H733" s="11">
        <v>10</v>
      </c>
      <c r="I733" s="20" t="s">
        <v>253</v>
      </c>
      <c r="J733" s="11" t="s">
        <v>255</v>
      </c>
      <c r="K733" s="11" t="s">
        <v>5259</v>
      </c>
      <c r="L733" s="11">
        <v>2</v>
      </c>
    </row>
    <row r="734" spans="1:12">
      <c r="A734" s="11" t="s">
        <v>1222</v>
      </c>
      <c r="D734" s="11" t="s">
        <v>254</v>
      </c>
      <c r="E734" s="19" t="s">
        <v>1472</v>
      </c>
      <c r="F734" s="10">
        <v>42036</v>
      </c>
      <c r="G734" s="10">
        <v>45323</v>
      </c>
      <c r="H734" s="11">
        <v>10</v>
      </c>
      <c r="I734" s="20" t="s">
        <v>253</v>
      </c>
      <c r="J734" s="11" t="s">
        <v>255</v>
      </c>
      <c r="K734" s="11" t="s">
        <v>5259</v>
      </c>
      <c r="L734" s="11">
        <v>2</v>
      </c>
    </row>
    <row r="735" spans="1:12">
      <c r="A735" s="11" t="s">
        <v>1223</v>
      </c>
      <c r="D735" s="11" t="s">
        <v>254</v>
      </c>
      <c r="E735" s="19" t="s">
        <v>1473</v>
      </c>
      <c r="F735" s="10">
        <v>42036</v>
      </c>
      <c r="G735" s="10">
        <v>45323</v>
      </c>
      <c r="H735" s="11">
        <v>10</v>
      </c>
      <c r="I735" s="20" t="s">
        <v>253</v>
      </c>
      <c r="J735" s="11" t="s">
        <v>255</v>
      </c>
      <c r="K735" s="11" t="s">
        <v>5259</v>
      </c>
      <c r="L735" s="11">
        <v>2</v>
      </c>
    </row>
    <row r="736" spans="1:12">
      <c r="A736" s="11" t="s">
        <v>1224</v>
      </c>
      <c r="D736" s="11" t="s">
        <v>254</v>
      </c>
      <c r="E736" s="19" t="s">
        <v>1474</v>
      </c>
      <c r="F736" s="10">
        <v>42036</v>
      </c>
      <c r="G736" s="10">
        <v>45323</v>
      </c>
      <c r="H736" s="11">
        <v>10</v>
      </c>
      <c r="I736" s="20" t="s">
        <v>253</v>
      </c>
      <c r="J736" s="11" t="s">
        <v>255</v>
      </c>
      <c r="K736" s="11" t="s">
        <v>5259</v>
      </c>
      <c r="L736" s="11">
        <v>2</v>
      </c>
    </row>
    <row r="737" spans="1:12">
      <c r="A737" s="11" t="s">
        <v>1225</v>
      </c>
      <c r="D737" s="11" t="s">
        <v>254</v>
      </c>
      <c r="E737" s="19" t="s">
        <v>1475</v>
      </c>
      <c r="F737" s="10">
        <v>42036</v>
      </c>
      <c r="G737" s="10">
        <v>45323</v>
      </c>
      <c r="H737" s="11">
        <v>10</v>
      </c>
      <c r="I737" s="20" t="s">
        <v>253</v>
      </c>
      <c r="J737" s="11" t="s">
        <v>255</v>
      </c>
      <c r="K737" s="11" t="s">
        <v>5259</v>
      </c>
      <c r="L737" s="11">
        <v>2</v>
      </c>
    </row>
    <row r="738" spans="1:12">
      <c r="A738" s="11" t="s">
        <v>1226</v>
      </c>
      <c r="D738" s="11" t="s">
        <v>254</v>
      </c>
      <c r="E738" s="19" t="s">
        <v>1476</v>
      </c>
      <c r="F738" s="10">
        <v>42036</v>
      </c>
      <c r="G738" s="10">
        <v>45323</v>
      </c>
      <c r="H738" s="11">
        <v>10</v>
      </c>
      <c r="I738" s="20" t="s">
        <v>253</v>
      </c>
      <c r="J738" s="11" t="s">
        <v>255</v>
      </c>
      <c r="K738" s="11" t="s">
        <v>5259</v>
      </c>
      <c r="L738" s="11">
        <v>2</v>
      </c>
    </row>
    <row r="739" spans="1:12">
      <c r="A739" s="11" t="s">
        <v>1227</v>
      </c>
      <c r="D739" s="11" t="s">
        <v>254</v>
      </c>
      <c r="E739" s="19" t="s">
        <v>1477</v>
      </c>
      <c r="F739" s="10">
        <v>42036</v>
      </c>
      <c r="G739" s="10">
        <v>45323</v>
      </c>
      <c r="H739" s="11">
        <v>10</v>
      </c>
      <c r="I739" s="20" t="s">
        <v>253</v>
      </c>
      <c r="J739" s="11" t="s">
        <v>255</v>
      </c>
      <c r="K739" s="11" t="s">
        <v>5259</v>
      </c>
      <c r="L739" s="11">
        <v>2</v>
      </c>
    </row>
    <row r="740" spans="1:12">
      <c r="A740" s="11" t="s">
        <v>1228</v>
      </c>
      <c r="D740" s="11" t="s">
        <v>254</v>
      </c>
      <c r="E740" s="19" t="s">
        <v>1478</v>
      </c>
      <c r="F740" s="10">
        <v>42036</v>
      </c>
      <c r="G740" s="10">
        <v>45323</v>
      </c>
      <c r="H740" s="11">
        <v>10</v>
      </c>
      <c r="I740" s="20" t="s">
        <v>253</v>
      </c>
      <c r="J740" s="11" t="s">
        <v>255</v>
      </c>
      <c r="K740" s="11" t="s">
        <v>5259</v>
      </c>
      <c r="L740" s="11">
        <v>2</v>
      </c>
    </row>
    <row r="741" spans="1:12">
      <c r="A741" s="11" t="s">
        <v>1229</v>
      </c>
      <c r="D741" s="11" t="s">
        <v>254</v>
      </c>
      <c r="E741" s="19" t="s">
        <v>1479</v>
      </c>
      <c r="F741" s="10">
        <v>42036</v>
      </c>
      <c r="G741" s="10">
        <v>45323</v>
      </c>
      <c r="H741" s="11">
        <v>10</v>
      </c>
      <c r="I741" s="20" t="s">
        <v>253</v>
      </c>
      <c r="J741" s="11" t="s">
        <v>255</v>
      </c>
      <c r="K741" s="11" t="s">
        <v>5259</v>
      </c>
      <c r="L741" s="11">
        <v>2</v>
      </c>
    </row>
    <row r="742" spans="1:12">
      <c r="A742" s="11" t="s">
        <v>1230</v>
      </c>
      <c r="D742" s="11" t="s">
        <v>254</v>
      </c>
      <c r="E742" s="19" t="s">
        <v>1480</v>
      </c>
      <c r="F742" s="10">
        <v>42036</v>
      </c>
      <c r="G742" s="10">
        <v>45323</v>
      </c>
      <c r="H742" s="11">
        <v>10</v>
      </c>
      <c r="I742" s="20" t="s">
        <v>253</v>
      </c>
      <c r="J742" s="11" t="s">
        <v>255</v>
      </c>
      <c r="K742" s="11" t="s">
        <v>5259</v>
      </c>
      <c r="L742" s="11">
        <v>2</v>
      </c>
    </row>
    <row r="743" spans="1:12">
      <c r="A743" s="11" t="s">
        <v>1231</v>
      </c>
      <c r="D743" s="11" t="s">
        <v>254</v>
      </c>
      <c r="E743" s="19" t="s">
        <v>1481</v>
      </c>
      <c r="F743" s="10">
        <v>42036</v>
      </c>
      <c r="G743" s="10">
        <v>45323</v>
      </c>
      <c r="H743" s="11">
        <v>10</v>
      </c>
      <c r="I743" s="20" t="s">
        <v>253</v>
      </c>
      <c r="J743" s="11" t="s">
        <v>255</v>
      </c>
      <c r="K743" s="11" t="s">
        <v>5259</v>
      </c>
      <c r="L743" s="11">
        <v>2</v>
      </c>
    </row>
    <row r="744" spans="1:12">
      <c r="A744" s="11" t="s">
        <v>1232</v>
      </c>
      <c r="D744" s="11" t="s">
        <v>254</v>
      </c>
      <c r="E744" s="19" t="s">
        <v>1482</v>
      </c>
      <c r="F744" s="10">
        <v>42036</v>
      </c>
      <c r="G744" s="10">
        <v>45323</v>
      </c>
      <c r="H744" s="11">
        <v>10</v>
      </c>
      <c r="I744" s="20" t="s">
        <v>253</v>
      </c>
      <c r="J744" s="11" t="s">
        <v>255</v>
      </c>
      <c r="K744" s="11" t="s">
        <v>5259</v>
      </c>
      <c r="L744" s="11">
        <v>2</v>
      </c>
    </row>
    <row r="745" spans="1:12">
      <c r="A745" s="11" t="s">
        <v>1233</v>
      </c>
      <c r="D745" s="11" t="s">
        <v>254</v>
      </c>
      <c r="E745" s="19" t="s">
        <v>1483</v>
      </c>
      <c r="F745" s="10">
        <v>42036</v>
      </c>
      <c r="G745" s="10">
        <v>45323</v>
      </c>
      <c r="H745" s="11">
        <v>10</v>
      </c>
      <c r="I745" s="20" t="s">
        <v>253</v>
      </c>
      <c r="J745" s="11" t="s">
        <v>255</v>
      </c>
      <c r="K745" s="11" t="s">
        <v>5259</v>
      </c>
      <c r="L745" s="11">
        <v>2</v>
      </c>
    </row>
    <row r="746" spans="1:12">
      <c r="A746" s="11" t="s">
        <v>1234</v>
      </c>
      <c r="D746" s="11" t="s">
        <v>254</v>
      </c>
      <c r="E746" s="19" t="s">
        <v>1484</v>
      </c>
      <c r="F746" s="10">
        <v>42036</v>
      </c>
      <c r="G746" s="10">
        <v>45323</v>
      </c>
      <c r="H746" s="11">
        <v>10</v>
      </c>
      <c r="I746" s="20" t="s">
        <v>253</v>
      </c>
      <c r="J746" s="11" t="s">
        <v>255</v>
      </c>
      <c r="K746" s="11" t="s">
        <v>5259</v>
      </c>
      <c r="L746" s="11">
        <v>2</v>
      </c>
    </row>
    <row r="747" spans="1:12">
      <c r="A747" s="11" t="s">
        <v>1235</v>
      </c>
      <c r="D747" s="11" t="s">
        <v>254</v>
      </c>
      <c r="E747" s="19" t="s">
        <v>1485</v>
      </c>
      <c r="F747" s="10">
        <v>42036</v>
      </c>
      <c r="G747" s="10">
        <v>45323</v>
      </c>
      <c r="H747" s="11">
        <v>10</v>
      </c>
      <c r="I747" s="20" t="s">
        <v>253</v>
      </c>
      <c r="J747" s="11" t="s">
        <v>255</v>
      </c>
      <c r="K747" s="11" t="s">
        <v>5259</v>
      </c>
      <c r="L747" s="11">
        <v>2</v>
      </c>
    </row>
    <row r="748" spans="1:12">
      <c r="A748" s="11" t="s">
        <v>1236</v>
      </c>
      <c r="D748" s="11" t="s">
        <v>254</v>
      </c>
      <c r="E748" s="19" t="s">
        <v>1486</v>
      </c>
      <c r="F748" s="10">
        <v>42036</v>
      </c>
      <c r="G748" s="10">
        <v>45323</v>
      </c>
      <c r="H748" s="11">
        <v>10</v>
      </c>
      <c r="I748" s="20" t="s">
        <v>253</v>
      </c>
      <c r="J748" s="11" t="s">
        <v>255</v>
      </c>
      <c r="K748" s="11" t="s">
        <v>5259</v>
      </c>
      <c r="L748" s="11">
        <v>2</v>
      </c>
    </row>
    <row r="749" spans="1:12">
      <c r="A749" s="11" t="s">
        <v>1237</v>
      </c>
      <c r="D749" s="11" t="s">
        <v>254</v>
      </c>
      <c r="E749" s="19" t="s">
        <v>1487</v>
      </c>
      <c r="F749" s="10">
        <v>42036</v>
      </c>
      <c r="G749" s="10">
        <v>45323</v>
      </c>
      <c r="H749" s="11">
        <v>10</v>
      </c>
      <c r="I749" s="20" t="s">
        <v>253</v>
      </c>
      <c r="J749" s="11" t="s">
        <v>255</v>
      </c>
      <c r="K749" s="11" t="s">
        <v>5259</v>
      </c>
      <c r="L749" s="11">
        <v>2</v>
      </c>
    </row>
    <row r="750" spans="1:12">
      <c r="A750" s="11" t="s">
        <v>1238</v>
      </c>
      <c r="D750" s="11" t="s">
        <v>254</v>
      </c>
      <c r="E750" s="19" t="s">
        <v>1488</v>
      </c>
      <c r="F750" s="10">
        <v>42036</v>
      </c>
      <c r="G750" s="10">
        <v>45323</v>
      </c>
      <c r="H750" s="11">
        <v>10</v>
      </c>
      <c r="I750" s="20" t="s">
        <v>253</v>
      </c>
      <c r="J750" s="11" t="s">
        <v>255</v>
      </c>
      <c r="K750" s="11" t="s">
        <v>5259</v>
      </c>
      <c r="L750" s="11">
        <v>2</v>
      </c>
    </row>
    <row r="751" spans="1:12">
      <c r="A751" s="11" t="s">
        <v>1239</v>
      </c>
      <c r="D751" s="11" t="s">
        <v>254</v>
      </c>
      <c r="E751" s="19" t="s">
        <v>1489</v>
      </c>
      <c r="F751" s="10">
        <v>42036</v>
      </c>
      <c r="G751" s="10">
        <v>45323</v>
      </c>
      <c r="H751" s="11">
        <v>10</v>
      </c>
      <c r="I751" s="20" t="s">
        <v>253</v>
      </c>
      <c r="J751" s="11" t="s">
        <v>255</v>
      </c>
      <c r="K751" s="11" t="s">
        <v>5259</v>
      </c>
      <c r="L751" s="11">
        <v>2</v>
      </c>
    </row>
    <row r="752" spans="1:12">
      <c r="A752" s="11" t="s">
        <v>1240</v>
      </c>
      <c r="D752" s="11" t="s">
        <v>254</v>
      </c>
      <c r="E752" s="19" t="s">
        <v>1490</v>
      </c>
      <c r="F752" s="10">
        <v>42036</v>
      </c>
      <c r="G752" s="10">
        <v>45323</v>
      </c>
      <c r="H752" s="11">
        <v>10</v>
      </c>
      <c r="I752" s="20" t="s">
        <v>253</v>
      </c>
      <c r="J752" s="11" t="s">
        <v>255</v>
      </c>
      <c r="K752" s="11" t="s">
        <v>5259</v>
      </c>
      <c r="L752" s="11">
        <v>2</v>
      </c>
    </row>
    <row r="753" spans="1:12">
      <c r="A753" s="11" t="s">
        <v>1241</v>
      </c>
      <c r="D753" s="11" t="s">
        <v>254</v>
      </c>
      <c r="E753" s="19" t="s">
        <v>1491</v>
      </c>
      <c r="F753" s="10">
        <v>42036</v>
      </c>
      <c r="G753" s="10">
        <v>45323</v>
      </c>
      <c r="H753" s="11">
        <v>10</v>
      </c>
      <c r="I753" s="20" t="s">
        <v>253</v>
      </c>
      <c r="J753" s="11" t="s">
        <v>255</v>
      </c>
      <c r="K753" s="11" t="s">
        <v>5259</v>
      </c>
      <c r="L753" s="11">
        <v>2</v>
      </c>
    </row>
    <row r="754" spans="1:12">
      <c r="A754" s="11" t="s">
        <v>1242</v>
      </c>
      <c r="D754" s="11" t="s">
        <v>254</v>
      </c>
      <c r="E754" s="19" t="s">
        <v>1492</v>
      </c>
      <c r="F754" s="10">
        <v>42036</v>
      </c>
      <c r="G754" s="10">
        <v>45323</v>
      </c>
      <c r="H754" s="11">
        <v>10</v>
      </c>
      <c r="I754" s="20" t="s">
        <v>253</v>
      </c>
      <c r="J754" s="11" t="s">
        <v>255</v>
      </c>
      <c r="K754" s="11" t="s">
        <v>5259</v>
      </c>
      <c r="L754" s="11">
        <v>2</v>
      </c>
    </row>
    <row r="755" spans="1:12">
      <c r="A755" s="11" t="s">
        <v>1243</v>
      </c>
      <c r="D755" s="11" t="s">
        <v>254</v>
      </c>
      <c r="E755" s="19" t="s">
        <v>1493</v>
      </c>
      <c r="F755" s="10">
        <v>42036</v>
      </c>
      <c r="G755" s="10">
        <v>45323</v>
      </c>
      <c r="H755" s="11">
        <v>10</v>
      </c>
      <c r="I755" s="20" t="s">
        <v>253</v>
      </c>
      <c r="J755" s="11" t="s">
        <v>255</v>
      </c>
      <c r="K755" s="11" t="s">
        <v>5259</v>
      </c>
      <c r="L755" s="11">
        <v>2</v>
      </c>
    </row>
    <row r="756" spans="1:12">
      <c r="A756" s="11" t="s">
        <v>1244</v>
      </c>
      <c r="D756" s="11" t="s">
        <v>254</v>
      </c>
      <c r="E756" s="19" t="s">
        <v>1494</v>
      </c>
      <c r="F756" s="10">
        <v>42036</v>
      </c>
      <c r="G756" s="10">
        <v>45323</v>
      </c>
      <c r="H756" s="11">
        <v>10</v>
      </c>
      <c r="I756" s="20" t="s">
        <v>253</v>
      </c>
      <c r="J756" s="11" t="s">
        <v>255</v>
      </c>
      <c r="K756" s="11" t="s">
        <v>5259</v>
      </c>
      <c r="L756" s="11">
        <v>2</v>
      </c>
    </row>
    <row r="757" spans="1:12">
      <c r="A757" s="11" t="s">
        <v>1245</v>
      </c>
      <c r="D757" s="11" t="s">
        <v>254</v>
      </c>
      <c r="E757" s="19" t="s">
        <v>1495</v>
      </c>
      <c r="F757" s="10">
        <v>42036</v>
      </c>
      <c r="G757" s="10">
        <v>45323</v>
      </c>
      <c r="H757" s="11">
        <v>10</v>
      </c>
      <c r="I757" s="20" t="s">
        <v>253</v>
      </c>
      <c r="J757" s="11" t="s">
        <v>255</v>
      </c>
      <c r="K757" s="11" t="s">
        <v>5259</v>
      </c>
      <c r="L757" s="11">
        <v>2</v>
      </c>
    </row>
    <row r="758" spans="1:12">
      <c r="A758" s="11" t="s">
        <v>1246</v>
      </c>
      <c r="D758" s="11" t="s">
        <v>254</v>
      </c>
      <c r="E758" s="19" t="s">
        <v>1496</v>
      </c>
      <c r="F758" s="10">
        <v>42036</v>
      </c>
      <c r="G758" s="10">
        <v>45323</v>
      </c>
      <c r="H758" s="11">
        <v>10</v>
      </c>
      <c r="I758" s="20" t="s">
        <v>253</v>
      </c>
      <c r="J758" s="11" t="s">
        <v>255</v>
      </c>
      <c r="K758" s="11" t="s">
        <v>5259</v>
      </c>
      <c r="L758" s="11">
        <v>2</v>
      </c>
    </row>
    <row r="759" spans="1:12">
      <c r="A759" s="11" t="s">
        <v>1247</v>
      </c>
      <c r="D759" s="11" t="s">
        <v>254</v>
      </c>
      <c r="E759" s="19" t="s">
        <v>1497</v>
      </c>
      <c r="F759" s="10">
        <v>42036</v>
      </c>
      <c r="G759" s="10">
        <v>45323</v>
      </c>
      <c r="H759" s="11">
        <v>10</v>
      </c>
      <c r="I759" s="20" t="s">
        <v>253</v>
      </c>
      <c r="J759" s="11" t="s">
        <v>255</v>
      </c>
      <c r="K759" s="11" t="s">
        <v>5259</v>
      </c>
      <c r="L759" s="11">
        <v>2</v>
      </c>
    </row>
    <row r="760" spans="1:12">
      <c r="A760" s="11" t="s">
        <v>1248</v>
      </c>
      <c r="D760" s="11" t="s">
        <v>254</v>
      </c>
      <c r="E760" s="19" t="s">
        <v>1498</v>
      </c>
      <c r="F760" s="10">
        <v>42036</v>
      </c>
      <c r="G760" s="10">
        <v>45323</v>
      </c>
      <c r="H760" s="11">
        <v>10</v>
      </c>
      <c r="I760" s="20" t="s">
        <v>253</v>
      </c>
      <c r="J760" s="11" t="s">
        <v>255</v>
      </c>
      <c r="K760" s="11" t="s">
        <v>5259</v>
      </c>
      <c r="L760" s="11">
        <v>2</v>
      </c>
    </row>
    <row r="761" spans="1:12">
      <c r="A761" s="11" t="s">
        <v>1249</v>
      </c>
      <c r="D761" s="11" t="s">
        <v>254</v>
      </c>
      <c r="E761" s="19" t="s">
        <v>1499</v>
      </c>
      <c r="F761" s="10">
        <v>42036</v>
      </c>
      <c r="G761" s="10">
        <v>45323</v>
      </c>
      <c r="H761" s="11">
        <v>10</v>
      </c>
      <c r="I761" s="20" t="s">
        <v>253</v>
      </c>
      <c r="J761" s="11" t="s">
        <v>255</v>
      </c>
      <c r="K761" s="11" t="s">
        <v>5259</v>
      </c>
      <c r="L761" s="11">
        <v>2</v>
      </c>
    </row>
    <row r="762" spans="1:12">
      <c r="A762" s="11" t="s">
        <v>1500</v>
      </c>
      <c r="D762" s="11" t="s">
        <v>254</v>
      </c>
      <c r="E762" s="19" t="s">
        <v>1744</v>
      </c>
      <c r="F762" s="10">
        <v>42036</v>
      </c>
      <c r="G762" s="10">
        <v>45323</v>
      </c>
      <c r="H762" s="11">
        <v>10</v>
      </c>
      <c r="I762" s="20" t="s">
        <v>253</v>
      </c>
      <c r="J762" s="11" t="s">
        <v>255</v>
      </c>
      <c r="K762" s="11" t="s">
        <v>5259</v>
      </c>
      <c r="L762" s="11">
        <v>2</v>
      </c>
    </row>
    <row r="763" spans="1:12">
      <c r="A763" s="11" t="s">
        <v>1501</v>
      </c>
      <c r="D763" s="11" t="s">
        <v>254</v>
      </c>
      <c r="E763" s="19" t="s">
        <v>1745</v>
      </c>
      <c r="F763" s="10">
        <v>42036</v>
      </c>
      <c r="G763" s="10">
        <v>45323</v>
      </c>
      <c r="H763" s="11">
        <v>10</v>
      </c>
      <c r="I763" s="20" t="s">
        <v>253</v>
      </c>
      <c r="J763" s="11" t="s">
        <v>255</v>
      </c>
      <c r="K763" s="11" t="s">
        <v>5259</v>
      </c>
      <c r="L763" s="11">
        <v>2</v>
      </c>
    </row>
    <row r="764" spans="1:12">
      <c r="A764" s="11" t="s">
        <v>1502</v>
      </c>
      <c r="D764" s="11" t="s">
        <v>254</v>
      </c>
      <c r="E764" s="19" t="s">
        <v>1746</v>
      </c>
      <c r="F764" s="10">
        <v>42036</v>
      </c>
      <c r="G764" s="10">
        <v>45323</v>
      </c>
      <c r="H764" s="11">
        <v>10</v>
      </c>
      <c r="I764" s="20" t="s">
        <v>253</v>
      </c>
      <c r="J764" s="11" t="s">
        <v>255</v>
      </c>
      <c r="K764" s="11" t="s">
        <v>5259</v>
      </c>
      <c r="L764" s="11">
        <v>2</v>
      </c>
    </row>
    <row r="765" spans="1:12">
      <c r="A765" s="11" t="s">
        <v>1503</v>
      </c>
      <c r="D765" s="11" t="s">
        <v>254</v>
      </c>
      <c r="E765" s="19" t="s">
        <v>1747</v>
      </c>
      <c r="F765" s="10">
        <v>42036</v>
      </c>
      <c r="G765" s="10">
        <v>45323</v>
      </c>
      <c r="H765" s="11">
        <v>10</v>
      </c>
      <c r="I765" s="20" t="s">
        <v>253</v>
      </c>
      <c r="J765" s="11" t="s">
        <v>255</v>
      </c>
      <c r="K765" s="11" t="s">
        <v>5259</v>
      </c>
      <c r="L765" s="11">
        <v>2</v>
      </c>
    </row>
    <row r="766" spans="1:12">
      <c r="A766" s="11" t="s">
        <v>1504</v>
      </c>
      <c r="D766" s="11" t="s">
        <v>254</v>
      </c>
      <c r="E766" s="19" t="s">
        <v>1748</v>
      </c>
      <c r="F766" s="10">
        <v>42036</v>
      </c>
      <c r="G766" s="10">
        <v>45323</v>
      </c>
      <c r="H766" s="11">
        <v>10</v>
      </c>
      <c r="I766" s="20" t="s">
        <v>253</v>
      </c>
      <c r="J766" s="11" t="s">
        <v>255</v>
      </c>
      <c r="K766" s="11" t="s">
        <v>5259</v>
      </c>
      <c r="L766" s="11">
        <v>2</v>
      </c>
    </row>
    <row r="767" spans="1:12">
      <c r="A767" s="11" t="s">
        <v>1505</v>
      </c>
      <c r="D767" s="11" t="s">
        <v>254</v>
      </c>
      <c r="E767" s="19" t="s">
        <v>1749</v>
      </c>
      <c r="F767" s="10">
        <v>42036</v>
      </c>
      <c r="G767" s="10">
        <v>45323</v>
      </c>
      <c r="H767" s="11">
        <v>10</v>
      </c>
      <c r="I767" s="20" t="s">
        <v>253</v>
      </c>
      <c r="J767" s="11" t="s">
        <v>255</v>
      </c>
      <c r="K767" s="11" t="s">
        <v>5259</v>
      </c>
      <c r="L767" s="11">
        <v>2</v>
      </c>
    </row>
    <row r="768" spans="1:12">
      <c r="A768" s="11" t="s">
        <v>1506</v>
      </c>
      <c r="D768" s="11" t="s">
        <v>254</v>
      </c>
      <c r="E768" s="19" t="s">
        <v>1750</v>
      </c>
      <c r="F768" s="10">
        <v>42036</v>
      </c>
      <c r="G768" s="10">
        <v>45323</v>
      </c>
      <c r="H768" s="11">
        <v>10</v>
      </c>
      <c r="I768" s="20" t="s">
        <v>253</v>
      </c>
      <c r="J768" s="11" t="s">
        <v>255</v>
      </c>
      <c r="K768" s="11" t="s">
        <v>5259</v>
      </c>
      <c r="L768" s="11">
        <v>2</v>
      </c>
    </row>
    <row r="769" spans="1:12">
      <c r="A769" s="11" t="s">
        <v>1507</v>
      </c>
      <c r="D769" s="11" t="s">
        <v>254</v>
      </c>
      <c r="E769" s="19" t="s">
        <v>1751</v>
      </c>
      <c r="F769" s="10">
        <v>42036</v>
      </c>
      <c r="G769" s="10">
        <v>45323</v>
      </c>
      <c r="H769" s="11">
        <v>10</v>
      </c>
      <c r="I769" s="20" t="s">
        <v>253</v>
      </c>
      <c r="J769" s="11" t="s">
        <v>255</v>
      </c>
      <c r="K769" s="11" t="s">
        <v>5259</v>
      </c>
      <c r="L769" s="11">
        <v>2</v>
      </c>
    </row>
    <row r="770" spans="1:12">
      <c r="A770" s="11" t="s">
        <v>1508</v>
      </c>
      <c r="D770" s="11" t="s">
        <v>254</v>
      </c>
      <c r="E770" s="19" t="s">
        <v>1752</v>
      </c>
      <c r="F770" s="10">
        <v>42036</v>
      </c>
      <c r="G770" s="10">
        <v>45323</v>
      </c>
      <c r="H770" s="11">
        <v>10</v>
      </c>
      <c r="I770" s="20" t="s">
        <v>253</v>
      </c>
      <c r="J770" s="11" t="s">
        <v>255</v>
      </c>
      <c r="K770" s="11" t="s">
        <v>5259</v>
      </c>
      <c r="L770" s="11">
        <v>2</v>
      </c>
    </row>
    <row r="771" spans="1:12">
      <c r="A771" s="11" t="s">
        <v>1509</v>
      </c>
      <c r="D771" s="11" t="s">
        <v>254</v>
      </c>
      <c r="E771" s="19" t="s">
        <v>1753</v>
      </c>
      <c r="F771" s="10">
        <v>42036</v>
      </c>
      <c r="G771" s="10">
        <v>45323</v>
      </c>
      <c r="H771" s="11">
        <v>10</v>
      </c>
      <c r="I771" s="20" t="s">
        <v>253</v>
      </c>
      <c r="J771" s="11" t="s">
        <v>255</v>
      </c>
      <c r="K771" s="11" t="s">
        <v>5259</v>
      </c>
      <c r="L771" s="11">
        <v>2</v>
      </c>
    </row>
    <row r="772" spans="1:12">
      <c r="A772" s="11" t="s">
        <v>1510</v>
      </c>
      <c r="D772" s="11" t="s">
        <v>254</v>
      </c>
      <c r="E772" s="19" t="s">
        <v>1754</v>
      </c>
      <c r="F772" s="10">
        <v>42036</v>
      </c>
      <c r="G772" s="10">
        <v>45323</v>
      </c>
      <c r="H772" s="11">
        <v>10</v>
      </c>
      <c r="I772" s="20" t="s">
        <v>253</v>
      </c>
      <c r="J772" s="11" t="s">
        <v>255</v>
      </c>
      <c r="K772" s="11" t="s">
        <v>5259</v>
      </c>
      <c r="L772" s="11">
        <v>2</v>
      </c>
    </row>
    <row r="773" spans="1:12">
      <c r="A773" s="11" t="s">
        <v>1511</v>
      </c>
      <c r="D773" s="11" t="s">
        <v>254</v>
      </c>
      <c r="E773" s="19" t="s">
        <v>1755</v>
      </c>
      <c r="F773" s="10">
        <v>42036</v>
      </c>
      <c r="G773" s="10">
        <v>45323</v>
      </c>
      <c r="H773" s="11">
        <v>10</v>
      </c>
      <c r="I773" s="20" t="s">
        <v>253</v>
      </c>
      <c r="J773" s="11" t="s">
        <v>255</v>
      </c>
      <c r="K773" s="11" t="s">
        <v>5259</v>
      </c>
      <c r="L773" s="11">
        <v>2</v>
      </c>
    </row>
    <row r="774" spans="1:12">
      <c r="A774" s="11" t="s">
        <v>1512</v>
      </c>
      <c r="D774" s="11" t="s">
        <v>254</v>
      </c>
      <c r="E774" s="19" t="s">
        <v>1756</v>
      </c>
      <c r="F774" s="10">
        <v>42036</v>
      </c>
      <c r="G774" s="10">
        <v>45323</v>
      </c>
      <c r="H774" s="11">
        <v>10</v>
      </c>
      <c r="I774" s="20" t="s">
        <v>253</v>
      </c>
      <c r="J774" s="11" t="s">
        <v>255</v>
      </c>
      <c r="K774" s="11" t="s">
        <v>5259</v>
      </c>
      <c r="L774" s="11">
        <v>2</v>
      </c>
    </row>
    <row r="775" spans="1:12">
      <c r="A775" s="11" t="s">
        <v>1513</v>
      </c>
      <c r="D775" s="11" t="s">
        <v>254</v>
      </c>
      <c r="E775" s="19" t="s">
        <v>1757</v>
      </c>
      <c r="F775" s="10">
        <v>42036</v>
      </c>
      <c r="G775" s="10">
        <v>45323</v>
      </c>
      <c r="H775" s="11">
        <v>10</v>
      </c>
      <c r="I775" s="20" t="s">
        <v>253</v>
      </c>
      <c r="J775" s="11" t="s">
        <v>255</v>
      </c>
      <c r="K775" s="11" t="s">
        <v>5259</v>
      </c>
      <c r="L775" s="11">
        <v>2</v>
      </c>
    </row>
    <row r="776" spans="1:12">
      <c r="A776" s="11" t="s">
        <v>1514</v>
      </c>
      <c r="D776" s="11" t="s">
        <v>254</v>
      </c>
      <c r="E776" s="19" t="s">
        <v>1758</v>
      </c>
      <c r="F776" s="10">
        <v>42036</v>
      </c>
      <c r="G776" s="10">
        <v>45323</v>
      </c>
      <c r="H776" s="11">
        <v>10</v>
      </c>
      <c r="I776" s="20" t="s">
        <v>253</v>
      </c>
      <c r="J776" s="11" t="s">
        <v>255</v>
      </c>
      <c r="K776" s="11" t="s">
        <v>5259</v>
      </c>
      <c r="L776" s="11">
        <v>2</v>
      </c>
    </row>
    <row r="777" spans="1:12">
      <c r="A777" s="11" t="s">
        <v>1515</v>
      </c>
      <c r="D777" s="11" t="s">
        <v>254</v>
      </c>
      <c r="E777" s="19" t="s">
        <v>1759</v>
      </c>
      <c r="F777" s="10">
        <v>42036</v>
      </c>
      <c r="G777" s="10">
        <v>45323</v>
      </c>
      <c r="H777" s="11">
        <v>10</v>
      </c>
      <c r="I777" s="20" t="s">
        <v>253</v>
      </c>
      <c r="J777" s="11" t="s">
        <v>255</v>
      </c>
      <c r="K777" s="11" t="s">
        <v>5259</v>
      </c>
      <c r="L777" s="11">
        <v>2</v>
      </c>
    </row>
    <row r="778" spans="1:12">
      <c r="A778" s="11" t="s">
        <v>1516</v>
      </c>
      <c r="D778" s="11" t="s">
        <v>254</v>
      </c>
      <c r="E778" s="19" t="s">
        <v>1760</v>
      </c>
      <c r="F778" s="10">
        <v>42036</v>
      </c>
      <c r="G778" s="10">
        <v>45323</v>
      </c>
      <c r="H778" s="11">
        <v>10</v>
      </c>
      <c r="I778" s="20" t="s">
        <v>253</v>
      </c>
      <c r="J778" s="11" t="s">
        <v>255</v>
      </c>
      <c r="K778" s="11" t="s">
        <v>5259</v>
      </c>
      <c r="L778" s="11">
        <v>2</v>
      </c>
    </row>
    <row r="779" spans="1:12">
      <c r="A779" s="11" t="s">
        <v>1517</v>
      </c>
      <c r="D779" s="11" t="s">
        <v>254</v>
      </c>
      <c r="E779" s="19" t="s">
        <v>1761</v>
      </c>
      <c r="F779" s="10">
        <v>42036</v>
      </c>
      <c r="G779" s="10">
        <v>45323</v>
      </c>
      <c r="H779" s="11">
        <v>10</v>
      </c>
      <c r="I779" s="20" t="s">
        <v>253</v>
      </c>
      <c r="J779" s="11" t="s">
        <v>255</v>
      </c>
      <c r="K779" s="11" t="s">
        <v>5259</v>
      </c>
      <c r="L779" s="11">
        <v>2</v>
      </c>
    </row>
    <row r="780" spans="1:12">
      <c r="A780" s="11" t="s">
        <v>1518</v>
      </c>
      <c r="D780" s="11" t="s">
        <v>254</v>
      </c>
      <c r="E780" s="19" t="s">
        <v>1762</v>
      </c>
      <c r="F780" s="10">
        <v>42036</v>
      </c>
      <c r="G780" s="10">
        <v>45323</v>
      </c>
      <c r="H780" s="11">
        <v>10</v>
      </c>
      <c r="I780" s="20" t="s">
        <v>253</v>
      </c>
      <c r="J780" s="11" t="s">
        <v>255</v>
      </c>
      <c r="K780" s="11" t="s">
        <v>5259</v>
      </c>
      <c r="L780" s="11">
        <v>2</v>
      </c>
    </row>
    <row r="781" spans="1:12">
      <c r="A781" s="11" t="s">
        <v>1519</v>
      </c>
      <c r="D781" s="11" t="s">
        <v>254</v>
      </c>
      <c r="E781" s="19" t="s">
        <v>1763</v>
      </c>
      <c r="F781" s="10">
        <v>42036</v>
      </c>
      <c r="G781" s="10">
        <v>45323</v>
      </c>
      <c r="H781" s="11">
        <v>10</v>
      </c>
      <c r="I781" s="20" t="s">
        <v>253</v>
      </c>
      <c r="J781" s="11" t="s">
        <v>255</v>
      </c>
      <c r="K781" s="11" t="s">
        <v>5259</v>
      </c>
      <c r="L781" s="11">
        <v>2</v>
      </c>
    </row>
    <row r="782" spans="1:12">
      <c r="A782" s="11" t="s">
        <v>1520</v>
      </c>
      <c r="D782" s="11" t="s">
        <v>254</v>
      </c>
      <c r="E782" s="19" t="s">
        <v>1764</v>
      </c>
      <c r="F782" s="10">
        <v>42036</v>
      </c>
      <c r="G782" s="10">
        <v>45323</v>
      </c>
      <c r="H782" s="11">
        <v>10</v>
      </c>
      <c r="I782" s="20" t="s">
        <v>253</v>
      </c>
      <c r="J782" s="11" t="s">
        <v>255</v>
      </c>
      <c r="K782" s="11" t="s">
        <v>5259</v>
      </c>
      <c r="L782" s="11">
        <v>2</v>
      </c>
    </row>
    <row r="783" spans="1:12">
      <c r="A783" s="11" t="s">
        <v>1521</v>
      </c>
      <c r="D783" s="11" t="s">
        <v>254</v>
      </c>
      <c r="E783" s="19" t="s">
        <v>1765</v>
      </c>
      <c r="F783" s="10">
        <v>42036</v>
      </c>
      <c r="G783" s="10">
        <v>45323</v>
      </c>
      <c r="H783" s="11">
        <v>10</v>
      </c>
      <c r="I783" s="20" t="s">
        <v>253</v>
      </c>
      <c r="J783" s="11" t="s">
        <v>255</v>
      </c>
      <c r="K783" s="11" t="s">
        <v>5259</v>
      </c>
      <c r="L783" s="11">
        <v>2</v>
      </c>
    </row>
    <row r="784" spans="1:12">
      <c r="A784" s="11" t="s">
        <v>1522</v>
      </c>
      <c r="D784" s="11" t="s">
        <v>254</v>
      </c>
      <c r="E784" s="19" t="s">
        <v>1766</v>
      </c>
      <c r="F784" s="10">
        <v>42036</v>
      </c>
      <c r="G784" s="10">
        <v>45323</v>
      </c>
      <c r="H784" s="11">
        <v>10</v>
      </c>
      <c r="I784" s="20" t="s">
        <v>253</v>
      </c>
      <c r="J784" s="11" t="s">
        <v>255</v>
      </c>
      <c r="K784" s="11" t="s">
        <v>5259</v>
      </c>
      <c r="L784" s="11">
        <v>2</v>
      </c>
    </row>
    <row r="785" spans="1:12">
      <c r="A785" s="11" t="s">
        <v>1523</v>
      </c>
      <c r="D785" s="11" t="s">
        <v>254</v>
      </c>
      <c r="E785" s="19" t="s">
        <v>1767</v>
      </c>
      <c r="F785" s="10">
        <v>42036</v>
      </c>
      <c r="G785" s="10">
        <v>45323</v>
      </c>
      <c r="H785" s="11">
        <v>10</v>
      </c>
      <c r="I785" s="20" t="s">
        <v>253</v>
      </c>
      <c r="J785" s="11" t="s">
        <v>255</v>
      </c>
      <c r="K785" s="11" t="s">
        <v>5259</v>
      </c>
      <c r="L785" s="11">
        <v>2</v>
      </c>
    </row>
    <row r="786" spans="1:12">
      <c r="A786" s="11" t="s">
        <v>1524</v>
      </c>
      <c r="D786" s="11" t="s">
        <v>254</v>
      </c>
      <c r="E786" s="19" t="s">
        <v>1768</v>
      </c>
      <c r="F786" s="10">
        <v>42036</v>
      </c>
      <c r="G786" s="10">
        <v>45323</v>
      </c>
      <c r="H786" s="11">
        <v>10</v>
      </c>
      <c r="I786" s="20" t="s">
        <v>253</v>
      </c>
      <c r="J786" s="11" t="s">
        <v>255</v>
      </c>
      <c r="K786" s="11" t="s">
        <v>5259</v>
      </c>
      <c r="L786" s="11">
        <v>2</v>
      </c>
    </row>
    <row r="787" spans="1:12">
      <c r="A787" s="11" t="s">
        <v>1525</v>
      </c>
      <c r="D787" s="11" t="s">
        <v>254</v>
      </c>
      <c r="E787" s="19" t="s">
        <v>1769</v>
      </c>
      <c r="F787" s="10">
        <v>42036</v>
      </c>
      <c r="G787" s="10">
        <v>45323</v>
      </c>
      <c r="H787" s="11">
        <v>10</v>
      </c>
      <c r="I787" s="20" t="s">
        <v>253</v>
      </c>
      <c r="J787" s="11" t="s">
        <v>255</v>
      </c>
      <c r="K787" s="11" t="s">
        <v>5259</v>
      </c>
      <c r="L787" s="11">
        <v>2</v>
      </c>
    </row>
    <row r="788" spans="1:12">
      <c r="A788" s="11" t="s">
        <v>1526</v>
      </c>
      <c r="D788" s="11" t="s">
        <v>254</v>
      </c>
      <c r="E788" s="19" t="s">
        <v>1770</v>
      </c>
      <c r="F788" s="10">
        <v>42036</v>
      </c>
      <c r="G788" s="10">
        <v>45323</v>
      </c>
      <c r="H788" s="11">
        <v>10</v>
      </c>
      <c r="I788" s="20" t="s">
        <v>253</v>
      </c>
      <c r="J788" s="11" t="s">
        <v>255</v>
      </c>
      <c r="K788" s="11" t="s">
        <v>5259</v>
      </c>
      <c r="L788" s="11">
        <v>2</v>
      </c>
    </row>
    <row r="789" spans="1:12">
      <c r="A789" s="11" t="s">
        <v>1527</v>
      </c>
      <c r="D789" s="11" t="s">
        <v>254</v>
      </c>
      <c r="E789" s="19" t="s">
        <v>1771</v>
      </c>
      <c r="F789" s="10">
        <v>42036</v>
      </c>
      <c r="G789" s="10">
        <v>45323</v>
      </c>
      <c r="H789" s="11">
        <v>10</v>
      </c>
      <c r="I789" s="20" t="s">
        <v>253</v>
      </c>
      <c r="J789" s="11" t="s">
        <v>255</v>
      </c>
      <c r="K789" s="11" t="s">
        <v>5259</v>
      </c>
      <c r="L789" s="11">
        <v>2</v>
      </c>
    </row>
    <row r="790" spans="1:12">
      <c r="A790" s="11" t="s">
        <v>1528</v>
      </c>
      <c r="D790" s="11" t="s">
        <v>254</v>
      </c>
      <c r="E790" s="19" t="s">
        <v>1772</v>
      </c>
      <c r="F790" s="10">
        <v>42036</v>
      </c>
      <c r="G790" s="10">
        <v>45323</v>
      </c>
      <c r="H790" s="11">
        <v>10</v>
      </c>
      <c r="I790" s="20" t="s">
        <v>253</v>
      </c>
      <c r="J790" s="11" t="s">
        <v>255</v>
      </c>
      <c r="K790" s="11" t="s">
        <v>5259</v>
      </c>
      <c r="L790" s="11">
        <v>2</v>
      </c>
    </row>
    <row r="791" spans="1:12">
      <c r="A791" s="11" t="s">
        <v>1529</v>
      </c>
      <c r="D791" s="11" t="s">
        <v>254</v>
      </c>
      <c r="E791" s="19" t="s">
        <v>1773</v>
      </c>
      <c r="F791" s="10">
        <v>42036</v>
      </c>
      <c r="G791" s="10">
        <v>45323</v>
      </c>
      <c r="H791" s="11">
        <v>10</v>
      </c>
      <c r="I791" s="20" t="s">
        <v>253</v>
      </c>
      <c r="J791" s="11" t="s">
        <v>255</v>
      </c>
      <c r="K791" s="11" t="s">
        <v>5259</v>
      </c>
      <c r="L791" s="11">
        <v>2</v>
      </c>
    </row>
    <row r="792" spans="1:12">
      <c r="A792" s="11" t="s">
        <v>1530</v>
      </c>
      <c r="D792" s="11" t="s">
        <v>254</v>
      </c>
      <c r="E792" s="19" t="s">
        <v>1774</v>
      </c>
      <c r="F792" s="10">
        <v>42036</v>
      </c>
      <c r="G792" s="10">
        <v>45323</v>
      </c>
      <c r="H792" s="11">
        <v>10</v>
      </c>
      <c r="I792" s="20" t="s">
        <v>253</v>
      </c>
      <c r="J792" s="11" t="s">
        <v>255</v>
      </c>
      <c r="K792" s="11" t="s">
        <v>5259</v>
      </c>
      <c r="L792" s="11">
        <v>2</v>
      </c>
    </row>
    <row r="793" spans="1:12">
      <c r="A793" s="11" t="s">
        <v>1531</v>
      </c>
      <c r="D793" s="11" t="s">
        <v>254</v>
      </c>
      <c r="E793" s="19" t="s">
        <v>1775</v>
      </c>
      <c r="F793" s="10">
        <v>42036</v>
      </c>
      <c r="G793" s="10">
        <v>45323</v>
      </c>
      <c r="H793" s="11">
        <v>10</v>
      </c>
      <c r="I793" s="20" t="s">
        <v>253</v>
      </c>
      <c r="J793" s="11" t="s">
        <v>255</v>
      </c>
      <c r="K793" s="11" t="s">
        <v>5259</v>
      </c>
      <c r="L793" s="11">
        <v>2</v>
      </c>
    </row>
    <row r="794" spans="1:12">
      <c r="A794" s="11" t="s">
        <v>1532</v>
      </c>
      <c r="D794" s="11" t="s">
        <v>254</v>
      </c>
      <c r="E794" s="19" t="s">
        <v>1776</v>
      </c>
      <c r="F794" s="10">
        <v>42036</v>
      </c>
      <c r="G794" s="10">
        <v>45323</v>
      </c>
      <c r="H794" s="11">
        <v>10</v>
      </c>
      <c r="I794" s="20" t="s">
        <v>253</v>
      </c>
      <c r="J794" s="11" t="s">
        <v>255</v>
      </c>
      <c r="K794" s="11" t="s">
        <v>5259</v>
      </c>
      <c r="L794" s="11">
        <v>2</v>
      </c>
    </row>
    <row r="795" spans="1:12">
      <c r="A795" s="11" t="s">
        <v>1533</v>
      </c>
      <c r="D795" s="11" t="s">
        <v>254</v>
      </c>
      <c r="E795" s="19" t="s">
        <v>1777</v>
      </c>
      <c r="F795" s="10">
        <v>42036</v>
      </c>
      <c r="G795" s="10">
        <v>45323</v>
      </c>
      <c r="H795" s="11">
        <v>10</v>
      </c>
      <c r="I795" s="20" t="s">
        <v>253</v>
      </c>
      <c r="J795" s="11" t="s">
        <v>255</v>
      </c>
      <c r="K795" s="11" t="s">
        <v>5259</v>
      </c>
      <c r="L795" s="11">
        <v>2</v>
      </c>
    </row>
    <row r="796" spans="1:12">
      <c r="A796" s="11" t="s">
        <v>1534</v>
      </c>
      <c r="D796" s="11" t="s">
        <v>254</v>
      </c>
      <c r="E796" s="19" t="s">
        <v>1778</v>
      </c>
      <c r="F796" s="10">
        <v>42036</v>
      </c>
      <c r="G796" s="10">
        <v>45323</v>
      </c>
      <c r="H796" s="11">
        <v>10</v>
      </c>
      <c r="I796" s="20" t="s">
        <v>253</v>
      </c>
      <c r="J796" s="11" t="s">
        <v>255</v>
      </c>
      <c r="K796" s="11" t="s">
        <v>5259</v>
      </c>
      <c r="L796" s="11">
        <v>2</v>
      </c>
    </row>
    <row r="797" spans="1:12">
      <c r="A797" s="11" t="s">
        <v>1535</v>
      </c>
      <c r="D797" s="11" t="s">
        <v>254</v>
      </c>
      <c r="E797" s="19" t="s">
        <v>1779</v>
      </c>
      <c r="F797" s="10">
        <v>42036</v>
      </c>
      <c r="G797" s="10">
        <v>45323</v>
      </c>
      <c r="H797" s="11">
        <v>10</v>
      </c>
      <c r="I797" s="20" t="s">
        <v>253</v>
      </c>
      <c r="J797" s="11" t="s">
        <v>255</v>
      </c>
      <c r="K797" s="11" t="s">
        <v>5259</v>
      </c>
      <c r="L797" s="11">
        <v>2</v>
      </c>
    </row>
    <row r="798" spans="1:12">
      <c r="A798" s="11" t="s">
        <v>5367</v>
      </c>
      <c r="D798" s="11" t="s">
        <v>254</v>
      </c>
      <c r="E798" s="19" t="s">
        <v>1780</v>
      </c>
      <c r="F798" s="10">
        <v>42036</v>
      </c>
      <c r="G798" s="10">
        <v>45323</v>
      </c>
      <c r="H798" s="11">
        <v>10</v>
      </c>
      <c r="I798" s="20" t="s">
        <v>253</v>
      </c>
      <c r="J798" s="11" t="s">
        <v>255</v>
      </c>
      <c r="K798" s="11" t="s">
        <v>5259</v>
      </c>
      <c r="L798" s="11">
        <v>2</v>
      </c>
    </row>
    <row r="799" spans="1:12">
      <c r="A799" s="11" t="s">
        <v>5368</v>
      </c>
      <c r="D799" s="11" t="s">
        <v>254</v>
      </c>
      <c r="E799" s="19" t="s">
        <v>1781</v>
      </c>
      <c r="F799" s="10">
        <v>42036</v>
      </c>
      <c r="G799" s="10">
        <v>45323</v>
      </c>
      <c r="H799" s="11">
        <v>10</v>
      </c>
      <c r="I799" s="20" t="s">
        <v>253</v>
      </c>
      <c r="J799" s="11" t="s">
        <v>255</v>
      </c>
      <c r="K799" s="11" t="s">
        <v>5259</v>
      </c>
      <c r="L799" s="11">
        <v>2</v>
      </c>
    </row>
    <row r="800" spans="1:12">
      <c r="A800" s="11" t="s">
        <v>5369</v>
      </c>
      <c r="D800" s="11" t="s">
        <v>254</v>
      </c>
      <c r="E800" s="19" t="s">
        <v>1782</v>
      </c>
      <c r="F800" s="10">
        <v>42036</v>
      </c>
      <c r="G800" s="10">
        <v>45323</v>
      </c>
      <c r="H800" s="11">
        <v>10</v>
      </c>
      <c r="I800" s="20" t="s">
        <v>253</v>
      </c>
      <c r="J800" s="11" t="s">
        <v>255</v>
      </c>
      <c r="K800" s="11" t="s">
        <v>5259</v>
      </c>
      <c r="L800" s="11">
        <v>2</v>
      </c>
    </row>
    <row r="801" spans="1:12">
      <c r="A801" s="11" t="s">
        <v>5370</v>
      </c>
      <c r="D801" s="11" t="s">
        <v>254</v>
      </c>
      <c r="E801" s="19" t="s">
        <v>1783</v>
      </c>
      <c r="F801" s="10">
        <v>42036</v>
      </c>
      <c r="G801" s="10">
        <v>45323</v>
      </c>
      <c r="H801" s="11">
        <v>10</v>
      </c>
      <c r="I801" s="20" t="s">
        <v>253</v>
      </c>
      <c r="J801" s="11" t="s">
        <v>255</v>
      </c>
      <c r="K801" s="11" t="s">
        <v>5259</v>
      </c>
      <c r="L801" s="11">
        <v>2</v>
      </c>
    </row>
    <row r="802" spans="1:12">
      <c r="A802" s="11" t="s">
        <v>5371</v>
      </c>
      <c r="D802" s="11" t="s">
        <v>254</v>
      </c>
      <c r="E802" s="19" t="s">
        <v>1784</v>
      </c>
      <c r="F802" s="10">
        <v>42036</v>
      </c>
      <c r="G802" s="10">
        <v>45323</v>
      </c>
      <c r="H802" s="11">
        <v>10</v>
      </c>
      <c r="I802" s="20" t="s">
        <v>253</v>
      </c>
      <c r="J802" s="11" t="s">
        <v>255</v>
      </c>
      <c r="K802" s="11" t="s">
        <v>5259</v>
      </c>
      <c r="L802" s="11">
        <v>2</v>
      </c>
    </row>
    <row r="803" spans="1:12">
      <c r="A803" s="11" t="s">
        <v>5372</v>
      </c>
      <c r="D803" s="11" t="s">
        <v>254</v>
      </c>
      <c r="E803" s="19" t="s">
        <v>1785</v>
      </c>
      <c r="F803" s="10">
        <v>42036</v>
      </c>
      <c r="G803" s="10">
        <v>45323</v>
      </c>
      <c r="H803" s="11">
        <v>10</v>
      </c>
      <c r="I803" s="20" t="s">
        <v>253</v>
      </c>
      <c r="J803" s="11" t="s">
        <v>255</v>
      </c>
      <c r="K803" s="11" t="s">
        <v>5259</v>
      </c>
      <c r="L803" s="11">
        <v>2</v>
      </c>
    </row>
    <row r="804" spans="1:12">
      <c r="A804" s="11" t="s">
        <v>1536</v>
      </c>
      <c r="D804" s="11" t="s">
        <v>254</v>
      </c>
      <c r="E804" s="19" t="s">
        <v>1786</v>
      </c>
      <c r="F804" s="10">
        <v>42036</v>
      </c>
      <c r="G804" s="10">
        <v>45323</v>
      </c>
      <c r="H804" s="11">
        <v>10</v>
      </c>
      <c r="I804" s="20" t="s">
        <v>253</v>
      </c>
      <c r="J804" s="11" t="s">
        <v>255</v>
      </c>
      <c r="K804" s="11" t="s">
        <v>5259</v>
      </c>
      <c r="L804" s="11">
        <v>2</v>
      </c>
    </row>
    <row r="805" spans="1:12">
      <c r="A805" s="11" t="s">
        <v>1537</v>
      </c>
      <c r="D805" s="11" t="s">
        <v>254</v>
      </c>
      <c r="E805" s="19" t="s">
        <v>1787</v>
      </c>
      <c r="F805" s="10">
        <v>42036</v>
      </c>
      <c r="G805" s="10">
        <v>45323</v>
      </c>
      <c r="H805" s="11">
        <v>10</v>
      </c>
      <c r="I805" s="20" t="s">
        <v>253</v>
      </c>
      <c r="J805" s="11" t="s">
        <v>255</v>
      </c>
      <c r="K805" s="11" t="s">
        <v>5259</v>
      </c>
      <c r="L805" s="11">
        <v>2</v>
      </c>
    </row>
    <row r="806" spans="1:12">
      <c r="A806" s="11" t="s">
        <v>1538</v>
      </c>
      <c r="D806" s="11" t="s">
        <v>254</v>
      </c>
      <c r="E806" s="19" t="s">
        <v>1788</v>
      </c>
      <c r="F806" s="10">
        <v>42036</v>
      </c>
      <c r="G806" s="10">
        <v>45323</v>
      </c>
      <c r="H806" s="11">
        <v>10</v>
      </c>
      <c r="I806" s="20" t="s">
        <v>253</v>
      </c>
      <c r="J806" s="11" t="s">
        <v>255</v>
      </c>
      <c r="K806" s="11" t="s">
        <v>5259</v>
      </c>
      <c r="L806" s="11">
        <v>2</v>
      </c>
    </row>
    <row r="807" spans="1:12">
      <c r="A807" s="11" t="s">
        <v>1539</v>
      </c>
      <c r="D807" s="11" t="s">
        <v>254</v>
      </c>
      <c r="E807" s="19" t="s">
        <v>1789</v>
      </c>
      <c r="F807" s="10">
        <v>42036</v>
      </c>
      <c r="G807" s="10">
        <v>45323</v>
      </c>
      <c r="H807" s="11">
        <v>10</v>
      </c>
      <c r="I807" s="20" t="s">
        <v>253</v>
      </c>
      <c r="J807" s="11" t="s">
        <v>255</v>
      </c>
      <c r="K807" s="11" t="s">
        <v>5259</v>
      </c>
      <c r="L807" s="11">
        <v>2</v>
      </c>
    </row>
    <row r="808" spans="1:12">
      <c r="A808" s="11" t="s">
        <v>1540</v>
      </c>
      <c r="D808" s="11" t="s">
        <v>254</v>
      </c>
      <c r="E808" s="19" t="s">
        <v>1790</v>
      </c>
      <c r="F808" s="10">
        <v>42036</v>
      </c>
      <c r="G808" s="10">
        <v>45323</v>
      </c>
      <c r="H808" s="11">
        <v>10</v>
      </c>
      <c r="I808" s="20" t="s">
        <v>253</v>
      </c>
      <c r="J808" s="11" t="s">
        <v>255</v>
      </c>
      <c r="K808" s="11" t="s">
        <v>5259</v>
      </c>
      <c r="L808" s="11">
        <v>2</v>
      </c>
    </row>
    <row r="809" spans="1:12">
      <c r="A809" s="11" t="s">
        <v>1541</v>
      </c>
      <c r="D809" s="11" t="s">
        <v>254</v>
      </c>
      <c r="E809" s="19" t="s">
        <v>1791</v>
      </c>
      <c r="F809" s="10">
        <v>42036</v>
      </c>
      <c r="G809" s="10">
        <v>45323</v>
      </c>
      <c r="H809" s="11">
        <v>10</v>
      </c>
      <c r="I809" s="20" t="s">
        <v>253</v>
      </c>
      <c r="J809" s="11" t="s">
        <v>255</v>
      </c>
      <c r="K809" s="11" t="s">
        <v>5259</v>
      </c>
      <c r="L809" s="11">
        <v>2</v>
      </c>
    </row>
    <row r="810" spans="1:12">
      <c r="A810" s="11" t="s">
        <v>1542</v>
      </c>
      <c r="D810" s="11" t="s">
        <v>254</v>
      </c>
      <c r="E810" s="19" t="s">
        <v>1792</v>
      </c>
      <c r="F810" s="10">
        <v>42036</v>
      </c>
      <c r="G810" s="10">
        <v>45323</v>
      </c>
      <c r="H810" s="11">
        <v>10</v>
      </c>
      <c r="I810" s="20" t="s">
        <v>253</v>
      </c>
      <c r="J810" s="11" t="s">
        <v>255</v>
      </c>
      <c r="K810" s="11" t="s">
        <v>5259</v>
      </c>
      <c r="L810" s="11">
        <v>2</v>
      </c>
    </row>
    <row r="811" spans="1:12">
      <c r="A811" s="11" t="s">
        <v>1543</v>
      </c>
      <c r="D811" s="11" t="s">
        <v>254</v>
      </c>
      <c r="E811" s="19" t="s">
        <v>1793</v>
      </c>
      <c r="F811" s="10">
        <v>42036</v>
      </c>
      <c r="G811" s="10">
        <v>45323</v>
      </c>
      <c r="H811" s="11">
        <v>10</v>
      </c>
      <c r="I811" s="20" t="s">
        <v>253</v>
      </c>
      <c r="J811" s="11" t="s">
        <v>255</v>
      </c>
      <c r="K811" s="11" t="s">
        <v>5259</v>
      </c>
      <c r="L811" s="11">
        <v>2</v>
      </c>
    </row>
    <row r="812" spans="1:12">
      <c r="A812" s="11" t="s">
        <v>1544</v>
      </c>
      <c r="D812" s="11" t="s">
        <v>254</v>
      </c>
      <c r="E812" s="19" t="s">
        <v>1794</v>
      </c>
      <c r="F812" s="10">
        <v>42036</v>
      </c>
      <c r="G812" s="10">
        <v>45323</v>
      </c>
      <c r="H812" s="11">
        <v>10</v>
      </c>
      <c r="I812" s="20" t="s">
        <v>253</v>
      </c>
      <c r="J812" s="11" t="s">
        <v>255</v>
      </c>
      <c r="K812" s="11" t="s">
        <v>5259</v>
      </c>
      <c r="L812" s="11">
        <v>2</v>
      </c>
    </row>
    <row r="813" spans="1:12">
      <c r="A813" s="11" t="s">
        <v>1545</v>
      </c>
      <c r="D813" s="11" t="s">
        <v>254</v>
      </c>
      <c r="E813" s="19" t="s">
        <v>1795</v>
      </c>
      <c r="F813" s="10">
        <v>42036</v>
      </c>
      <c r="G813" s="10">
        <v>45323</v>
      </c>
      <c r="H813" s="11">
        <v>10</v>
      </c>
      <c r="I813" s="20" t="s">
        <v>253</v>
      </c>
      <c r="J813" s="11" t="s">
        <v>255</v>
      </c>
      <c r="K813" s="11" t="s">
        <v>5259</v>
      </c>
      <c r="L813" s="11">
        <v>2</v>
      </c>
    </row>
    <row r="814" spans="1:12">
      <c r="A814" s="11" t="s">
        <v>1546</v>
      </c>
      <c r="D814" s="11" t="s">
        <v>254</v>
      </c>
      <c r="E814" s="19" t="s">
        <v>1796</v>
      </c>
      <c r="F814" s="10">
        <v>42036</v>
      </c>
      <c r="G814" s="10">
        <v>45323</v>
      </c>
      <c r="H814" s="11">
        <v>10</v>
      </c>
      <c r="I814" s="20" t="s">
        <v>253</v>
      </c>
      <c r="J814" s="11" t="s">
        <v>255</v>
      </c>
      <c r="K814" s="11" t="s">
        <v>5259</v>
      </c>
      <c r="L814" s="11">
        <v>2</v>
      </c>
    </row>
    <row r="815" spans="1:12">
      <c r="A815" s="11" t="s">
        <v>1547</v>
      </c>
      <c r="D815" s="11" t="s">
        <v>254</v>
      </c>
      <c r="E815" s="19" t="s">
        <v>1797</v>
      </c>
      <c r="F815" s="10">
        <v>42036</v>
      </c>
      <c r="G815" s="10">
        <v>45323</v>
      </c>
      <c r="H815" s="11">
        <v>10</v>
      </c>
      <c r="I815" s="20" t="s">
        <v>253</v>
      </c>
      <c r="J815" s="11" t="s">
        <v>255</v>
      </c>
      <c r="K815" s="11" t="s">
        <v>5259</v>
      </c>
      <c r="L815" s="11">
        <v>2</v>
      </c>
    </row>
    <row r="816" spans="1:12">
      <c r="A816" s="11" t="s">
        <v>1548</v>
      </c>
      <c r="D816" s="11" t="s">
        <v>254</v>
      </c>
      <c r="E816" s="19" t="s">
        <v>1798</v>
      </c>
      <c r="F816" s="10">
        <v>42036</v>
      </c>
      <c r="G816" s="10">
        <v>45323</v>
      </c>
      <c r="H816" s="11">
        <v>10</v>
      </c>
      <c r="I816" s="20" t="s">
        <v>253</v>
      </c>
      <c r="J816" s="11" t="s">
        <v>255</v>
      </c>
      <c r="K816" s="11" t="s">
        <v>5259</v>
      </c>
      <c r="L816" s="11">
        <v>2</v>
      </c>
    </row>
    <row r="817" spans="1:12">
      <c r="A817" s="11" t="s">
        <v>1549</v>
      </c>
      <c r="D817" s="11" t="s">
        <v>254</v>
      </c>
      <c r="E817" s="19" t="s">
        <v>1799</v>
      </c>
      <c r="F817" s="10">
        <v>42036</v>
      </c>
      <c r="G817" s="10">
        <v>45323</v>
      </c>
      <c r="H817" s="11">
        <v>10</v>
      </c>
      <c r="I817" s="20" t="s">
        <v>253</v>
      </c>
      <c r="J817" s="11" t="s">
        <v>255</v>
      </c>
      <c r="K817" s="11" t="s">
        <v>5259</v>
      </c>
      <c r="L817" s="11">
        <v>2</v>
      </c>
    </row>
    <row r="818" spans="1:12">
      <c r="A818" s="11" t="s">
        <v>1550</v>
      </c>
      <c r="D818" s="11" t="s">
        <v>254</v>
      </c>
      <c r="E818" s="19" t="s">
        <v>1800</v>
      </c>
      <c r="F818" s="10">
        <v>42036</v>
      </c>
      <c r="G818" s="10">
        <v>45323</v>
      </c>
      <c r="H818" s="11">
        <v>10</v>
      </c>
      <c r="I818" s="20" t="s">
        <v>253</v>
      </c>
      <c r="J818" s="11" t="s">
        <v>255</v>
      </c>
      <c r="K818" s="11" t="s">
        <v>5259</v>
      </c>
      <c r="L818" s="11">
        <v>2</v>
      </c>
    </row>
    <row r="819" spans="1:12">
      <c r="A819" s="11" t="s">
        <v>1551</v>
      </c>
      <c r="D819" s="11" t="s">
        <v>254</v>
      </c>
      <c r="E819" s="19" t="s">
        <v>1801</v>
      </c>
      <c r="F819" s="10">
        <v>42036</v>
      </c>
      <c r="G819" s="10">
        <v>45323</v>
      </c>
      <c r="H819" s="11">
        <v>10</v>
      </c>
      <c r="I819" s="20" t="s">
        <v>253</v>
      </c>
      <c r="J819" s="11" t="s">
        <v>255</v>
      </c>
      <c r="K819" s="11" t="s">
        <v>5259</v>
      </c>
      <c r="L819" s="11">
        <v>2</v>
      </c>
    </row>
    <row r="820" spans="1:12">
      <c r="A820" s="11" t="s">
        <v>1552</v>
      </c>
      <c r="D820" s="11" t="s">
        <v>254</v>
      </c>
      <c r="E820" s="19" t="s">
        <v>1802</v>
      </c>
      <c r="F820" s="10">
        <v>42036</v>
      </c>
      <c r="G820" s="10">
        <v>45323</v>
      </c>
      <c r="H820" s="11">
        <v>10</v>
      </c>
      <c r="I820" s="20" t="s">
        <v>253</v>
      </c>
      <c r="J820" s="11" t="s">
        <v>255</v>
      </c>
      <c r="K820" s="11" t="s">
        <v>5259</v>
      </c>
      <c r="L820" s="11">
        <v>2</v>
      </c>
    </row>
    <row r="821" spans="1:12">
      <c r="A821" s="11" t="s">
        <v>1553</v>
      </c>
      <c r="D821" s="11" t="s">
        <v>254</v>
      </c>
      <c r="E821" s="19" t="s">
        <v>1803</v>
      </c>
      <c r="F821" s="10">
        <v>42036</v>
      </c>
      <c r="G821" s="10">
        <v>45323</v>
      </c>
      <c r="H821" s="11">
        <v>10</v>
      </c>
      <c r="I821" s="20" t="s">
        <v>253</v>
      </c>
      <c r="J821" s="11" t="s">
        <v>255</v>
      </c>
      <c r="K821" s="11" t="s">
        <v>5259</v>
      </c>
      <c r="L821" s="11">
        <v>2</v>
      </c>
    </row>
    <row r="822" spans="1:12">
      <c r="A822" s="11" t="s">
        <v>1554</v>
      </c>
      <c r="D822" s="11" t="s">
        <v>254</v>
      </c>
      <c r="E822" s="19" t="s">
        <v>1804</v>
      </c>
      <c r="F822" s="10">
        <v>42036</v>
      </c>
      <c r="G822" s="10">
        <v>45323</v>
      </c>
      <c r="H822" s="11">
        <v>10</v>
      </c>
      <c r="I822" s="20" t="s">
        <v>253</v>
      </c>
      <c r="J822" s="11" t="s">
        <v>255</v>
      </c>
      <c r="K822" s="11" t="s">
        <v>5259</v>
      </c>
      <c r="L822" s="11">
        <v>2</v>
      </c>
    </row>
    <row r="823" spans="1:12">
      <c r="A823" s="11" t="s">
        <v>1555</v>
      </c>
      <c r="D823" s="11" t="s">
        <v>254</v>
      </c>
      <c r="E823" s="19" t="s">
        <v>1805</v>
      </c>
      <c r="F823" s="10">
        <v>42036</v>
      </c>
      <c r="G823" s="10">
        <v>45323</v>
      </c>
      <c r="H823" s="11">
        <v>10</v>
      </c>
      <c r="I823" s="20" t="s">
        <v>253</v>
      </c>
      <c r="J823" s="11" t="s">
        <v>255</v>
      </c>
      <c r="K823" s="11" t="s">
        <v>5259</v>
      </c>
      <c r="L823" s="11">
        <v>2</v>
      </c>
    </row>
    <row r="824" spans="1:12">
      <c r="A824" s="11" t="s">
        <v>1556</v>
      </c>
      <c r="D824" s="11" t="s">
        <v>254</v>
      </c>
      <c r="E824" s="19" t="s">
        <v>1806</v>
      </c>
      <c r="F824" s="10">
        <v>42036</v>
      </c>
      <c r="G824" s="10">
        <v>45323</v>
      </c>
      <c r="H824" s="11">
        <v>10</v>
      </c>
      <c r="I824" s="20" t="s">
        <v>253</v>
      </c>
      <c r="J824" s="11" t="s">
        <v>255</v>
      </c>
      <c r="K824" s="11" t="s">
        <v>5259</v>
      </c>
      <c r="L824" s="11">
        <v>2</v>
      </c>
    </row>
    <row r="825" spans="1:12">
      <c r="A825" s="11" t="s">
        <v>1557</v>
      </c>
      <c r="D825" s="11" t="s">
        <v>254</v>
      </c>
      <c r="E825" s="19" t="s">
        <v>1807</v>
      </c>
      <c r="F825" s="10">
        <v>42036</v>
      </c>
      <c r="G825" s="10">
        <v>45323</v>
      </c>
      <c r="H825" s="11">
        <v>10</v>
      </c>
      <c r="I825" s="20" t="s">
        <v>253</v>
      </c>
      <c r="J825" s="11" t="s">
        <v>255</v>
      </c>
      <c r="K825" s="11" t="s">
        <v>5259</v>
      </c>
      <c r="L825" s="11">
        <v>2</v>
      </c>
    </row>
    <row r="826" spans="1:12">
      <c r="A826" s="11" t="s">
        <v>1558</v>
      </c>
      <c r="D826" s="11" t="s">
        <v>254</v>
      </c>
      <c r="E826" s="19" t="s">
        <v>1808</v>
      </c>
      <c r="F826" s="10">
        <v>42036</v>
      </c>
      <c r="G826" s="10">
        <v>45323</v>
      </c>
      <c r="H826" s="11">
        <v>10</v>
      </c>
      <c r="I826" s="20" t="s">
        <v>253</v>
      </c>
      <c r="J826" s="11" t="s">
        <v>255</v>
      </c>
      <c r="K826" s="11" t="s">
        <v>5259</v>
      </c>
      <c r="L826" s="11">
        <v>2</v>
      </c>
    </row>
    <row r="827" spans="1:12">
      <c r="A827" s="11" t="s">
        <v>1559</v>
      </c>
      <c r="D827" s="11" t="s">
        <v>254</v>
      </c>
      <c r="E827" s="19" t="s">
        <v>1809</v>
      </c>
      <c r="F827" s="10">
        <v>42036</v>
      </c>
      <c r="G827" s="10">
        <v>45323</v>
      </c>
      <c r="H827" s="11">
        <v>10</v>
      </c>
      <c r="I827" s="20" t="s">
        <v>253</v>
      </c>
      <c r="J827" s="11" t="s">
        <v>255</v>
      </c>
      <c r="K827" s="11" t="s">
        <v>5259</v>
      </c>
      <c r="L827" s="11">
        <v>2</v>
      </c>
    </row>
    <row r="828" spans="1:12">
      <c r="A828" s="11" t="s">
        <v>1560</v>
      </c>
      <c r="D828" s="11" t="s">
        <v>254</v>
      </c>
      <c r="E828" s="19" t="s">
        <v>1810</v>
      </c>
      <c r="F828" s="10">
        <v>42036</v>
      </c>
      <c r="G828" s="10">
        <v>45323</v>
      </c>
      <c r="H828" s="11">
        <v>10</v>
      </c>
      <c r="I828" s="20" t="s">
        <v>253</v>
      </c>
      <c r="J828" s="11" t="s">
        <v>255</v>
      </c>
      <c r="K828" s="11" t="s">
        <v>5259</v>
      </c>
      <c r="L828" s="11">
        <v>2</v>
      </c>
    </row>
    <row r="829" spans="1:12">
      <c r="A829" s="11" t="s">
        <v>1561</v>
      </c>
      <c r="D829" s="11" t="s">
        <v>254</v>
      </c>
      <c r="E829" s="19" t="s">
        <v>1811</v>
      </c>
      <c r="F829" s="10">
        <v>42036</v>
      </c>
      <c r="G829" s="10">
        <v>45323</v>
      </c>
      <c r="H829" s="11">
        <v>10</v>
      </c>
      <c r="I829" s="20" t="s">
        <v>253</v>
      </c>
      <c r="J829" s="11" t="s">
        <v>255</v>
      </c>
      <c r="K829" s="11" t="s">
        <v>5259</v>
      </c>
      <c r="L829" s="11">
        <v>2</v>
      </c>
    </row>
    <row r="830" spans="1:12">
      <c r="A830" s="11" t="s">
        <v>1562</v>
      </c>
      <c r="D830" s="11" t="s">
        <v>254</v>
      </c>
      <c r="E830" s="19" t="s">
        <v>1812</v>
      </c>
      <c r="F830" s="10">
        <v>42036</v>
      </c>
      <c r="G830" s="10">
        <v>45323</v>
      </c>
      <c r="H830" s="11">
        <v>10</v>
      </c>
      <c r="I830" s="20" t="s">
        <v>253</v>
      </c>
      <c r="J830" s="11" t="s">
        <v>255</v>
      </c>
      <c r="K830" s="11" t="s">
        <v>5259</v>
      </c>
      <c r="L830" s="11">
        <v>2</v>
      </c>
    </row>
    <row r="831" spans="1:12">
      <c r="A831" s="11" t="s">
        <v>1563</v>
      </c>
      <c r="D831" s="11" t="s">
        <v>254</v>
      </c>
      <c r="E831" s="19" t="s">
        <v>1813</v>
      </c>
      <c r="F831" s="10">
        <v>42036</v>
      </c>
      <c r="G831" s="10">
        <v>45323</v>
      </c>
      <c r="H831" s="11">
        <v>10</v>
      </c>
      <c r="I831" s="20" t="s">
        <v>253</v>
      </c>
      <c r="J831" s="11" t="s">
        <v>255</v>
      </c>
      <c r="K831" s="11" t="s">
        <v>5259</v>
      </c>
      <c r="L831" s="11">
        <v>2</v>
      </c>
    </row>
    <row r="832" spans="1:12">
      <c r="A832" s="11" t="s">
        <v>1564</v>
      </c>
      <c r="D832" s="11" t="s">
        <v>254</v>
      </c>
      <c r="E832" s="19" t="s">
        <v>1814</v>
      </c>
      <c r="F832" s="10">
        <v>42036</v>
      </c>
      <c r="G832" s="10">
        <v>45323</v>
      </c>
      <c r="H832" s="11">
        <v>10</v>
      </c>
      <c r="I832" s="20" t="s">
        <v>253</v>
      </c>
      <c r="J832" s="11" t="s">
        <v>255</v>
      </c>
      <c r="K832" s="11" t="s">
        <v>5259</v>
      </c>
      <c r="L832" s="11">
        <v>2</v>
      </c>
    </row>
    <row r="833" spans="1:12">
      <c r="A833" s="11" t="s">
        <v>1565</v>
      </c>
      <c r="D833" s="11" t="s">
        <v>254</v>
      </c>
      <c r="E833" s="19" t="s">
        <v>1815</v>
      </c>
      <c r="F833" s="10">
        <v>42036</v>
      </c>
      <c r="G833" s="10">
        <v>45323</v>
      </c>
      <c r="H833" s="11">
        <v>10</v>
      </c>
      <c r="I833" s="20" t="s">
        <v>253</v>
      </c>
      <c r="J833" s="11" t="s">
        <v>255</v>
      </c>
      <c r="K833" s="11" t="s">
        <v>5259</v>
      </c>
      <c r="L833" s="11">
        <v>2</v>
      </c>
    </row>
    <row r="834" spans="1:12">
      <c r="A834" s="11" t="s">
        <v>1566</v>
      </c>
      <c r="D834" s="11" t="s">
        <v>254</v>
      </c>
      <c r="E834" s="19" t="s">
        <v>1816</v>
      </c>
      <c r="F834" s="10">
        <v>42036</v>
      </c>
      <c r="G834" s="10">
        <v>45323</v>
      </c>
      <c r="H834" s="11">
        <v>10</v>
      </c>
      <c r="I834" s="20" t="s">
        <v>253</v>
      </c>
      <c r="J834" s="11" t="s">
        <v>255</v>
      </c>
      <c r="K834" s="11" t="s">
        <v>5259</v>
      </c>
      <c r="L834" s="11">
        <v>2</v>
      </c>
    </row>
    <row r="835" spans="1:12">
      <c r="A835" s="11" t="s">
        <v>1567</v>
      </c>
      <c r="D835" s="11" t="s">
        <v>254</v>
      </c>
      <c r="E835" s="19" t="s">
        <v>1817</v>
      </c>
      <c r="F835" s="10">
        <v>42036</v>
      </c>
      <c r="G835" s="10">
        <v>45323</v>
      </c>
      <c r="H835" s="11">
        <v>10</v>
      </c>
      <c r="I835" s="20" t="s">
        <v>253</v>
      </c>
      <c r="J835" s="11" t="s">
        <v>255</v>
      </c>
      <c r="K835" s="11" t="s">
        <v>5259</v>
      </c>
      <c r="L835" s="11">
        <v>2</v>
      </c>
    </row>
    <row r="836" spans="1:12">
      <c r="A836" s="11" t="s">
        <v>1568</v>
      </c>
      <c r="D836" s="11" t="s">
        <v>254</v>
      </c>
      <c r="E836" s="19" t="s">
        <v>1818</v>
      </c>
      <c r="F836" s="10">
        <v>42036</v>
      </c>
      <c r="G836" s="10">
        <v>45323</v>
      </c>
      <c r="H836" s="11">
        <v>10</v>
      </c>
      <c r="I836" s="20" t="s">
        <v>253</v>
      </c>
      <c r="J836" s="11" t="s">
        <v>255</v>
      </c>
      <c r="K836" s="11" t="s">
        <v>5259</v>
      </c>
      <c r="L836" s="11">
        <v>2</v>
      </c>
    </row>
    <row r="837" spans="1:12">
      <c r="A837" s="11" t="s">
        <v>1569</v>
      </c>
      <c r="D837" s="11" t="s">
        <v>254</v>
      </c>
      <c r="E837" s="19" t="s">
        <v>1819</v>
      </c>
      <c r="F837" s="10">
        <v>42036</v>
      </c>
      <c r="G837" s="10">
        <v>45323</v>
      </c>
      <c r="H837" s="11">
        <v>10</v>
      </c>
      <c r="I837" s="20" t="s">
        <v>253</v>
      </c>
      <c r="J837" s="11" t="s">
        <v>255</v>
      </c>
      <c r="K837" s="11" t="s">
        <v>5259</v>
      </c>
      <c r="L837" s="11">
        <v>2</v>
      </c>
    </row>
    <row r="838" spans="1:12">
      <c r="A838" s="11" t="s">
        <v>1570</v>
      </c>
      <c r="D838" s="11" t="s">
        <v>254</v>
      </c>
      <c r="E838" s="19" t="s">
        <v>1820</v>
      </c>
      <c r="F838" s="10">
        <v>42036</v>
      </c>
      <c r="G838" s="10">
        <v>45323</v>
      </c>
      <c r="H838" s="11">
        <v>10</v>
      </c>
      <c r="I838" s="20" t="s">
        <v>253</v>
      </c>
      <c r="J838" s="11" t="s">
        <v>255</v>
      </c>
      <c r="K838" s="11" t="s">
        <v>5259</v>
      </c>
      <c r="L838" s="11">
        <v>2</v>
      </c>
    </row>
    <row r="839" spans="1:12">
      <c r="A839" s="11" t="s">
        <v>1571</v>
      </c>
      <c r="D839" s="11" t="s">
        <v>254</v>
      </c>
      <c r="E839" s="19" t="s">
        <v>1821</v>
      </c>
      <c r="F839" s="10">
        <v>42036</v>
      </c>
      <c r="G839" s="10">
        <v>45323</v>
      </c>
      <c r="H839" s="11">
        <v>10</v>
      </c>
      <c r="I839" s="20" t="s">
        <v>253</v>
      </c>
      <c r="J839" s="11" t="s">
        <v>255</v>
      </c>
      <c r="K839" s="11" t="s">
        <v>5259</v>
      </c>
      <c r="L839" s="11">
        <v>2</v>
      </c>
    </row>
    <row r="840" spans="1:12">
      <c r="A840" s="11" t="s">
        <v>1572</v>
      </c>
      <c r="D840" s="11" t="s">
        <v>254</v>
      </c>
      <c r="E840" s="19" t="s">
        <v>1822</v>
      </c>
      <c r="F840" s="10">
        <v>42036</v>
      </c>
      <c r="G840" s="10">
        <v>45323</v>
      </c>
      <c r="H840" s="11">
        <v>10</v>
      </c>
      <c r="I840" s="20" t="s">
        <v>253</v>
      </c>
      <c r="J840" s="11" t="s">
        <v>255</v>
      </c>
      <c r="K840" s="11" t="s">
        <v>5259</v>
      </c>
      <c r="L840" s="11">
        <v>2</v>
      </c>
    </row>
    <row r="841" spans="1:12">
      <c r="A841" s="11" t="s">
        <v>1573</v>
      </c>
      <c r="D841" s="11" t="s">
        <v>254</v>
      </c>
      <c r="E841" s="19" t="s">
        <v>1823</v>
      </c>
      <c r="F841" s="10">
        <v>42036</v>
      </c>
      <c r="G841" s="10">
        <v>45323</v>
      </c>
      <c r="H841" s="11">
        <v>10</v>
      </c>
      <c r="I841" s="20" t="s">
        <v>253</v>
      </c>
      <c r="J841" s="11" t="s">
        <v>255</v>
      </c>
      <c r="K841" s="11" t="s">
        <v>5259</v>
      </c>
      <c r="L841" s="11">
        <v>2</v>
      </c>
    </row>
    <row r="842" spans="1:12">
      <c r="A842" s="11" t="s">
        <v>1574</v>
      </c>
      <c r="D842" s="11" t="s">
        <v>254</v>
      </c>
      <c r="E842" s="19" t="s">
        <v>1824</v>
      </c>
      <c r="F842" s="10">
        <v>42036</v>
      </c>
      <c r="G842" s="10">
        <v>45323</v>
      </c>
      <c r="H842" s="11">
        <v>10</v>
      </c>
      <c r="I842" s="20" t="s">
        <v>253</v>
      </c>
      <c r="J842" s="11" t="s">
        <v>255</v>
      </c>
      <c r="K842" s="11" t="s">
        <v>5259</v>
      </c>
      <c r="L842" s="11">
        <v>2</v>
      </c>
    </row>
    <row r="843" spans="1:12">
      <c r="A843" s="11" t="s">
        <v>1575</v>
      </c>
      <c r="D843" s="11" t="s">
        <v>254</v>
      </c>
      <c r="E843" s="19" t="s">
        <v>1825</v>
      </c>
      <c r="F843" s="10">
        <v>42036</v>
      </c>
      <c r="G843" s="10">
        <v>45323</v>
      </c>
      <c r="H843" s="11">
        <v>10</v>
      </c>
      <c r="I843" s="20" t="s">
        <v>253</v>
      </c>
      <c r="J843" s="11" t="s">
        <v>255</v>
      </c>
      <c r="K843" s="11" t="s">
        <v>5259</v>
      </c>
      <c r="L843" s="11">
        <v>2</v>
      </c>
    </row>
    <row r="844" spans="1:12">
      <c r="A844" s="11" t="s">
        <v>1576</v>
      </c>
      <c r="D844" s="11" t="s">
        <v>254</v>
      </c>
      <c r="E844" s="19" t="s">
        <v>1826</v>
      </c>
      <c r="F844" s="10">
        <v>42036</v>
      </c>
      <c r="G844" s="10">
        <v>45323</v>
      </c>
      <c r="H844" s="11">
        <v>10</v>
      </c>
      <c r="I844" s="20" t="s">
        <v>253</v>
      </c>
      <c r="J844" s="11" t="s">
        <v>255</v>
      </c>
      <c r="K844" s="11" t="s">
        <v>5259</v>
      </c>
      <c r="L844" s="11">
        <v>2</v>
      </c>
    </row>
    <row r="845" spans="1:12">
      <c r="A845" s="11" t="s">
        <v>1577</v>
      </c>
      <c r="D845" s="11" t="s">
        <v>254</v>
      </c>
      <c r="E845" s="19" t="s">
        <v>1827</v>
      </c>
      <c r="F845" s="10">
        <v>42036</v>
      </c>
      <c r="G845" s="10">
        <v>45323</v>
      </c>
      <c r="H845" s="11">
        <v>10</v>
      </c>
      <c r="I845" s="20" t="s">
        <v>253</v>
      </c>
      <c r="J845" s="11" t="s">
        <v>255</v>
      </c>
      <c r="K845" s="11" t="s">
        <v>5259</v>
      </c>
      <c r="L845" s="11">
        <v>2</v>
      </c>
    </row>
    <row r="846" spans="1:12">
      <c r="A846" s="11" t="s">
        <v>1578</v>
      </c>
      <c r="D846" s="11" t="s">
        <v>254</v>
      </c>
      <c r="E846" s="19" t="s">
        <v>1828</v>
      </c>
      <c r="F846" s="10">
        <v>42036</v>
      </c>
      <c r="G846" s="10">
        <v>45323</v>
      </c>
      <c r="H846" s="11">
        <v>10</v>
      </c>
      <c r="I846" s="20" t="s">
        <v>253</v>
      </c>
      <c r="J846" s="11" t="s">
        <v>255</v>
      </c>
      <c r="K846" s="11" t="s">
        <v>5259</v>
      </c>
      <c r="L846" s="11">
        <v>2</v>
      </c>
    </row>
    <row r="847" spans="1:12">
      <c r="A847" s="11" t="s">
        <v>1579</v>
      </c>
      <c r="D847" s="11" t="s">
        <v>254</v>
      </c>
      <c r="E847" s="19" t="s">
        <v>1829</v>
      </c>
      <c r="F847" s="10">
        <v>42036</v>
      </c>
      <c r="G847" s="10">
        <v>45323</v>
      </c>
      <c r="H847" s="11">
        <v>10</v>
      </c>
      <c r="I847" s="20" t="s">
        <v>253</v>
      </c>
      <c r="J847" s="11" t="s">
        <v>255</v>
      </c>
      <c r="K847" s="11" t="s">
        <v>5259</v>
      </c>
      <c r="L847" s="11">
        <v>2</v>
      </c>
    </row>
    <row r="848" spans="1:12">
      <c r="A848" s="11" t="s">
        <v>1580</v>
      </c>
      <c r="D848" s="11" t="s">
        <v>254</v>
      </c>
      <c r="E848" s="19" t="s">
        <v>1830</v>
      </c>
      <c r="F848" s="10">
        <v>42036</v>
      </c>
      <c r="G848" s="10">
        <v>45323</v>
      </c>
      <c r="H848" s="11">
        <v>10</v>
      </c>
      <c r="I848" s="20" t="s">
        <v>253</v>
      </c>
      <c r="J848" s="11" t="s">
        <v>255</v>
      </c>
      <c r="K848" s="11" t="s">
        <v>5259</v>
      </c>
      <c r="L848" s="11">
        <v>2</v>
      </c>
    </row>
    <row r="849" spans="1:12">
      <c r="A849" s="11" t="s">
        <v>1581</v>
      </c>
      <c r="D849" s="11" t="s">
        <v>254</v>
      </c>
      <c r="E849" s="19" t="s">
        <v>1831</v>
      </c>
      <c r="F849" s="10">
        <v>42036</v>
      </c>
      <c r="G849" s="10">
        <v>45323</v>
      </c>
      <c r="H849" s="11">
        <v>10</v>
      </c>
      <c r="I849" s="20" t="s">
        <v>253</v>
      </c>
      <c r="J849" s="11" t="s">
        <v>255</v>
      </c>
      <c r="K849" s="11" t="s">
        <v>5259</v>
      </c>
      <c r="L849" s="11">
        <v>2</v>
      </c>
    </row>
    <row r="850" spans="1:12">
      <c r="A850" s="11" t="s">
        <v>1582</v>
      </c>
      <c r="D850" s="11" t="s">
        <v>254</v>
      </c>
      <c r="E850" s="19" t="s">
        <v>1832</v>
      </c>
      <c r="F850" s="10">
        <v>42036</v>
      </c>
      <c r="G850" s="10">
        <v>45323</v>
      </c>
      <c r="H850" s="11">
        <v>10</v>
      </c>
      <c r="I850" s="20" t="s">
        <v>253</v>
      </c>
      <c r="J850" s="11" t="s">
        <v>255</v>
      </c>
      <c r="K850" s="11" t="s">
        <v>5259</v>
      </c>
      <c r="L850" s="11">
        <v>2</v>
      </c>
    </row>
    <row r="851" spans="1:12">
      <c r="A851" s="11" t="s">
        <v>1583</v>
      </c>
      <c r="D851" s="11" t="s">
        <v>254</v>
      </c>
      <c r="E851" s="19" t="s">
        <v>1833</v>
      </c>
      <c r="F851" s="10">
        <v>42036</v>
      </c>
      <c r="G851" s="10">
        <v>45323</v>
      </c>
      <c r="H851" s="11">
        <v>10</v>
      </c>
      <c r="I851" s="20" t="s">
        <v>253</v>
      </c>
      <c r="J851" s="11" t="s">
        <v>255</v>
      </c>
      <c r="K851" s="11" t="s">
        <v>5259</v>
      </c>
      <c r="L851" s="11">
        <v>2</v>
      </c>
    </row>
    <row r="852" spans="1:12">
      <c r="A852" s="11" t="s">
        <v>1584</v>
      </c>
      <c r="D852" s="11" t="s">
        <v>254</v>
      </c>
      <c r="E852" s="19" t="s">
        <v>1834</v>
      </c>
      <c r="F852" s="10">
        <v>42036</v>
      </c>
      <c r="G852" s="10">
        <v>45323</v>
      </c>
      <c r="H852" s="11">
        <v>10</v>
      </c>
      <c r="I852" s="20" t="s">
        <v>253</v>
      </c>
      <c r="J852" s="11" t="s">
        <v>255</v>
      </c>
      <c r="K852" s="11" t="s">
        <v>5259</v>
      </c>
      <c r="L852" s="11">
        <v>2</v>
      </c>
    </row>
    <row r="853" spans="1:12">
      <c r="A853" s="11" t="s">
        <v>1585</v>
      </c>
      <c r="D853" s="11" t="s">
        <v>254</v>
      </c>
      <c r="E853" s="19" t="s">
        <v>1835</v>
      </c>
      <c r="F853" s="10">
        <v>42036</v>
      </c>
      <c r="G853" s="10">
        <v>45323</v>
      </c>
      <c r="H853" s="11">
        <v>10</v>
      </c>
      <c r="I853" s="20" t="s">
        <v>253</v>
      </c>
      <c r="J853" s="11" t="s">
        <v>255</v>
      </c>
      <c r="K853" s="11" t="s">
        <v>5259</v>
      </c>
      <c r="L853" s="11">
        <v>2</v>
      </c>
    </row>
    <row r="854" spans="1:12">
      <c r="A854" s="11" t="s">
        <v>1586</v>
      </c>
      <c r="D854" s="11" t="s">
        <v>254</v>
      </c>
      <c r="E854" s="19" t="s">
        <v>1836</v>
      </c>
      <c r="F854" s="10">
        <v>42036</v>
      </c>
      <c r="G854" s="10">
        <v>45323</v>
      </c>
      <c r="H854" s="11">
        <v>10</v>
      </c>
      <c r="I854" s="20" t="s">
        <v>253</v>
      </c>
      <c r="J854" s="11" t="s">
        <v>255</v>
      </c>
      <c r="K854" s="11" t="s">
        <v>5259</v>
      </c>
      <c r="L854" s="11">
        <v>2</v>
      </c>
    </row>
    <row r="855" spans="1:12">
      <c r="A855" s="11" t="s">
        <v>1587</v>
      </c>
      <c r="D855" s="11" t="s">
        <v>254</v>
      </c>
      <c r="E855" s="19" t="s">
        <v>1837</v>
      </c>
      <c r="F855" s="10">
        <v>42036</v>
      </c>
      <c r="G855" s="10">
        <v>45323</v>
      </c>
      <c r="H855" s="11">
        <v>10</v>
      </c>
      <c r="I855" s="20" t="s">
        <v>253</v>
      </c>
      <c r="J855" s="11" t="s">
        <v>255</v>
      </c>
      <c r="K855" s="11" t="s">
        <v>5259</v>
      </c>
      <c r="L855" s="11">
        <v>2</v>
      </c>
    </row>
    <row r="856" spans="1:12">
      <c r="A856" s="11" t="s">
        <v>1588</v>
      </c>
      <c r="D856" s="11" t="s">
        <v>254</v>
      </c>
      <c r="E856" s="19" t="s">
        <v>1838</v>
      </c>
      <c r="F856" s="10">
        <v>42036</v>
      </c>
      <c r="G856" s="10">
        <v>45323</v>
      </c>
      <c r="H856" s="11">
        <v>10</v>
      </c>
      <c r="I856" s="20" t="s">
        <v>253</v>
      </c>
      <c r="J856" s="11" t="s">
        <v>255</v>
      </c>
      <c r="K856" s="11" t="s">
        <v>5259</v>
      </c>
      <c r="L856" s="11">
        <v>2</v>
      </c>
    </row>
    <row r="857" spans="1:12">
      <c r="A857" s="11" t="s">
        <v>1589</v>
      </c>
      <c r="D857" s="11" t="s">
        <v>254</v>
      </c>
      <c r="E857" s="19" t="s">
        <v>1839</v>
      </c>
      <c r="F857" s="10">
        <v>42036</v>
      </c>
      <c r="G857" s="10">
        <v>45323</v>
      </c>
      <c r="H857" s="11">
        <v>10</v>
      </c>
      <c r="I857" s="20" t="s">
        <v>253</v>
      </c>
      <c r="J857" s="11" t="s">
        <v>255</v>
      </c>
      <c r="K857" s="11" t="s">
        <v>5259</v>
      </c>
      <c r="L857" s="11">
        <v>2</v>
      </c>
    </row>
    <row r="858" spans="1:12">
      <c r="A858" s="11" t="s">
        <v>1590</v>
      </c>
      <c r="D858" s="11" t="s">
        <v>254</v>
      </c>
      <c r="E858" s="19" t="s">
        <v>1840</v>
      </c>
      <c r="F858" s="10">
        <v>42036</v>
      </c>
      <c r="G858" s="10">
        <v>45323</v>
      </c>
      <c r="H858" s="11">
        <v>10</v>
      </c>
      <c r="I858" s="20" t="s">
        <v>253</v>
      </c>
      <c r="J858" s="11" t="s">
        <v>255</v>
      </c>
      <c r="K858" s="11" t="s">
        <v>5259</v>
      </c>
      <c r="L858" s="11">
        <v>2</v>
      </c>
    </row>
    <row r="859" spans="1:12">
      <c r="A859" s="11" t="s">
        <v>1591</v>
      </c>
      <c r="D859" s="11" t="s">
        <v>254</v>
      </c>
      <c r="E859" s="19" t="s">
        <v>1841</v>
      </c>
      <c r="F859" s="10">
        <v>42036</v>
      </c>
      <c r="G859" s="10">
        <v>45323</v>
      </c>
      <c r="H859" s="11">
        <v>10</v>
      </c>
      <c r="I859" s="20" t="s">
        <v>253</v>
      </c>
      <c r="J859" s="11" t="s">
        <v>255</v>
      </c>
      <c r="K859" s="11" t="s">
        <v>5259</v>
      </c>
      <c r="L859" s="11">
        <v>2</v>
      </c>
    </row>
    <row r="860" spans="1:12">
      <c r="A860" s="11" t="s">
        <v>1592</v>
      </c>
      <c r="D860" s="11" t="s">
        <v>254</v>
      </c>
      <c r="E860" s="19" t="s">
        <v>1842</v>
      </c>
      <c r="F860" s="10">
        <v>42036</v>
      </c>
      <c r="G860" s="10">
        <v>45323</v>
      </c>
      <c r="H860" s="11">
        <v>10</v>
      </c>
      <c r="I860" s="20" t="s">
        <v>253</v>
      </c>
      <c r="J860" s="11" t="s">
        <v>255</v>
      </c>
      <c r="K860" s="11" t="s">
        <v>5259</v>
      </c>
      <c r="L860" s="11">
        <v>2</v>
      </c>
    </row>
    <row r="861" spans="1:12">
      <c r="A861" s="11" t="s">
        <v>1593</v>
      </c>
      <c r="D861" s="11" t="s">
        <v>254</v>
      </c>
      <c r="E861" s="19" t="s">
        <v>1843</v>
      </c>
      <c r="F861" s="10">
        <v>42036</v>
      </c>
      <c r="G861" s="10">
        <v>45323</v>
      </c>
      <c r="H861" s="11">
        <v>10</v>
      </c>
      <c r="I861" s="20" t="s">
        <v>253</v>
      </c>
      <c r="J861" s="11" t="s">
        <v>255</v>
      </c>
      <c r="K861" s="11" t="s">
        <v>5259</v>
      </c>
      <c r="L861" s="11">
        <v>2</v>
      </c>
    </row>
    <row r="862" spans="1:12">
      <c r="A862" s="11" t="s">
        <v>1594</v>
      </c>
      <c r="D862" s="11" t="s">
        <v>254</v>
      </c>
      <c r="E862" s="19" t="s">
        <v>1844</v>
      </c>
      <c r="F862" s="10">
        <v>42036</v>
      </c>
      <c r="G862" s="10">
        <v>45323</v>
      </c>
      <c r="H862" s="11">
        <v>10</v>
      </c>
      <c r="I862" s="20" t="s">
        <v>253</v>
      </c>
      <c r="J862" s="11" t="s">
        <v>255</v>
      </c>
      <c r="K862" s="11" t="s">
        <v>5259</v>
      </c>
      <c r="L862" s="11">
        <v>2</v>
      </c>
    </row>
    <row r="863" spans="1:12">
      <c r="A863" s="11" t="s">
        <v>1595</v>
      </c>
      <c r="D863" s="11" t="s">
        <v>254</v>
      </c>
      <c r="E863" s="19" t="s">
        <v>1845</v>
      </c>
      <c r="F863" s="10">
        <v>42036</v>
      </c>
      <c r="G863" s="10">
        <v>45323</v>
      </c>
      <c r="H863" s="11">
        <v>10</v>
      </c>
      <c r="I863" s="20" t="s">
        <v>253</v>
      </c>
      <c r="J863" s="11" t="s">
        <v>255</v>
      </c>
      <c r="K863" s="11" t="s">
        <v>5259</v>
      </c>
      <c r="L863" s="11">
        <v>2</v>
      </c>
    </row>
    <row r="864" spans="1:12">
      <c r="A864" s="11" t="s">
        <v>1596</v>
      </c>
      <c r="D864" s="11" t="s">
        <v>254</v>
      </c>
      <c r="E864" s="19" t="s">
        <v>1846</v>
      </c>
      <c r="F864" s="10">
        <v>42036</v>
      </c>
      <c r="G864" s="10">
        <v>45323</v>
      </c>
      <c r="H864" s="11">
        <v>10</v>
      </c>
      <c r="I864" s="20" t="s">
        <v>253</v>
      </c>
      <c r="J864" s="11" t="s">
        <v>255</v>
      </c>
      <c r="K864" s="11" t="s">
        <v>5259</v>
      </c>
      <c r="L864" s="11">
        <v>2</v>
      </c>
    </row>
    <row r="865" spans="1:12">
      <c r="A865" s="11" t="s">
        <v>1597</v>
      </c>
      <c r="D865" s="11" t="s">
        <v>254</v>
      </c>
      <c r="E865" s="19" t="s">
        <v>1847</v>
      </c>
      <c r="F865" s="10">
        <v>42036</v>
      </c>
      <c r="G865" s="10">
        <v>45323</v>
      </c>
      <c r="H865" s="11">
        <v>10</v>
      </c>
      <c r="I865" s="20" t="s">
        <v>253</v>
      </c>
      <c r="J865" s="11" t="s">
        <v>255</v>
      </c>
      <c r="K865" s="11" t="s">
        <v>5259</v>
      </c>
      <c r="L865" s="11">
        <v>2</v>
      </c>
    </row>
    <row r="866" spans="1:12">
      <c r="A866" s="11" t="s">
        <v>1598</v>
      </c>
      <c r="D866" s="11" t="s">
        <v>254</v>
      </c>
      <c r="E866" s="19" t="s">
        <v>1848</v>
      </c>
      <c r="F866" s="10">
        <v>42036</v>
      </c>
      <c r="G866" s="10">
        <v>45323</v>
      </c>
      <c r="H866" s="11">
        <v>10</v>
      </c>
      <c r="I866" s="20" t="s">
        <v>253</v>
      </c>
      <c r="J866" s="11" t="s">
        <v>255</v>
      </c>
      <c r="K866" s="11" t="s">
        <v>5259</v>
      </c>
      <c r="L866" s="11">
        <v>2</v>
      </c>
    </row>
    <row r="867" spans="1:12">
      <c r="A867" s="11" t="s">
        <v>1599</v>
      </c>
      <c r="D867" s="11" t="s">
        <v>254</v>
      </c>
      <c r="E867" s="19" t="s">
        <v>1849</v>
      </c>
      <c r="F867" s="10">
        <v>42036</v>
      </c>
      <c r="G867" s="10">
        <v>45323</v>
      </c>
      <c r="H867" s="11">
        <v>10</v>
      </c>
      <c r="I867" s="20" t="s">
        <v>253</v>
      </c>
      <c r="J867" s="11" t="s">
        <v>255</v>
      </c>
      <c r="K867" s="11" t="s">
        <v>5259</v>
      </c>
      <c r="L867" s="11">
        <v>2</v>
      </c>
    </row>
    <row r="868" spans="1:12">
      <c r="A868" s="11" t="s">
        <v>1600</v>
      </c>
      <c r="D868" s="11" t="s">
        <v>254</v>
      </c>
      <c r="E868" s="19" t="s">
        <v>1850</v>
      </c>
      <c r="F868" s="10">
        <v>42036</v>
      </c>
      <c r="G868" s="10">
        <v>45323</v>
      </c>
      <c r="H868" s="11">
        <v>10</v>
      </c>
      <c r="I868" s="20" t="s">
        <v>253</v>
      </c>
      <c r="J868" s="11" t="s">
        <v>255</v>
      </c>
      <c r="K868" s="11" t="s">
        <v>5259</v>
      </c>
      <c r="L868" s="11">
        <v>2</v>
      </c>
    </row>
    <row r="869" spans="1:12">
      <c r="A869" s="11" t="s">
        <v>1601</v>
      </c>
      <c r="D869" s="11" t="s">
        <v>254</v>
      </c>
      <c r="E869" s="19" t="s">
        <v>1851</v>
      </c>
      <c r="F869" s="10">
        <v>42036</v>
      </c>
      <c r="G869" s="10">
        <v>45323</v>
      </c>
      <c r="H869" s="11">
        <v>10</v>
      </c>
      <c r="I869" s="20" t="s">
        <v>253</v>
      </c>
      <c r="J869" s="11" t="s">
        <v>255</v>
      </c>
      <c r="K869" s="11" t="s">
        <v>5259</v>
      </c>
      <c r="L869" s="11">
        <v>2</v>
      </c>
    </row>
    <row r="870" spans="1:12">
      <c r="A870" s="11" t="s">
        <v>1602</v>
      </c>
      <c r="D870" s="11" t="s">
        <v>254</v>
      </c>
      <c r="E870" s="19" t="s">
        <v>1852</v>
      </c>
      <c r="F870" s="10">
        <v>42036</v>
      </c>
      <c r="G870" s="10">
        <v>45323</v>
      </c>
      <c r="H870" s="11">
        <v>10</v>
      </c>
      <c r="I870" s="20" t="s">
        <v>253</v>
      </c>
      <c r="J870" s="11" t="s">
        <v>255</v>
      </c>
      <c r="K870" s="11" t="s">
        <v>5259</v>
      </c>
      <c r="L870" s="11">
        <v>2</v>
      </c>
    </row>
    <row r="871" spans="1:12">
      <c r="A871" s="11" t="s">
        <v>1603</v>
      </c>
      <c r="D871" s="11" t="s">
        <v>254</v>
      </c>
      <c r="E871" s="19" t="s">
        <v>1853</v>
      </c>
      <c r="F871" s="10">
        <v>42036</v>
      </c>
      <c r="G871" s="10">
        <v>45323</v>
      </c>
      <c r="H871" s="11">
        <v>10</v>
      </c>
      <c r="I871" s="20" t="s">
        <v>253</v>
      </c>
      <c r="J871" s="11" t="s">
        <v>255</v>
      </c>
      <c r="K871" s="11" t="s">
        <v>5259</v>
      </c>
      <c r="L871" s="11">
        <v>2</v>
      </c>
    </row>
    <row r="872" spans="1:12">
      <c r="A872" s="11" t="s">
        <v>1604</v>
      </c>
      <c r="D872" s="11" t="s">
        <v>254</v>
      </c>
      <c r="E872" s="19" t="s">
        <v>1854</v>
      </c>
      <c r="F872" s="10">
        <v>42036</v>
      </c>
      <c r="G872" s="10">
        <v>45323</v>
      </c>
      <c r="H872" s="11">
        <v>10</v>
      </c>
      <c r="I872" s="20" t="s">
        <v>253</v>
      </c>
      <c r="J872" s="11" t="s">
        <v>255</v>
      </c>
      <c r="K872" s="11" t="s">
        <v>5259</v>
      </c>
      <c r="L872" s="11">
        <v>2</v>
      </c>
    </row>
    <row r="873" spans="1:12">
      <c r="A873" s="11" t="s">
        <v>1605</v>
      </c>
      <c r="D873" s="11" t="s">
        <v>254</v>
      </c>
      <c r="E873" s="19" t="s">
        <v>1855</v>
      </c>
      <c r="F873" s="10">
        <v>42036</v>
      </c>
      <c r="G873" s="10">
        <v>45323</v>
      </c>
      <c r="H873" s="11">
        <v>10</v>
      </c>
      <c r="I873" s="20" t="s">
        <v>253</v>
      </c>
      <c r="J873" s="11" t="s">
        <v>255</v>
      </c>
      <c r="K873" s="11" t="s">
        <v>5259</v>
      </c>
      <c r="L873" s="11">
        <v>2</v>
      </c>
    </row>
    <row r="874" spans="1:12">
      <c r="A874" s="11" t="s">
        <v>1606</v>
      </c>
      <c r="D874" s="11" t="s">
        <v>254</v>
      </c>
      <c r="E874" s="19" t="s">
        <v>1856</v>
      </c>
      <c r="F874" s="10">
        <v>42036</v>
      </c>
      <c r="G874" s="10">
        <v>45323</v>
      </c>
      <c r="H874" s="11">
        <v>10</v>
      </c>
      <c r="I874" s="20" t="s">
        <v>253</v>
      </c>
      <c r="J874" s="11" t="s">
        <v>255</v>
      </c>
      <c r="K874" s="11" t="s">
        <v>5259</v>
      </c>
      <c r="L874" s="11">
        <v>2</v>
      </c>
    </row>
    <row r="875" spans="1:12">
      <c r="A875" s="11" t="s">
        <v>1607</v>
      </c>
      <c r="D875" s="11" t="s">
        <v>254</v>
      </c>
      <c r="E875" s="19" t="s">
        <v>1857</v>
      </c>
      <c r="F875" s="10">
        <v>42036</v>
      </c>
      <c r="G875" s="10">
        <v>45323</v>
      </c>
      <c r="H875" s="11">
        <v>10</v>
      </c>
      <c r="I875" s="20" t="s">
        <v>253</v>
      </c>
      <c r="J875" s="11" t="s">
        <v>255</v>
      </c>
      <c r="K875" s="11" t="s">
        <v>5259</v>
      </c>
      <c r="L875" s="11">
        <v>2</v>
      </c>
    </row>
    <row r="876" spans="1:12">
      <c r="A876" s="11" t="s">
        <v>1608</v>
      </c>
      <c r="D876" s="11" t="s">
        <v>254</v>
      </c>
      <c r="E876" s="19" t="s">
        <v>1858</v>
      </c>
      <c r="F876" s="10">
        <v>42036</v>
      </c>
      <c r="G876" s="10">
        <v>45323</v>
      </c>
      <c r="H876" s="11">
        <v>10</v>
      </c>
      <c r="I876" s="20" t="s">
        <v>253</v>
      </c>
      <c r="J876" s="11" t="s">
        <v>255</v>
      </c>
      <c r="K876" s="11" t="s">
        <v>5259</v>
      </c>
      <c r="L876" s="11">
        <v>2</v>
      </c>
    </row>
    <row r="877" spans="1:12">
      <c r="A877" s="11" t="s">
        <v>1609</v>
      </c>
      <c r="D877" s="11" t="s">
        <v>254</v>
      </c>
      <c r="E877" s="19" t="s">
        <v>1859</v>
      </c>
      <c r="F877" s="10">
        <v>42036</v>
      </c>
      <c r="G877" s="10">
        <v>45323</v>
      </c>
      <c r="H877" s="11">
        <v>10</v>
      </c>
      <c r="I877" s="20" t="s">
        <v>253</v>
      </c>
      <c r="J877" s="11" t="s">
        <v>255</v>
      </c>
      <c r="K877" s="11" t="s">
        <v>5259</v>
      </c>
      <c r="L877" s="11">
        <v>2</v>
      </c>
    </row>
    <row r="878" spans="1:12">
      <c r="A878" s="11" t="s">
        <v>1610</v>
      </c>
      <c r="D878" s="11" t="s">
        <v>254</v>
      </c>
      <c r="E878" s="19" t="s">
        <v>1860</v>
      </c>
      <c r="F878" s="10">
        <v>42036</v>
      </c>
      <c r="G878" s="10">
        <v>45323</v>
      </c>
      <c r="H878" s="11">
        <v>10</v>
      </c>
      <c r="I878" s="20" t="s">
        <v>253</v>
      </c>
      <c r="J878" s="11" t="s">
        <v>255</v>
      </c>
      <c r="K878" s="11" t="s">
        <v>5259</v>
      </c>
      <c r="L878" s="11">
        <v>2</v>
      </c>
    </row>
    <row r="879" spans="1:12">
      <c r="A879" s="11" t="s">
        <v>1611</v>
      </c>
      <c r="D879" s="11" t="s">
        <v>254</v>
      </c>
      <c r="E879" s="19" t="s">
        <v>1861</v>
      </c>
      <c r="F879" s="10">
        <v>42036</v>
      </c>
      <c r="G879" s="10">
        <v>45323</v>
      </c>
      <c r="H879" s="11">
        <v>10</v>
      </c>
      <c r="I879" s="20" t="s">
        <v>253</v>
      </c>
      <c r="J879" s="11" t="s">
        <v>255</v>
      </c>
      <c r="K879" s="11" t="s">
        <v>5259</v>
      </c>
      <c r="L879" s="11">
        <v>2</v>
      </c>
    </row>
    <row r="880" spans="1:12">
      <c r="A880" s="11" t="s">
        <v>1612</v>
      </c>
      <c r="D880" s="11" t="s">
        <v>254</v>
      </c>
      <c r="E880" s="19" t="s">
        <v>1862</v>
      </c>
      <c r="F880" s="10">
        <v>42036</v>
      </c>
      <c r="G880" s="10">
        <v>45323</v>
      </c>
      <c r="H880" s="11">
        <v>10</v>
      </c>
      <c r="I880" s="20" t="s">
        <v>253</v>
      </c>
      <c r="J880" s="11" t="s">
        <v>255</v>
      </c>
      <c r="K880" s="11" t="s">
        <v>5259</v>
      </c>
      <c r="L880" s="11">
        <v>2</v>
      </c>
    </row>
    <row r="881" spans="1:12">
      <c r="A881" s="11" t="s">
        <v>1613</v>
      </c>
      <c r="D881" s="11" t="s">
        <v>254</v>
      </c>
      <c r="E881" s="19" t="s">
        <v>1863</v>
      </c>
      <c r="F881" s="10">
        <v>42036</v>
      </c>
      <c r="G881" s="10">
        <v>45323</v>
      </c>
      <c r="H881" s="11">
        <v>10</v>
      </c>
      <c r="I881" s="20" t="s">
        <v>253</v>
      </c>
      <c r="J881" s="11" t="s">
        <v>255</v>
      </c>
      <c r="K881" s="11" t="s">
        <v>5259</v>
      </c>
      <c r="L881" s="11">
        <v>2</v>
      </c>
    </row>
    <row r="882" spans="1:12">
      <c r="A882" s="11" t="s">
        <v>1614</v>
      </c>
      <c r="D882" s="11" t="s">
        <v>254</v>
      </c>
      <c r="E882" s="19" t="s">
        <v>1864</v>
      </c>
      <c r="F882" s="10">
        <v>42036</v>
      </c>
      <c r="G882" s="10">
        <v>45323</v>
      </c>
      <c r="H882" s="11">
        <v>10</v>
      </c>
      <c r="I882" s="20" t="s">
        <v>253</v>
      </c>
      <c r="J882" s="11" t="s">
        <v>255</v>
      </c>
      <c r="K882" s="11" t="s">
        <v>5259</v>
      </c>
      <c r="L882" s="11">
        <v>2</v>
      </c>
    </row>
    <row r="883" spans="1:12">
      <c r="A883" s="11" t="s">
        <v>1615</v>
      </c>
      <c r="D883" s="11" t="s">
        <v>254</v>
      </c>
      <c r="E883" s="19" t="s">
        <v>1865</v>
      </c>
      <c r="F883" s="10">
        <v>42036</v>
      </c>
      <c r="G883" s="10">
        <v>45323</v>
      </c>
      <c r="H883" s="11">
        <v>10</v>
      </c>
      <c r="I883" s="20" t="s">
        <v>253</v>
      </c>
      <c r="J883" s="11" t="s">
        <v>255</v>
      </c>
      <c r="K883" s="11" t="s">
        <v>5259</v>
      </c>
      <c r="L883" s="11">
        <v>2</v>
      </c>
    </row>
    <row r="884" spans="1:12">
      <c r="A884" s="11" t="s">
        <v>1616</v>
      </c>
      <c r="D884" s="11" t="s">
        <v>254</v>
      </c>
      <c r="E884" s="19" t="s">
        <v>1866</v>
      </c>
      <c r="F884" s="10">
        <v>42036</v>
      </c>
      <c r="G884" s="10">
        <v>45323</v>
      </c>
      <c r="H884" s="11">
        <v>10</v>
      </c>
      <c r="I884" s="20" t="s">
        <v>253</v>
      </c>
      <c r="J884" s="11" t="s">
        <v>255</v>
      </c>
      <c r="K884" s="11" t="s">
        <v>5259</v>
      </c>
      <c r="L884" s="11">
        <v>2</v>
      </c>
    </row>
    <row r="885" spans="1:12">
      <c r="A885" s="11" t="s">
        <v>1617</v>
      </c>
      <c r="D885" s="11" t="s">
        <v>254</v>
      </c>
      <c r="E885" s="19" t="s">
        <v>1867</v>
      </c>
      <c r="F885" s="10">
        <v>42036</v>
      </c>
      <c r="G885" s="10">
        <v>45323</v>
      </c>
      <c r="H885" s="11">
        <v>10</v>
      </c>
      <c r="I885" s="20" t="s">
        <v>253</v>
      </c>
      <c r="J885" s="11" t="s">
        <v>255</v>
      </c>
      <c r="K885" s="11" t="s">
        <v>5259</v>
      </c>
      <c r="L885" s="11">
        <v>2</v>
      </c>
    </row>
    <row r="886" spans="1:12">
      <c r="A886" s="11" t="s">
        <v>1618</v>
      </c>
      <c r="D886" s="11" t="s">
        <v>254</v>
      </c>
      <c r="E886" s="19" t="s">
        <v>1868</v>
      </c>
      <c r="F886" s="10">
        <v>42036</v>
      </c>
      <c r="G886" s="10">
        <v>45323</v>
      </c>
      <c r="H886" s="11">
        <v>10</v>
      </c>
      <c r="I886" s="20" t="s">
        <v>253</v>
      </c>
      <c r="J886" s="11" t="s">
        <v>255</v>
      </c>
      <c r="K886" s="11" t="s">
        <v>5259</v>
      </c>
      <c r="L886" s="11">
        <v>2</v>
      </c>
    </row>
    <row r="887" spans="1:12">
      <c r="A887" s="11" t="s">
        <v>1619</v>
      </c>
      <c r="D887" s="11" t="s">
        <v>254</v>
      </c>
      <c r="E887" s="19" t="s">
        <v>1869</v>
      </c>
      <c r="F887" s="10">
        <v>42036</v>
      </c>
      <c r="G887" s="10">
        <v>45323</v>
      </c>
      <c r="H887" s="11">
        <v>10</v>
      </c>
      <c r="I887" s="20" t="s">
        <v>253</v>
      </c>
      <c r="J887" s="11" t="s">
        <v>255</v>
      </c>
      <c r="K887" s="11" t="s">
        <v>5259</v>
      </c>
      <c r="L887" s="11">
        <v>2</v>
      </c>
    </row>
    <row r="888" spans="1:12">
      <c r="A888" s="11" t="s">
        <v>1620</v>
      </c>
      <c r="D888" s="11" t="s">
        <v>254</v>
      </c>
      <c r="E888" s="19" t="s">
        <v>1870</v>
      </c>
      <c r="F888" s="10">
        <v>42036</v>
      </c>
      <c r="G888" s="10">
        <v>45323</v>
      </c>
      <c r="H888" s="11">
        <v>10</v>
      </c>
      <c r="I888" s="20" t="s">
        <v>253</v>
      </c>
      <c r="J888" s="11" t="s">
        <v>255</v>
      </c>
      <c r="K888" s="11" t="s">
        <v>5259</v>
      </c>
      <c r="L888" s="11">
        <v>2</v>
      </c>
    </row>
    <row r="889" spans="1:12">
      <c r="A889" s="11" t="s">
        <v>1621</v>
      </c>
      <c r="D889" s="11" t="s">
        <v>254</v>
      </c>
      <c r="E889" s="19" t="s">
        <v>1871</v>
      </c>
      <c r="F889" s="10">
        <v>42036</v>
      </c>
      <c r="G889" s="10">
        <v>45323</v>
      </c>
      <c r="H889" s="11">
        <v>10</v>
      </c>
      <c r="I889" s="20" t="s">
        <v>253</v>
      </c>
      <c r="J889" s="11" t="s">
        <v>255</v>
      </c>
      <c r="K889" s="11" t="s">
        <v>5259</v>
      </c>
      <c r="L889" s="11">
        <v>2</v>
      </c>
    </row>
    <row r="890" spans="1:12">
      <c r="A890" s="11" t="s">
        <v>1622</v>
      </c>
      <c r="D890" s="11" t="s">
        <v>254</v>
      </c>
      <c r="E890" s="19" t="s">
        <v>1872</v>
      </c>
      <c r="F890" s="10">
        <v>42036</v>
      </c>
      <c r="G890" s="10">
        <v>45323</v>
      </c>
      <c r="H890" s="11">
        <v>10</v>
      </c>
      <c r="I890" s="20" t="s">
        <v>253</v>
      </c>
      <c r="J890" s="11" t="s">
        <v>255</v>
      </c>
      <c r="K890" s="11" t="s">
        <v>5259</v>
      </c>
      <c r="L890" s="11">
        <v>2</v>
      </c>
    </row>
    <row r="891" spans="1:12">
      <c r="A891" s="11" t="s">
        <v>1623</v>
      </c>
      <c r="D891" s="11" t="s">
        <v>254</v>
      </c>
      <c r="E891" s="19" t="s">
        <v>1873</v>
      </c>
      <c r="F891" s="10">
        <v>42036</v>
      </c>
      <c r="G891" s="10">
        <v>45323</v>
      </c>
      <c r="H891" s="11">
        <v>10</v>
      </c>
      <c r="I891" s="20" t="s">
        <v>253</v>
      </c>
      <c r="J891" s="11" t="s">
        <v>255</v>
      </c>
      <c r="K891" s="11" t="s">
        <v>5259</v>
      </c>
      <c r="L891" s="11">
        <v>2</v>
      </c>
    </row>
    <row r="892" spans="1:12">
      <c r="A892" s="11" t="s">
        <v>1624</v>
      </c>
      <c r="D892" s="11" t="s">
        <v>254</v>
      </c>
      <c r="E892" s="19" t="s">
        <v>1874</v>
      </c>
      <c r="F892" s="10">
        <v>42036</v>
      </c>
      <c r="G892" s="10">
        <v>45323</v>
      </c>
      <c r="H892" s="11">
        <v>10</v>
      </c>
      <c r="I892" s="20" t="s">
        <v>253</v>
      </c>
      <c r="J892" s="11" t="s">
        <v>255</v>
      </c>
      <c r="K892" s="11" t="s">
        <v>5259</v>
      </c>
      <c r="L892" s="11">
        <v>2</v>
      </c>
    </row>
    <row r="893" spans="1:12">
      <c r="A893" s="11" t="s">
        <v>1625</v>
      </c>
      <c r="D893" s="11" t="s">
        <v>254</v>
      </c>
      <c r="E893" s="19" t="s">
        <v>1875</v>
      </c>
      <c r="F893" s="10">
        <v>42036</v>
      </c>
      <c r="G893" s="10">
        <v>45323</v>
      </c>
      <c r="H893" s="11">
        <v>10</v>
      </c>
      <c r="I893" s="20" t="s">
        <v>253</v>
      </c>
      <c r="J893" s="11" t="s">
        <v>255</v>
      </c>
      <c r="K893" s="11" t="s">
        <v>5259</v>
      </c>
      <c r="L893" s="11">
        <v>2</v>
      </c>
    </row>
    <row r="894" spans="1:12">
      <c r="A894" s="11" t="s">
        <v>1626</v>
      </c>
      <c r="D894" s="11" t="s">
        <v>254</v>
      </c>
      <c r="E894" s="19" t="s">
        <v>1876</v>
      </c>
      <c r="F894" s="10">
        <v>42036</v>
      </c>
      <c r="G894" s="10">
        <v>45323</v>
      </c>
      <c r="H894" s="11">
        <v>10</v>
      </c>
      <c r="I894" s="20" t="s">
        <v>253</v>
      </c>
      <c r="J894" s="11" t="s">
        <v>255</v>
      </c>
      <c r="K894" s="11" t="s">
        <v>5259</v>
      </c>
      <c r="L894" s="11">
        <v>2</v>
      </c>
    </row>
    <row r="895" spans="1:12">
      <c r="A895" s="11" t="s">
        <v>1627</v>
      </c>
      <c r="D895" s="11" t="s">
        <v>254</v>
      </c>
      <c r="E895" s="19" t="s">
        <v>1877</v>
      </c>
      <c r="F895" s="10">
        <v>42036</v>
      </c>
      <c r="G895" s="10">
        <v>45323</v>
      </c>
      <c r="H895" s="11">
        <v>10</v>
      </c>
      <c r="I895" s="20" t="s">
        <v>253</v>
      </c>
      <c r="J895" s="11" t="s">
        <v>255</v>
      </c>
      <c r="K895" s="11" t="s">
        <v>5259</v>
      </c>
      <c r="L895" s="11">
        <v>2</v>
      </c>
    </row>
    <row r="896" spans="1:12">
      <c r="A896" s="11" t="s">
        <v>1628</v>
      </c>
      <c r="D896" s="11" t="s">
        <v>254</v>
      </c>
      <c r="E896" s="19" t="s">
        <v>1878</v>
      </c>
      <c r="F896" s="10">
        <v>42036</v>
      </c>
      <c r="G896" s="10">
        <v>45323</v>
      </c>
      <c r="H896" s="11">
        <v>10</v>
      </c>
      <c r="I896" s="20" t="s">
        <v>253</v>
      </c>
      <c r="J896" s="11" t="s">
        <v>255</v>
      </c>
      <c r="K896" s="11" t="s">
        <v>5259</v>
      </c>
      <c r="L896" s="11">
        <v>2</v>
      </c>
    </row>
    <row r="897" spans="1:12">
      <c r="A897" s="11" t="s">
        <v>1629</v>
      </c>
      <c r="D897" s="11" t="s">
        <v>254</v>
      </c>
      <c r="E897" s="19" t="s">
        <v>1879</v>
      </c>
      <c r="F897" s="10">
        <v>42036</v>
      </c>
      <c r="G897" s="10">
        <v>45323</v>
      </c>
      <c r="H897" s="11">
        <v>10</v>
      </c>
      <c r="I897" s="20" t="s">
        <v>253</v>
      </c>
      <c r="J897" s="11" t="s">
        <v>255</v>
      </c>
      <c r="K897" s="11" t="s">
        <v>5259</v>
      </c>
      <c r="L897" s="11">
        <v>2</v>
      </c>
    </row>
    <row r="898" spans="1:12">
      <c r="A898" s="11" t="s">
        <v>1630</v>
      </c>
      <c r="D898" s="11" t="s">
        <v>254</v>
      </c>
      <c r="E898" s="19" t="s">
        <v>1880</v>
      </c>
      <c r="F898" s="10">
        <v>42036</v>
      </c>
      <c r="G898" s="10">
        <v>45323</v>
      </c>
      <c r="H898" s="11">
        <v>10</v>
      </c>
      <c r="I898" s="20" t="s">
        <v>253</v>
      </c>
      <c r="J898" s="11" t="s">
        <v>255</v>
      </c>
      <c r="K898" s="11" t="s">
        <v>5259</v>
      </c>
      <c r="L898" s="11">
        <v>2</v>
      </c>
    </row>
    <row r="899" spans="1:12">
      <c r="A899" s="11" t="s">
        <v>1631</v>
      </c>
      <c r="D899" s="11" t="s">
        <v>254</v>
      </c>
      <c r="E899" s="19" t="s">
        <v>1881</v>
      </c>
      <c r="F899" s="10">
        <v>42036</v>
      </c>
      <c r="G899" s="10">
        <v>45323</v>
      </c>
      <c r="H899" s="11">
        <v>10</v>
      </c>
      <c r="I899" s="20" t="s">
        <v>253</v>
      </c>
      <c r="J899" s="11" t="s">
        <v>255</v>
      </c>
      <c r="K899" s="11" t="s">
        <v>5259</v>
      </c>
      <c r="L899" s="11">
        <v>2</v>
      </c>
    </row>
    <row r="900" spans="1:12">
      <c r="A900" s="11" t="s">
        <v>1632</v>
      </c>
      <c r="D900" s="11" t="s">
        <v>254</v>
      </c>
      <c r="E900" s="19" t="s">
        <v>1882</v>
      </c>
      <c r="F900" s="10">
        <v>42036</v>
      </c>
      <c r="G900" s="10">
        <v>45323</v>
      </c>
      <c r="H900" s="11">
        <v>10</v>
      </c>
      <c r="I900" s="20" t="s">
        <v>253</v>
      </c>
      <c r="J900" s="11" t="s">
        <v>255</v>
      </c>
      <c r="K900" s="11" t="s">
        <v>5259</v>
      </c>
      <c r="L900" s="11">
        <v>2</v>
      </c>
    </row>
    <row r="901" spans="1:12">
      <c r="A901" s="11" t="s">
        <v>1633</v>
      </c>
      <c r="D901" s="11" t="s">
        <v>254</v>
      </c>
      <c r="E901" s="19" t="s">
        <v>1883</v>
      </c>
      <c r="F901" s="10">
        <v>42036</v>
      </c>
      <c r="G901" s="10">
        <v>45323</v>
      </c>
      <c r="H901" s="11">
        <v>10</v>
      </c>
      <c r="I901" s="20" t="s">
        <v>253</v>
      </c>
      <c r="J901" s="11" t="s">
        <v>255</v>
      </c>
      <c r="K901" s="11" t="s">
        <v>5259</v>
      </c>
      <c r="L901" s="11">
        <v>2</v>
      </c>
    </row>
    <row r="902" spans="1:12">
      <c r="A902" s="11" t="s">
        <v>1634</v>
      </c>
      <c r="D902" s="11" t="s">
        <v>254</v>
      </c>
      <c r="E902" s="19" t="s">
        <v>1884</v>
      </c>
      <c r="F902" s="10">
        <v>42036</v>
      </c>
      <c r="G902" s="10">
        <v>45323</v>
      </c>
      <c r="H902" s="11">
        <v>10</v>
      </c>
      <c r="I902" s="20" t="s">
        <v>253</v>
      </c>
      <c r="J902" s="11" t="s">
        <v>255</v>
      </c>
      <c r="K902" s="11" t="s">
        <v>5259</v>
      </c>
      <c r="L902" s="11">
        <v>2</v>
      </c>
    </row>
    <row r="903" spans="1:12">
      <c r="A903" s="11" t="s">
        <v>1635</v>
      </c>
      <c r="D903" s="11" t="s">
        <v>254</v>
      </c>
      <c r="E903" s="19" t="s">
        <v>1885</v>
      </c>
      <c r="F903" s="10">
        <v>42036</v>
      </c>
      <c r="G903" s="10">
        <v>45323</v>
      </c>
      <c r="H903" s="11">
        <v>10</v>
      </c>
      <c r="I903" s="20" t="s">
        <v>253</v>
      </c>
      <c r="J903" s="11" t="s">
        <v>255</v>
      </c>
      <c r="K903" s="11" t="s">
        <v>5259</v>
      </c>
      <c r="L903" s="11">
        <v>2</v>
      </c>
    </row>
    <row r="904" spans="1:12">
      <c r="A904" s="11" t="s">
        <v>1636</v>
      </c>
      <c r="D904" s="11" t="s">
        <v>254</v>
      </c>
      <c r="E904" s="19" t="s">
        <v>1886</v>
      </c>
      <c r="F904" s="10">
        <v>42036</v>
      </c>
      <c r="G904" s="10">
        <v>45323</v>
      </c>
      <c r="H904" s="11">
        <v>10</v>
      </c>
      <c r="I904" s="20" t="s">
        <v>253</v>
      </c>
      <c r="J904" s="11" t="s">
        <v>255</v>
      </c>
      <c r="K904" s="11" t="s">
        <v>5259</v>
      </c>
      <c r="L904" s="11">
        <v>2</v>
      </c>
    </row>
    <row r="905" spans="1:12">
      <c r="A905" s="11" t="s">
        <v>1637</v>
      </c>
      <c r="D905" s="11" t="s">
        <v>254</v>
      </c>
      <c r="E905" s="19" t="s">
        <v>1887</v>
      </c>
      <c r="F905" s="10">
        <v>42036</v>
      </c>
      <c r="G905" s="10">
        <v>45323</v>
      </c>
      <c r="H905" s="11">
        <v>10</v>
      </c>
      <c r="I905" s="20" t="s">
        <v>253</v>
      </c>
      <c r="J905" s="11" t="s">
        <v>255</v>
      </c>
      <c r="K905" s="11" t="s">
        <v>5259</v>
      </c>
      <c r="L905" s="11">
        <v>2</v>
      </c>
    </row>
    <row r="906" spans="1:12">
      <c r="A906" s="11" t="s">
        <v>1638</v>
      </c>
      <c r="D906" s="11" t="s">
        <v>254</v>
      </c>
      <c r="E906" s="19" t="s">
        <v>1888</v>
      </c>
      <c r="F906" s="10">
        <v>42036</v>
      </c>
      <c r="G906" s="10">
        <v>45323</v>
      </c>
      <c r="H906" s="11">
        <v>10</v>
      </c>
      <c r="I906" s="20" t="s">
        <v>253</v>
      </c>
      <c r="J906" s="11" t="s">
        <v>255</v>
      </c>
      <c r="K906" s="11" t="s">
        <v>5259</v>
      </c>
      <c r="L906" s="11">
        <v>2</v>
      </c>
    </row>
    <row r="907" spans="1:12">
      <c r="A907" s="11" t="s">
        <v>1639</v>
      </c>
      <c r="D907" s="11" t="s">
        <v>254</v>
      </c>
      <c r="E907" s="19" t="s">
        <v>1889</v>
      </c>
      <c r="F907" s="10">
        <v>42036</v>
      </c>
      <c r="G907" s="10">
        <v>45323</v>
      </c>
      <c r="H907" s="11">
        <v>10</v>
      </c>
      <c r="I907" s="20" t="s">
        <v>253</v>
      </c>
      <c r="J907" s="11" t="s">
        <v>255</v>
      </c>
      <c r="K907" s="11" t="s">
        <v>5259</v>
      </c>
      <c r="L907" s="11">
        <v>2</v>
      </c>
    </row>
    <row r="908" spans="1:12">
      <c r="A908" s="11" t="s">
        <v>1640</v>
      </c>
      <c r="D908" s="11" t="s">
        <v>254</v>
      </c>
      <c r="E908" s="19" t="s">
        <v>1890</v>
      </c>
      <c r="F908" s="10">
        <v>42036</v>
      </c>
      <c r="G908" s="10">
        <v>45323</v>
      </c>
      <c r="H908" s="11">
        <v>10</v>
      </c>
      <c r="I908" s="20" t="s">
        <v>253</v>
      </c>
      <c r="J908" s="11" t="s">
        <v>255</v>
      </c>
      <c r="K908" s="11" t="s">
        <v>5259</v>
      </c>
      <c r="L908" s="11">
        <v>2</v>
      </c>
    </row>
    <row r="909" spans="1:12">
      <c r="A909" s="11" t="s">
        <v>1641</v>
      </c>
      <c r="D909" s="11" t="s">
        <v>254</v>
      </c>
      <c r="E909" s="19" t="s">
        <v>1891</v>
      </c>
      <c r="F909" s="10">
        <v>42036</v>
      </c>
      <c r="G909" s="10">
        <v>45323</v>
      </c>
      <c r="H909" s="11">
        <v>10</v>
      </c>
      <c r="I909" s="20" t="s">
        <v>253</v>
      </c>
      <c r="J909" s="11" t="s">
        <v>255</v>
      </c>
      <c r="K909" s="11" t="s">
        <v>5259</v>
      </c>
      <c r="L909" s="11">
        <v>2</v>
      </c>
    </row>
    <row r="910" spans="1:12">
      <c r="A910" s="11" t="s">
        <v>1642</v>
      </c>
      <c r="D910" s="11" t="s">
        <v>254</v>
      </c>
      <c r="E910" s="19" t="s">
        <v>1892</v>
      </c>
      <c r="F910" s="10">
        <v>42036</v>
      </c>
      <c r="G910" s="10">
        <v>45323</v>
      </c>
      <c r="H910" s="11">
        <v>10</v>
      </c>
      <c r="I910" s="20" t="s">
        <v>253</v>
      </c>
      <c r="J910" s="11" t="s">
        <v>255</v>
      </c>
      <c r="K910" s="11" t="s">
        <v>5259</v>
      </c>
      <c r="L910" s="11">
        <v>2</v>
      </c>
    </row>
    <row r="911" spans="1:12">
      <c r="A911" s="11" t="s">
        <v>1643</v>
      </c>
      <c r="D911" s="11" t="s">
        <v>254</v>
      </c>
      <c r="E911" s="19" t="s">
        <v>1893</v>
      </c>
      <c r="F911" s="10">
        <v>42036</v>
      </c>
      <c r="G911" s="10">
        <v>45323</v>
      </c>
      <c r="H911" s="11">
        <v>10</v>
      </c>
      <c r="I911" s="20" t="s">
        <v>253</v>
      </c>
      <c r="J911" s="11" t="s">
        <v>255</v>
      </c>
      <c r="K911" s="11" t="s">
        <v>5259</v>
      </c>
      <c r="L911" s="11">
        <v>2</v>
      </c>
    </row>
    <row r="912" spans="1:12">
      <c r="A912" s="11" t="s">
        <v>1644</v>
      </c>
      <c r="D912" s="11" t="s">
        <v>254</v>
      </c>
      <c r="E912" s="19" t="s">
        <v>1894</v>
      </c>
      <c r="F912" s="10">
        <v>42036</v>
      </c>
      <c r="G912" s="10">
        <v>45323</v>
      </c>
      <c r="H912" s="11">
        <v>10</v>
      </c>
      <c r="I912" s="20" t="s">
        <v>253</v>
      </c>
      <c r="J912" s="11" t="s">
        <v>255</v>
      </c>
      <c r="K912" s="11" t="s">
        <v>5259</v>
      </c>
      <c r="L912" s="11">
        <v>2</v>
      </c>
    </row>
    <row r="913" spans="1:12">
      <c r="A913" s="11" t="s">
        <v>1645</v>
      </c>
      <c r="D913" s="11" t="s">
        <v>254</v>
      </c>
      <c r="E913" s="19" t="s">
        <v>1895</v>
      </c>
      <c r="F913" s="10">
        <v>42036</v>
      </c>
      <c r="G913" s="10">
        <v>45323</v>
      </c>
      <c r="H913" s="11">
        <v>10</v>
      </c>
      <c r="I913" s="20" t="s">
        <v>253</v>
      </c>
      <c r="J913" s="11" t="s">
        <v>255</v>
      </c>
      <c r="K913" s="11" t="s">
        <v>5259</v>
      </c>
      <c r="L913" s="11">
        <v>2</v>
      </c>
    </row>
    <row r="914" spans="1:12">
      <c r="A914" s="11" t="s">
        <v>1646</v>
      </c>
      <c r="D914" s="11" t="s">
        <v>254</v>
      </c>
      <c r="E914" s="19" t="s">
        <v>1896</v>
      </c>
      <c r="F914" s="10">
        <v>42036</v>
      </c>
      <c r="G914" s="10">
        <v>45323</v>
      </c>
      <c r="H914" s="11">
        <v>10</v>
      </c>
      <c r="I914" s="20" t="s">
        <v>253</v>
      </c>
      <c r="J914" s="11" t="s">
        <v>255</v>
      </c>
      <c r="K914" s="11" t="s">
        <v>5259</v>
      </c>
      <c r="L914" s="11">
        <v>2</v>
      </c>
    </row>
    <row r="915" spans="1:12">
      <c r="A915" s="11" t="s">
        <v>1647</v>
      </c>
      <c r="D915" s="11" t="s">
        <v>254</v>
      </c>
      <c r="E915" s="19" t="s">
        <v>1897</v>
      </c>
      <c r="F915" s="10">
        <v>42036</v>
      </c>
      <c r="G915" s="10">
        <v>45323</v>
      </c>
      <c r="H915" s="11">
        <v>10</v>
      </c>
      <c r="I915" s="20" t="s">
        <v>253</v>
      </c>
      <c r="J915" s="11" t="s">
        <v>255</v>
      </c>
      <c r="K915" s="11" t="s">
        <v>5259</v>
      </c>
      <c r="L915" s="11">
        <v>2</v>
      </c>
    </row>
    <row r="916" spans="1:12">
      <c r="A916" s="11" t="s">
        <v>1648</v>
      </c>
      <c r="D916" s="11" t="s">
        <v>254</v>
      </c>
      <c r="E916" s="19" t="s">
        <v>1898</v>
      </c>
      <c r="F916" s="10">
        <v>42036</v>
      </c>
      <c r="G916" s="10">
        <v>45323</v>
      </c>
      <c r="H916" s="11">
        <v>10</v>
      </c>
      <c r="I916" s="20" t="s">
        <v>253</v>
      </c>
      <c r="J916" s="11" t="s">
        <v>255</v>
      </c>
      <c r="K916" s="11" t="s">
        <v>5259</v>
      </c>
      <c r="L916" s="11">
        <v>2</v>
      </c>
    </row>
    <row r="917" spans="1:12">
      <c r="A917" s="11" t="s">
        <v>1649</v>
      </c>
      <c r="D917" s="11" t="s">
        <v>254</v>
      </c>
      <c r="E917" s="19" t="s">
        <v>1899</v>
      </c>
      <c r="F917" s="10">
        <v>42036</v>
      </c>
      <c r="G917" s="10">
        <v>45323</v>
      </c>
      <c r="H917" s="11">
        <v>10</v>
      </c>
      <c r="I917" s="20" t="s">
        <v>253</v>
      </c>
      <c r="J917" s="11" t="s">
        <v>255</v>
      </c>
      <c r="K917" s="11" t="s">
        <v>5259</v>
      </c>
      <c r="L917" s="11">
        <v>2</v>
      </c>
    </row>
    <row r="918" spans="1:12">
      <c r="A918" s="11" t="s">
        <v>1650</v>
      </c>
      <c r="D918" s="11" t="s">
        <v>254</v>
      </c>
      <c r="E918" s="19" t="s">
        <v>1900</v>
      </c>
      <c r="F918" s="10">
        <v>42036</v>
      </c>
      <c r="G918" s="10">
        <v>45323</v>
      </c>
      <c r="H918" s="11">
        <v>10</v>
      </c>
      <c r="I918" s="20" t="s">
        <v>253</v>
      </c>
      <c r="J918" s="11" t="s">
        <v>255</v>
      </c>
      <c r="K918" s="11" t="s">
        <v>5259</v>
      </c>
      <c r="L918" s="11">
        <v>2</v>
      </c>
    </row>
    <row r="919" spans="1:12">
      <c r="A919" s="11" t="s">
        <v>1651</v>
      </c>
      <c r="D919" s="11" t="s">
        <v>254</v>
      </c>
      <c r="E919" s="19" t="s">
        <v>1901</v>
      </c>
      <c r="F919" s="10">
        <v>42036</v>
      </c>
      <c r="G919" s="10">
        <v>45323</v>
      </c>
      <c r="H919" s="11">
        <v>10</v>
      </c>
      <c r="I919" s="20" t="s">
        <v>253</v>
      </c>
      <c r="J919" s="11" t="s">
        <v>255</v>
      </c>
      <c r="K919" s="11" t="s">
        <v>5259</v>
      </c>
      <c r="L919" s="11">
        <v>2</v>
      </c>
    </row>
    <row r="920" spans="1:12">
      <c r="A920" s="11" t="s">
        <v>1652</v>
      </c>
      <c r="D920" s="11" t="s">
        <v>254</v>
      </c>
      <c r="E920" s="19" t="s">
        <v>1902</v>
      </c>
      <c r="F920" s="10">
        <v>42036</v>
      </c>
      <c r="G920" s="10">
        <v>45323</v>
      </c>
      <c r="H920" s="11">
        <v>10</v>
      </c>
      <c r="I920" s="20" t="s">
        <v>253</v>
      </c>
      <c r="J920" s="11" t="s">
        <v>255</v>
      </c>
      <c r="K920" s="11" t="s">
        <v>5259</v>
      </c>
      <c r="L920" s="11">
        <v>2</v>
      </c>
    </row>
    <row r="921" spans="1:12">
      <c r="A921" s="11" t="s">
        <v>1653</v>
      </c>
      <c r="D921" s="11" t="s">
        <v>254</v>
      </c>
      <c r="E921" s="19" t="s">
        <v>1903</v>
      </c>
      <c r="F921" s="10">
        <v>42036</v>
      </c>
      <c r="G921" s="10">
        <v>45323</v>
      </c>
      <c r="H921" s="11">
        <v>10</v>
      </c>
      <c r="I921" s="20" t="s">
        <v>253</v>
      </c>
      <c r="J921" s="11" t="s">
        <v>255</v>
      </c>
      <c r="K921" s="11" t="s">
        <v>5259</v>
      </c>
      <c r="L921" s="11">
        <v>2</v>
      </c>
    </row>
    <row r="922" spans="1:12">
      <c r="A922" s="11" t="s">
        <v>1654</v>
      </c>
      <c r="D922" s="11" t="s">
        <v>254</v>
      </c>
      <c r="E922" s="19" t="s">
        <v>1904</v>
      </c>
      <c r="F922" s="10">
        <v>42036</v>
      </c>
      <c r="G922" s="10">
        <v>45323</v>
      </c>
      <c r="H922" s="11">
        <v>10</v>
      </c>
      <c r="I922" s="20" t="s">
        <v>253</v>
      </c>
      <c r="J922" s="11" t="s">
        <v>255</v>
      </c>
      <c r="K922" s="11" t="s">
        <v>5259</v>
      </c>
      <c r="L922" s="11">
        <v>2</v>
      </c>
    </row>
    <row r="923" spans="1:12">
      <c r="A923" s="11" t="s">
        <v>1655</v>
      </c>
      <c r="D923" s="11" t="s">
        <v>254</v>
      </c>
      <c r="E923" s="19" t="s">
        <v>1905</v>
      </c>
      <c r="F923" s="10">
        <v>42036</v>
      </c>
      <c r="G923" s="10">
        <v>45323</v>
      </c>
      <c r="H923" s="11">
        <v>10</v>
      </c>
      <c r="I923" s="20" t="s">
        <v>253</v>
      </c>
      <c r="J923" s="11" t="s">
        <v>255</v>
      </c>
      <c r="K923" s="11" t="s">
        <v>5259</v>
      </c>
      <c r="L923" s="11">
        <v>2</v>
      </c>
    </row>
    <row r="924" spans="1:12">
      <c r="A924" s="11" t="s">
        <v>1656</v>
      </c>
      <c r="D924" s="11" t="s">
        <v>254</v>
      </c>
      <c r="E924" s="19" t="s">
        <v>1906</v>
      </c>
      <c r="F924" s="10">
        <v>42036</v>
      </c>
      <c r="G924" s="10">
        <v>45323</v>
      </c>
      <c r="H924" s="11">
        <v>10</v>
      </c>
      <c r="I924" s="20" t="s">
        <v>253</v>
      </c>
      <c r="J924" s="11" t="s">
        <v>255</v>
      </c>
      <c r="K924" s="11" t="s">
        <v>5259</v>
      </c>
      <c r="L924" s="11">
        <v>2</v>
      </c>
    </row>
    <row r="925" spans="1:12">
      <c r="A925" s="11" t="s">
        <v>1657</v>
      </c>
      <c r="D925" s="11" t="s">
        <v>254</v>
      </c>
      <c r="E925" s="19" t="s">
        <v>1907</v>
      </c>
      <c r="F925" s="10">
        <v>42036</v>
      </c>
      <c r="G925" s="10">
        <v>45323</v>
      </c>
      <c r="H925" s="11">
        <v>10</v>
      </c>
      <c r="I925" s="20" t="s">
        <v>253</v>
      </c>
      <c r="J925" s="11" t="s">
        <v>255</v>
      </c>
      <c r="K925" s="11" t="s">
        <v>5259</v>
      </c>
      <c r="L925" s="11">
        <v>2</v>
      </c>
    </row>
    <row r="926" spans="1:12">
      <c r="A926" s="11" t="s">
        <v>1658</v>
      </c>
      <c r="D926" s="11" t="s">
        <v>254</v>
      </c>
      <c r="E926" s="19" t="s">
        <v>1908</v>
      </c>
      <c r="F926" s="10">
        <v>42036</v>
      </c>
      <c r="G926" s="10">
        <v>45323</v>
      </c>
      <c r="H926" s="11">
        <v>10</v>
      </c>
      <c r="I926" s="20" t="s">
        <v>253</v>
      </c>
      <c r="J926" s="11" t="s">
        <v>255</v>
      </c>
      <c r="K926" s="11" t="s">
        <v>5259</v>
      </c>
      <c r="L926" s="11">
        <v>2</v>
      </c>
    </row>
    <row r="927" spans="1:12">
      <c r="A927" s="11" t="s">
        <v>1659</v>
      </c>
      <c r="D927" s="11" t="s">
        <v>254</v>
      </c>
      <c r="E927" s="19" t="s">
        <v>1909</v>
      </c>
      <c r="F927" s="10">
        <v>42036</v>
      </c>
      <c r="G927" s="10">
        <v>45323</v>
      </c>
      <c r="H927" s="11">
        <v>10</v>
      </c>
      <c r="I927" s="20" t="s">
        <v>253</v>
      </c>
      <c r="J927" s="11" t="s">
        <v>255</v>
      </c>
      <c r="K927" s="11" t="s">
        <v>5259</v>
      </c>
      <c r="L927" s="11">
        <v>2</v>
      </c>
    </row>
    <row r="928" spans="1:12">
      <c r="A928" s="11" t="s">
        <v>1660</v>
      </c>
      <c r="D928" s="11" t="s">
        <v>254</v>
      </c>
      <c r="E928" s="19" t="s">
        <v>1910</v>
      </c>
      <c r="F928" s="10">
        <v>42036</v>
      </c>
      <c r="G928" s="10">
        <v>45323</v>
      </c>
      <c r="H928" s="11">
        <v>10</v>
      </c>
      <c r="I928" s="20" t="s">
        <v>253</v>
      </c>
      <c r="J928" s="11" t="s">
        <v>255</v>
      </c>
      <c r="K928" s="11" t="s">
        <v>5259</v>
      </c>
      <c r="L928" s="11">
        <v>2</v>
      </c>
    </row>
    <row r="929" spans="1:12">
      <c r="A929" s="11" t="s">
        <v>1661</v>
      </c>
      <c r="D929" s="11" t="s">
        <v>254</v>
      </c>
      <c r="E929" s="19" t="s">
        <v>1911</v>
      </c>
      <c r="F929" s="10">
        <v>42036</v>
      </c>
      <c r="G929" s="10">
        <v>45323</v>
      </c>
      <c r="H929" s="11">
        <v>10</v>
      </c>
      <c r="I929" s="20" t="s">
        <v>253</v>
      </c>
      <c r="J929" s="11" t="s">
        <v>255</v>
      </c>
      <c r="K929" s="11" t="s">
        <v>5259</v>
      </c>
      <c r="L929" s="11">
        <v>2</v>
      </c>
    </row>
    <row r="930" spans="1:12">
      <c r="A930" s="11" t="s">
        <v>1662</v>
      </c>
      <c r="D930" s="11" t="s">
        <v>254</v>
      </c>
      <c r="E930" s="19" t="s">
        <v>1912</v>
      </c>
      <c r="F930" s="10">
        <v>42036</v>
      </c>
      <c r="G930" s="10">
        <v>45323</v>
      </c>
      <c r="H930" s="11">
        <v>10</v>
      </c>
      <c r="I930" s="20" t="s">
        <v>253</v>
      </c>
      <c r="J930" s="11" t="s">
        <v>255</v>
      </c>
      <c r="K930" s="11" t="s">
        <v>5259</v>
      </c>
      <c r="L930" s="11">
        <v>2</v>
      </c>
    </row>
    <row r="931" spans="1:12">
      <c r="A931" s="11" t="s">
        <v>1663</v>
      </c>
      <c r="D931" s="11" t="s">
        <v>254</v>
      </c>
      <c r="E931" s="19" t="s">
        <v>1913</v>
      </c>
      <c r="F931" s="10">
        <v>42036</v>
      </c>
      <c r="G931" s="10">
        <v>45323</v>
      </c>
      <c r="H931" s="11">
        <v>10</v>
      </c>
      <c r="I931" s="20" t="s">
        <v>253</v>
      </c>
      <c r="J931" s="11" t="s">
        <v>255</v>
      </c>
      <c r="K931" s="11" t="s">
        <v>5259</v>
      </c>
      <c r="L931" s="11">
        <v>2</v>
      </c>
    </row>
    <row r="932" spans="1:12">
      <c r="A932" s="11" t="s">
        <v>1664</v>
      </c>
      <c r="D932" s="11" t="s">
        <v>254</v>
      </c>
      <c r="E932" s="19" t="s">
        <v>1914</v>
      </c>
      <c r="F932" s="10">
        <v>42036</v>
      </c>
      <c r="G932" s="10">
        <v>45323</v>
      </c>
      <c r="H932" s="11">
        <v>10</v>
      </c>
      <c r="I932" s="20" t="s">
        <v>253</v>
      </c>
      <c r="J932" s="11" t="s">
        <v>255</v>
      </c>
      <c r="K932" s="11" t="s">
        <v>5259</v>
      </c>
      <c r="L932" s="11">
        <v>2</v>
      </c>
    </row>
    <row r="933" spans="1:12">
      <c r="A933" s="11" t="s">
        <v>1665</v>
      </c>
      <c r="D933" s="11" t="s">
        <v>254</v>
      </c>
      <c r="E933" s="19" t="s">
        <v>1915</v>
      </c>
      <c r="F933" s="10">
        <v>42036</v>
      </c>
      <c r="G933" s="10">
        <v>45323</v>
      </c>
      <c r="H933" s="11">
        <v>10</v>
      </c>
      <c r="I933" s="20" t="s">
        <v>253</v>
      </c>
      <c r="J933" s="11" t="s">
        <v>255</v>
      </c>
      <c r="K933" s="11" t="s">
        <v>5259</v>
      </c>
      <c r="L933" s="11">
        <v>2</v>
      </c>
    </row>
    <row r="934" spans="1:12">
      <c r="A934" s="11" t="s">
        <v>1666</v>
      </c>
      <c r="D934" s="11" t="s">
        <v>254</v>
      </c>
      <c r="E934" s="19" t="s">
        <v>1916</v>
      </c>
      <c r="F934" s="10">
        <v>42036</v>
      </c>
      <c r="G934" s="10">
        <v>45323</v>
      </c>
      <c r="H934" s="11">
        <v>10</v>
      </c>
      <c r="I934" s="20" t="s">
        <v>253</v>
      </c>
      <c r="J934" s="11" t="s">
        <v>255</v>
      </c>
      <c r="K934" s="11" t="s">
        <v>5259</v>
      </c>
      <c r="L934" s="11">
        <v>2</v>
      </c>
    </row>
    <row r="935" spans="1:12">
      <c r="A935" s="11" t="s">
        <v>1667</v>
      </c>
      <c r="D935" s="11" t="s">
        <v>254</v>
      </c>
      <c r="E935" s="19" t="s">
        <v>1917</v>
      </c>
      <c r="F935" s="10">
        <v>42036</v>
      </c>
      <c r="G935" s="10">
        <v>45323</v>
      </c>
      <c r="H935" s="11">
        <v>10</v>
      </c>
      <c r="I935" s="20" t="s">
        <v>253</v>
      </c>
      <c r="J935" s="11" t="s">
        <v>255</v>
      </c>
      <c r="K935" s="11" t="s">
        <v>5259</v>
      </c>
      <c r="L935" s="11">
        <v>2</v>
      </c>
    </row>
    <row r="936" spans="1:12">
      <c r="A936" s="11" t="s">
        <v>1668</v>
      </c>
      <c r="D936" s="11" t="s">
        <v>254</v>
      </c>
      <c r="E936" s="19" t="s">
        <v>1918</v>
      </c>
      <c r="F936" s="10">
        <v>42036</v>
      </c>
      <c r="G936" s="10">
        <v>45323</v>
      </c>
      <c r="H936" s="11">
        <v>10</v>
      </c>
      <c r="I936" s="20" t="s">
        <v>253</v>
      </c>
      <c r="J936" s="11" t="s">
        <v>255</v>
      </c>
      <c r="K936" s="11" t="s">
        <v>5259</v>
      </c>
      <c r="L936" s="11">
        <v>2</v>
      </c>
    </row>
    <row r="937" spans="1:12">
      <c r="A937" s="11" t="s">
        <v>1669</v>
      </c>
      <c r="D937" s="11" t="s">
        <v>254</v>
      </c>
      <c r="E937" s="19" t="s">
        <v>1919</v>
      </c>
      <c r="F937" s="10">
        <v>42036</v>
      </c>
      <c r="G937" s="10">
        <v>45323</v>
      </c>
      <c r="H937" s="11">
        <v>10</v>
      </c>
      <c r="I937" s="20" t="s">
        <v>253</v>
      </c>
      <c r="J937" s="11" t="s">
        <v>255</v>
      </c>
      <c r="K937" s="11" t="s">
        <v>5259</v>
      </c>
      <c r="L937" s="11">
        <v>2</v>
      </c>
    </row>
    <row r="938" spans="1:12">
      <c r="A938" s="11" t="s">
        <v>1670</v>
      </c>
      <c r="D938" s="11" t="s">
        <v>254</v>
      </c>
      <c r="E938" s="19" t="s">
        <v>1920</v>
      </c>
      <c r="F938" s="10">
        <v>42036</v>
      </c>
      <c r="G938" s="10">
        <v>45323</v>
      </c>
      <c r="H938" s="11">
        <v>10</v>
      </c>
      <c r="I938" s="20" t="s">
        <v>253</v>
      </c>
      <c r="J938" s="11" t="s">
        <v>255</v>
      </c>
      <c r="K938" s="11" t="s">
        <v>5259</v>
      </c>
      <c r="L938" s="11">
        <v>2</v>
      </c>
    </row>
    <row r="939" spans="1:12">
      <c r="A939" s="11" t="s">
        <v>1671</v>
      </c>
      <c r="D939" s="11" t="s">
        <v>254</v>
      </c>
      <c r="E939" s="19" t="s">
        <v>1921</v>
      </c>
      <c r="F939" s="10">
        <v>42036</v>
      </c>
      <c r="G939" s="10">
        <v>45323</v>
      </c>
      <c r="H939" s="11">
        <v>10</v>
      </c>
      <c r="I939" s="20" t="s">
        <v>253</v>
      </c>
      <c r="J939" s="11" t="s">
        <v>255</v>
      </c>
      <c r="K939" s="11" t="s">
        <v>5259</v>
      </c>
      <c r="L939" s="11">
        <v>2</v>
      </c>
    </row>
    <row r="940" spans="1:12">
      <c r="A940" s="11" t="s">
        <v>1672</v>
      </c>
      <c r="D940" s="11" t="s">
        <v>254</v>
      </c>
      <c r="E940" s="19" t="s">
        <v>1922</v>
      </c>
      <c r="F940" s="10">
        <v>42036</v>
      </c>
      <c r="G940" s="10">
        <v>45323</v>
      </c>
      <c r="H940" s="11">
        <v>10</v>
      </c>
      <c r="I940" s="20" t="s">
        <v>253</v>
      </c>
      <c r="J940" s="11" t="s">
        <v>255</v>
      </c>
      <c r="K940" s="11" t="s">
        <v>5259</v>
      </c>
      <c r="L940" s="11">
        <v>2</v>
      </c>
    </row>
    <row r="941" spans="1:12">
      <c r="A941" s="11" t="s">
        <v>1673</v>
      </c>
      <c r="D941" s="11" t="s">
        <v>254</v>
      </c>
      <c r="E941" s="19" t="s">
        <v>1923</v>
      </c>
      <c r="F941" s="10">
        <v>42036</v>
      </c>
      <c r="G941" s="10">
        <v>45323</v>
      </c>
      <c r="H941" s="11">
        <v>10</v>
      </c>
      <c r="I941" s="20" t="s">
        <v>253</v>
      </c>
      <c r="J941" s="11" t="s">
        <v>255</v>
      </c>
      <c r="K941" s="11" t="s">
        <v>5259</v>
      </c>
      <c r="L941" s="11">
        <v>2</v>
      </c>
    </row>
    <row r="942" spans="1:12">
      <c r="A942" s="11" t="s">
        <v>1674</v>
      </c>
      <c r="D942" s="11" t="s">
        <v>254</v>
      </c>
      <c r="E942" s="19" t="s">
        <v>1924</v>
      </c>
      <c r="F942" s="10">
        <v>42036</v>
      </c>
      <c r="G942" s="10">
        <v>45323</v>
      </c>
      <c r="H942" s="11">
        <v>10</v>
      </c>
      <c r="I942" s="20" t="s">
        <v>253</v>
      </c>
      <c r="J942" s="11" t="s">
        <v>255</v>
      </c>
      <c r="K942" s="11" t="s">
        <v>5259</v>
      </c>
      <c r="L942" s="11">
        <v>2</v>
      </c>
    </row>
    <row r="943" spans="1:12">
      <c r="A943" s="11" t="s">
        <v>1675</v>
      </c>
      <c r="D943" s="11" t="s">
        <v>254</v>
      </c>
      <c r="E943" s="19" t="s">
        <v>1925</v>
      </c>
      <c r="F943" s="10">
        <v>42036</v>
      </c>
      <c r="G943" s="10">
        <v>45323</v>
      </c>
      <c r="H943" s="11">
        <v>10</v>
      </c>
      <c r="I943" s="20" t="s">
        <v>253</v>
      </c>
      <c r="J943" s="11" t="s">
        <v>255</v>
      </c>
      <c r="K943" s="11" t="s">
        <v>5259</v>
      </c>
      <c r="L943" s="11">
        <v>2</v>
      </c>
    </row>
    <row r="944" spans="1:12">
      <c r="A944" s="11" t="s">
        <v>1676</v>
      </c>
      <c r="D944" s="11" t="s">
        <v>254</v>
      </c>
      <c r="E944" s="19" t="s">
        <v>1926</v>
      </c>
      <c r="F944" s="10">
        <v>42036</v>
      </c>
      <c r="G944" s="10">
        <v>45323</v>
      </c>
      <c r="H944" s="11">
        <v>10</v>
      </c>
      <c r="I944" s="20" t="s">
        <v>253</v>
      </c>
      <c r="J944" s="11" t="s">
        <v>255</v>
      </c>
      <c r="K944" s="11" t="s">
        <v>5259</v>
      </c>
      <c r="L944" s="11">
        <v>2</v>
      </c>
    </row>
    <row r="945" spans="1:12">
      <c r="A945" s="11" t="s">
        <v>1677</v>
      </c>
      <c r="D945" s="11" t="s">
        <v>254</v>
      </c>
      <c r="E945" s="19" t="s">
        <v>1927</v>
      </c>
      <c r="F945" s="10">
        <v>42036</v>
      </c>
      <c r="G945" s="10">
        <v>45323</v>
      </c>
      <c r="H945" s="11">
        <v>10</v>
      </c>
      <c r="I945" s="20" t="s">
        <v>253</v>
      </c>
      <c r="J945" s="11" t="s">
        <v>255</v>
      </c>
      <c r="K945" s="11" t="s">
        <v>5259</v>
      </c>
      <c r="L945" s="11">
        <v>2</v>
      </c>
    </row>
    <row r="946" spans="1:12">
      <c r="A946" s="11" t="s">
        <v>1678</v>
      </c>
      <c r="D946" s="11" t="s">
        <v>254</v>
      </c>
      <c r="E946" s="19" t="s">
        <v>1928</v>
      </c>
      <c r="F946" s="10">
        <v>42036</v>
      </c>
      <c r="G946" s="10">
        <v>45323</v>
      </c>
      <c r="H946" s="11">
        <v>10</v>
      </c>
      <c r="I946" s="20" t="s">
        <v>253</v>
      </c>
      <c r="J946" s="11" t="s">
        <v>255</v>
      </c>
      <c r="K946" s="11" t="s">
        <v>5259</v>
      </c>
      <c r="L946" s="11">
        <v>2</v>
      </c>
    </row>
    <row r="947" spans="1:12">
      <c r="A947" s="11" t="s">
        <v>1679</v>
      </c>
      <c r="D947" s="11" t="s">
        <v>254</v>
      </c>
      <c r="E947" s="19" t="s">
        <v>1929</v>
      </c>
      <c r="F947" s="10">
        <v>42036</v>
      </c>
      <c r="G947" s="10">
        <v>45323</v>
      </c>
      <c r="H947" s="11">
        <v>10</v>
      </c>
      <c r="I947" s="20" t="s">
        <v>253</v>
      </c>
      <c r="J947" s="11" t="s">
        <v>255</v>
      </c>
      <c r="K947" s="11" t="s">
        <v>5259</v>
      </c>
      <c r="L947" s="11">
        <v>2</v>
      </c>
    </row>
    <row r="948" spans="1:12">
      <c r="A948" s="11" t="s">
        <v>1680</v>
      </c>
      <c r="D948" s="11" t="s">
        <v>254</v>
      </c>
      <c r="E948" s="19" t="s">
        <v>1930</v>
      </c>
      <c r="F948" s="10">
        <v>42036</v>
      </c>
      <c r="G948" s="10">
        <v>45323</v>
      </c>
      <c r="H948" s="11">
        <v>10</v>
      </c>
      <c r="I948" s="20" t="s">
        <v>253</v>
      </c>
      <c r="J948" s="11" t="s">
        <v>255</v>
      </c>
      <c r="K948" s="11" t="s">
        <v>5259</v>
      </c>
      <c r="L948" s="11">
        <v>2</v>
      </c>
    </row>
    <row r="949" spans="1:12">
      <c r="A949" s="11" t="s">
        <v>1681</v>
      </c>
      <c r="D949" s="11" t="s">
        <v>254</v>
      </c>
      <c r="E949" s="19" t="s">
        <v>1931</v>
      </c>
      <c r="F949" s="10">
        <v>42036</v>
      </c>
      <c r="G949" s="10">
        <v>45323</v>
      </c>
      <c r="H949" s="11">
        <v>10</v>
      </c>
      <c r="I949" s="20" t="s">
        <v>253</v>
      </c>
      <c r="J949" s="11" t="s">
        <v>255</v>
      </c>
      <c r="K949" s="11" t="s">
        <v>5259</v>
      </c>
      <c r="L949" s="11">
        <v>2</v>
      </c>
    </row>
    <row r="950" spans="1:12">
      <c r="A950" s="11" t="s">
        <v>1682</v>
      </c>
      <c r="D950" s="11" t="s">
        <v>254</v>
      </c>
      <c r="E950" s="19" t="s">
        <v>1932</v>
      </c>
      <c r="F950" s="10">
        <v>42036</v>
      </c>
      <c r="G950" s="10">
        <v>45323</v>
      </c>
      <c r="H950" s="11">
        <v>10</v>
      </c>
      <c r="I950" s="20" t="s">
        <v>253</v>
      </c>
      <c r="J950" s="11" t="s">
        <v>255</v>
      </c>
      <c r="K950" s="11" t="s">
        <v>5259</v>
      </c>
      <c r="L950" s="11">
        <v>2</v>
      </c>
    </row>
    <row r="951" spans="1:12">
      <c r="A951" s="11" t="s">
        <v>1683</v>
      </c>
      <c r="D951" s="11" t="s">
        <v>254</v>
      </c>
      <c r="E951" s="19" t="s">
        <v>1933</v>
      </c>
      <c r="F951" s="10">
        <v>42036</v>
      </c>
      <c r="G951" s="10">
        <v>45323</v>
      </c>
      <c r="H951" s="11">
        <v>10</v>
      </c>
      <c r="I951" s="20" t="s">
        <v>253</v>
      </c>
      <c r="J951" s="11" t="s">
        <v>255</v>
      </c>
      <c r="K951" s="11" t="s">
        <v>5259</v>
      </c>
      <c r="L951" s="11">
        <v>2</v>
      </c>
    </row>
    <row r="952" spans="1:12">
      <c r="A952" s="11" t="s">
        <v>1684</v>
      </c>
      <c r="D952" s="11" t="s">
        <v>254</v>
      </c>
      <c r="E952" s="19" t="s">
        <v>1934</v>
      </c>
      <c r="F952" s="10">
        <v>42036</v>
      </c>
      <c r="G952" s="10">
        <v>45323</v>
      </c>
      <c r="H952" s="11">
        <v>10</v>
      </c>
      <c r="I952" s="20" t="s">
        <v>253</v>
      </c>
      <c r="J952" s="11" t="s">
        <v>255</v>
      </c>
      <c r="K952" s="11" t="s">
        <v>5259</v>
      </c>
      <c r="L952" s="11">
        <v>2</v>
      </c>
    </row>
    <row r="953" spans="1:12">
      <c r="A953" s="11" t="s">
        <v>1685</v>
      </c>
      <c r="D953" s="11" t="s">
        <v>254</v>
      </c>
      <c r="E953" s="19" t="s">
        <v>1935</v>
      </c>
      <c r="F953" s="10">
        <v>42036</v>
      </c>
      <c r="G953" s="10">
        <v>45323</v>
      </c>
      <c r="H953" s="11">
        <v>10</v>
      </c>
      <c r="I953" s="20" t="s">
        <v>253</v>
      </c>
      <c r="J953" s="11" t="s">
        <v>255</v>
      </c>
      <c r="K953" s="11" t="s">
        <v>5259</v>
      </c>
      <c r="L953" s="11">
        <v>2</v>
      </c>
    </row>
    <row r="954" spans="1:12">
      <c r="A954" s="11" t="s">
        <v>1686</v>
      </c>
      <c r="D954" s="11" t="s">
        <v>254</v>
      </c>
      <c r="E954" s="19" t="s">
        <v>1936</v>
      </c>
      <c r="F954" s="10">
        <v>42036</v>
      </c>
      <c r="G954" s="10">
        <v>45323</v>
      </c>
      <c r="H954" s="11">
        <v>10</v>
      </c>
      <c r="I954" s="20" t="s">
        <v>253</v>
      </c>
      <c r="J954" s="11" t="s">
        <v>255</v>
      </c>
      <c r="K954" s="11" t="s">
        <v>5259</v>
      </c>
      <c r="L954" s="11">
        <v>2</v>
      </c>
    </row>
    <row r="955" spans="1:12">
      <c r="A955" s="11" t="s">
        <v>1687</v>
      </c>
      <c r="D955" s="11" t="s">
        <v>254</v>
      </c>
      <c r="E955" s="19" t="s">
        <v>1937</v>
      </c>
      <c r="F955" s="10">
        <v>42036</v>
      </c>
      <c r="G955" s="10">
        <v>45323</v>
      </c>
      <c r="H955" s="11">
        <v>10</v>
      </c>
      <c r="I955" s="20" t="s">
        <v>253</v>
      </c>
      <c r="J955" s="11" t="s">
        <v>255</v>
      </c>
      <c r="K955" s="11" t="s">
        <v>5259</v>
      </c>
      <c r="L955" s="11">
        <v>2</v>
      </c>
    </row>
    <row r="956" spans="1:12">
      <c r="A956" s="11" t="s">
        <v>1688</v>
      </c>
      <c r="D956" s="11" t="s">
        <v>254</v>
      </c>
      <c r="E956" s="19" t="s">
        <v>1938</v>
      </c>
      <c r="F956" s="10">
        <v>42036</v>
      </c>
      <c r="G956" s="10">
        <v>45323</v>
      </c>
      <c r="H956" s="11">
        <v>10</v>
      </c>
      <c r="I956" s="20" t="s">
        <v>253</v>
      </c>
      <c r="J956" s="11" t="s">
        <v>255</v>
      </c>
      <c r="K956" s="11" t="s">
        <v>5259</v>
      </c>
      <c r="L956" s="11">
        <v>2</v>
      </c>
    </row>
    <row r="957" spans="1:12">
      <c r="A957" s="11" t="s">
        <v>1689</v>
      </c>
      <c r="D957" s="11" t="s">
        <v>254</v>
      </c>
      <c r="E957" s="19" t="s">
        <v>1939</v>
      </c>
      <c r="F957" s="10">
        <v>42036</v>
      </c>
      <c r="G957" s="10">
        <v>45323</v>
      </c>
      <c r="H957" s="11">
        <v>10</v>
      </c>
      <c r="I957" s="20" t="s">
        <v>253</v>
      </c>
      <c r="J957" s="11" t="s">
        <v>255</v>
      </c>
      <c r="K957" s="11" t="s">
        <v>5259</v>
      </c>
      <c r="L957" s="11">
        <v>2</v>
      </c>
    </row>
    <row r="958" spans="1:12">
      <c r="A958" s="11" t="s">
        <v>1690</v>
      </c>
      <c r="D958" s="11" t="s">
        <v>254</v>
      </c>
      <c r="E958" s="19" t="s">
        <v>1940</v>
      </c>
      <c r="F958" s="10">
        <v>42036</v>
      </c>
      <c r="G958" s="10">
        <v>45323</v>
      </c>
      <c r="H958" s="11">
        <v>10</v>
      </c>
      <c r="I958" s="20" t="s">
        <v>253</v>
      </c>
      <c r="J958" s="11" t="s">
        <v>255</v>
      </c>
      <c r="K958" s="11" t="s">
        <v>5259</v>
      </c>
      <c r="L958" s="11">
        <v>2</v>
      </c>
    </row>
    <row r="959" spans="1:12">
      <c r="A959" s="11" t="s">
        <v>1691</v>
      </c>
      <c r="D959" s="11" t="s">
        <v>254</v>
      </c>
      <c r="E959" s="19" t="s">
        <v>1941</v>
      </c>
      <c r="F959" s="10">
        <v>42036</v>
      </c>
      <c r="G959" s="10">
        <v>45323</v>
      </c>
      <c r="H959" s="11">
        <v>10</v>
      </c>
      <c r="I959" s="20" t="s">
        <v>253</v>
      </c>
      <c r="J959" s="11" t="s">
        <v>255</v>
      </c>
      <c r="K959" s="11" t="s">
        <v>5259</v>
      </c>
      <c r="L959" s="11">
        <v>2</v>
      </c>
    </row>
    <row r="960" spans="1:12">
      <c r="A960" s="11" t="s">
        <v>1692</v>
      </c>
      <c r="D960" s="11" t="s">
        <v>254</v>
      </c>
      <c r="E960" s="19" t="s">
        <v>1942</v>
      </c>
      <c r="F960" s="10">
        <v>42036</v>
      </c>
      <c r="G960" s="10">
        <v>45323</v>
      </c>
      <c r="H960" s="11">
        <v>10</v>
      </c>
      <c r="I960" s="20" t="s">
        <v>253</v>
      </c>
      <c r="J960" s="11" t="s">
        <v>255</v>
      </c>
      <c r="K960" s="11" t="s">
        <v>5259</v>
      </c>
      <c r="L960" s="11">
        <v>2</v>
      </c>
    </row>
    <row r="961" spans="1:12">
      <c r="A961" s="11" t="s">
        <v>1693</v>
      </c>
      <c r="D961" s="11" t="s">
        <v>254</v>
      </c>
      <c r="E961" s="19" t="s">
        <v>1943</v>
      </c>
      <c r="F961" s="10">
        <v>42036</v>
      </c>
      <c r="G961" s="10">
        <v>45323</v>
      </c>
      <c r="H961" s="11">
        <v>10</v>
      </c>
      <c r="I961" s="20" t="s">
        <v>253</v>
      </c>
      <c r="J961" s="11" t="s">
        <v>255</v>
      </c>
      <c r="K961" s="11" t="s">
        <v>5259</v>
      </c>
      <c r="L961" s="11">
        <v>2</v>
      </c>
    </row>
    <row r="962" spans="1:12">
      <c r="A962" s="11" t="s">
        <v>1694</v>
      </c>
      <c r="D962" s="11" t="s">
        <v>254</v>
      </c>
      <c r="E962" s="19" t="s">
        <v>1944</v>
      </c>
      <c r="F962" s="10">
        <v>42036</v>
      </c>
      <c r="G962" s="10">
        <v>45323</v>
      </c>
      <c r="H962" s="11">
        <v>10</v>
      </c>
      <c r="I962" s="20" t="s">
        <v>253</v>
      </c>
      <c r="J962" s="11" t="s">
        <v>255</v>
      </c>
      <c r="K962" s="11" t="s">
        <v>5259</v>
      </c>
      <c r="L962" s="11">
        <v>2</v>
      </c>
    </row>
    <row r="963" spans="1:12">
      <c r="A963" s="11" t="s">
        <v>1695</v>
      </c>
      <c r="D963" s="11" t="s">
        <v>254</v>
      </c>
      <c r="E963" s="19" t="s">
        <v>1945</v>
      </c>
      <c r="F963" s="10">
        <v>42036</v>
      </c>
      <c r="G963" s="10">
        <v>45323</v>
      </c>
      <c r="H963" s="11">
        <v>10</v>
      </c>
      <c r="I963" s="20" t="s">
        <v>253</v>
      </c>
      <c r="J963" s="11" t="s">
        <v>255</v>
      </c>
      <c r="K963" s="11" t="s">
        <v>5259</v>
      </c>
      <c r="L963" s="11">
        <v>2</v>
      </c>
    </row>
    <row r="964" spans="1:12">
      <c r="A964" s="11" t="s">
        <v>1696</v>
      </c>
      <c r="D964" s="11" t="s">
        <v>254</v>
      </c>
      <c r="E964" s="19" t="s">
        <v>1946</v>
      </c>
      <c r="F964" s="10">
        <v>42036</v>
      </c>
      <c r="G964" s="10">
        <v>45323</v>
      </c>
      <c r="H964" s="11">
        <v>10</v>
      </c>
      <c r="I964" s="20" t="s">
        <v>253</v>
      </c>
      <c r="J964" s="11" t="s">
        <v>255</v>
      </c>
      <c r="K964" s="11" t="s">
        <v>5259</v>
      </c>
      <c r="L964" s="11">
        <v>2</v>
      </c>
    </row>
    <row r="965" spans="1:12">
      <c r="A965" s="11" t="s">
        <v>1697</v>
      </c>
      <c r="D965" s="11" t="s">
        <v>254</v>
      </c>
      <c r="E965" s="19" t="s">
        <v>1947</v>
      </c>
      <c r="F965" s="10">
        <v>42036</v>
      </c>
      <c r="G965" s="10">
        <v>45323</v>
      </c>
      <c r="H965" s="11">
        <v>10</v>
      </c>
      <c r="I965" s="20" t="s">
        <v>253</v>
      </c>
      <c r="J965" s="11" t="s">
        <v>255</v>
      </c>
      <c r="K965" s="11" t="s">
        <v>5259</v>
      </c>
      <c r="L965" s="11">
        <v>2</v>
      </c>
    </row>
    <row r="966" spans="1:12">
      <c r="A966" s="11" t="s">
        <v>1698</v>
      </c>
      <c r="D966" s="11" t="s">
        <v>254</v>
      </c>
      <c r="E966" s="19" t="s">
        <v>1948</v>
      </c>
      <c r="F966" s="10">
        <v>42036</v>
      </c>
      <c r="G966" s="10">
        <v>45323</v>
      </c>
      <c r="H966" s="11">
        <v>10</v>
      </c>
      <c r="I966" s="20" t="s">
        <v>253</v>
      </c>
      <c r="J966" s="11" t="s">
        <v>255</v>
      </c>
      <c r="K966" s="11" t="s">
        <v>5259</v>
      </c>
      <c r="L966" s="11">
        <v>2</v>
      </c>
    </row>
    <row r="967" spans="1:12">
      <c r="A967" s="11" t="s">
        <v>1699</v>
      </c>
      <c r="D967" s="11" t="s">
        <v>254</v>
      </c>
      <c r="E967" s="19" t="s">
        <v>1949</v>
      </c>
      <c r="F967" s="10">
        <v>42036</v>
      </c>
      <c r="G967" s="10">
        <v>45323</v>
      </c>
      <c r="H967" s="11">
        <v>10</v>
      </c>
      <c r="I967" s="20" t="s">
        <v>253</v>
      </c>
      <c r="J967" s="11" t="s">
        <v>255</v>
      </c>
      <c r="K967" s="11" t="s">
        <v>5259</v>
      </c>
      <c r="L967" s="11">
        <v>2</v>
      </c>
    </row>
    <row r="968" spans="1:12">
      <c r="A968" s="11" t="s">
        <v>1700</v>
      </c>
      <c r="D968" s="11" t="s">
        <v>254</v>
      </c>
      <c r="E968" s="19" t="s">
        <v>1950</v>
      </c>
      <c r="F968" s="10">
        <v>42036</v>
      </c>
      <c r="G968" s="10">
        <v>45323</v>
      </c>
      <c r="H968" s="11">
        <v>10</v>
      </c>
      <c r="I968" s="20" t="s">
        <v>253</v>
      </c>
      <c r="J968" s="11" t="s">
        <v>255</v>
      </c>
      <c r="K968" s="11" t="s">
        <v>5259</v>
      </c>
      <c r="L968" s="11">
        <v>2</v>
      </c>
    </row>
    <row r="969" spans="1:12">
      <c r="A969" s="11" t="s">
        <v>1701</v>
      </c>
      <c r="D969" s="11" t="s">
        <v>254</v>
      </c>
      <c r="E969" s="19" t="s">
        <v>1951</v>
      </c>
      <c r="F969" s="10">
        <v>42036</v>
      </c>
      <c r="G969" s="10">
        <v>45323</v>
      </c>
      <c r="H969" s="11">
        <v>10</v>
      </c>
      <c r="I969" s="20" t="s">
        <v>253</v>
      </c>
      <c r="J969" s="11" t="s">
        <v>255</v>
      </c>
      <c r="K969" s="11" t="s">
        <v>5259</v>
      </c>
      <c r="L969" s="11">
        <v>2</v>
      </c>
    </row>
    <row r="970" spans="1:12">
      <c r="A970" s="11" t="s">
        <v>1702</v>
      </c>
      <c r="D970" s="11" t="s">
        <v>254</v>
      </c>
      <c r="E970" s="19" t="s">
        <v>1952</v>
      </c>
      <c r="F970" s="10">
        <v>42036</v>
      </c>
      <c r="G970" s="10">
        <v>45323</v>
      </c>
      <c r="H970" s="11">
        <v>10</v>
      </c>
      <c r="I970" s="20" t="s">
        <v>253</v>
      </c>
      <c r="J970" s="11" t="s">
        <v>255</v>
      </c>
      <c r="K970" s="11" t="s">
        <v>5259</v>
      </c>
      <c r="L970" s="11">
        <v>2</v>
      </c>
    </row>
    <row r="971" spans="1:12">
      <c r="A971" s="11" t="s">
        <v>1703</v>
      </c>
      <c r="D971" s="11" t="s">
        <v>254</v>
      </c>
      <c r="E971" s="19" t="s">
        <v>1953</v>
      </c>
      <c r="F971" s="10">
        <v>42036</v>
      </c>
      <c r="G971" s="10">
        <v>45323</v>
      </c>
      <c r="H971" s="11">
        <v>10</v>
      </c>
      <c r="I971" s="20" t="s">
        <v>253</v>
      </c>
      <c r="J971" s="11" t="s">
        <v>255</v>
      </c>
      <c r="K971" s="11" t="s">
        <v>5259</v>
      </c>
      <c r="L971" s="11">
        <v>2</v>
      </c>
    </row>
    <row r="972" spans="1:12">
      <c r="A972" s="11" t="s">
        <v>1704</v>
      </c>
      <c r="D972" s="11" t="s">
        <v>254</v>
      </c>
      <c r="E972" s="19" t="s">
        <v>1954</v>
      </c>
      <c r="F972" s="10">
        <v>42036</v>
      </c>
      <c r="G972" s="10">
        <v>45323</v>
      </c>
      <c r="H972" s="11">
        <v>10</v>
      </c>
      <c r="I972" s="20" t="s">
        <v>253</v>
      </c>
      <c r="J972" s="11" t="s">
        <v>255</v>
      </c>
      <c r="K972" s="11" t="s">
        <v>5259</v>
      </c>
      <c r="L972" s="11">
        <v>2</v>
      </c>
    </row>
    <row r="973" spans="1:12">
      <c r="A973" s="11" t="s">
        <v>1705</v>
      </c>
      <c r="D973" s="11" t="s">
        <v>254</v>
      </c>
      <c r="E973" s="19" t="s">
        <v>1955</v>
      </c>
      <c r="F973" s="10">
        <v>42036</v>
      </c>
      <c r="G973" s="10">
        <v>45323</v>
      </c>
      <c r="H973" s="11">
        <v>10</v>
      </c>
      <c r="I973" s="20" t="s">
        <v>253</v>
      </c>
      <c r="J973" s="11" t="s">
        <v>255</v>
      </c>
      <c r="K973" s="11" t="s">
        <v>5259</v>
      </c>
      <c r="L973" s="11">
        <v>2</v>
      </c>
    </row>
    <row r="974" spans="1:12">
      <c r="A974" s="11" t="s">
        <v>1706</v>
      </c>
      <c r="D974" s="11" t="s">
        <v>254</v>
      </c>
      <c r="E974" s="19" t="s">
        <v>1956</v>
      </c>
      <c r="F974" s="10">
        <v>42036</v>
      </c>
      <c r="G974" s="10">
        <v>45323</v>
      </c>
      <c r="H974" s="11">
        <v>10</v>
      </c>
      <c r="I974" s="20" t="s">
        <v>253</v>
      </c>
      <c r="J974" s="11" t="s">
        <v>255</v>
      </c>
      <c r="K974" s="11" t="s">
        <v>5259</v>
      </c>
      <c r="L974" s="11">
        <v>2</v>
      </c>
    </row>
    <row r="975" spans="1:12">
      <c r="A975" s="11" t="s">
        <v>1707</v>
      </c>
      <c r="D975" s="11" t="s">
        <v>254</v>
      </c>
      <c r="E975" s="19" t="s">
        <v>1957</v>
      </c>
      <c r="F975" s="10">
        <v>42036</v>
      </c>
      <c r="G975" s="10">
        <v>45323</v>
      </c>
      <c r="H975" s="11">
        <v>10</v>
      </c>
      <c r="I975" s="20" t="s">
        <v>253</v>
      </c>
      <c r="J975" s="11" t="s">
        <v>255</v>
      </c>
      <c r="K975" s="11" t="s">
        <v>5259</v>
      </c>
      <c r="L975" s="11">
        <v>2</v>
      </c>
    </row>
    <row r="976" spans="1:12">
      <c r="A976" s="11" t="s">
        <v>1708</v>
      </c>
      <c r="D976" s="11" t="s">
        <v>254</v>
      </c>
      <c r="E976" s="19" t="s">
        <v>1958</v>
      </c>
      <c r="F976" s="10">
        <v>42036</v>
      </c>
      <c r="G976" s="10">
        <v>45323</v>
      </c>
      <c r="H976" s="11">
        <v>10</v>
      </c>
      <c r="I976" s="20" t="s">
        <v>253</v>
      </c>
      <c r="J976" s="11" t="s">
        <v>255</v>
      </c>
      <c r="K976" s="11" t="s">
        <v>5259</v>
      </c>
      <c r="L976" s="11">
        <v>2</v>
      </c>
    </row>
    <row r="977" spans="1:12">
      <c r="A977" s="11" t="s">
        <v>1709</v>
      </c>
      <c r="D977" s="11" t="s">
        <v>254</v>
      </c>
      <c r="E977" s="19" t="s">
        <v>1959</v>
      </c>
      <c r="F977" s="10">
        <v>42036</v>
      </c>
      <c r="G977" s="10">
        <v>45323</v>
      </c>
      <c r="H977" s="11">
        <v>10</v>
      </c>
      <c r="I977" s="20" t="s">
        <v>253</v>
      </c>
      <c r="J977" s="11" t="s">
        <v>255</v>
      </c>
      <c r="K977" s="11" t="s">
        <v>5259</v>
      </c>
      <c r="L977" s="11">
        <v>2</v>
      </c>
    </row>
    <row r="978" spans="1:12">
      <c r="A978" s="11" t="s">
        <v>1710</v>
      </c>
      <c r="D978" s="11" t="s">
        <v>254</v>
      </c>
      <c r="E978" s="19" t="s">
        <v>1960</v>
      </c>
      <c r="F978" s="10">
        <v>42036</v>
      </c>
      <c r="G978" s="10">
        <v>45323</v>
      </c>
      <c r="H978" s="11">
        <v>10</v>
      </c>
      <c r="I978" s="20" t="s">
        <v>253</v>
      </c>
      <c r="J978" s="11" t="s">
        <v>255</v>
      </c>
      <c r="K978" s="11" t="s">
        <v>5259</v>
      </c>
      <c r="L978" s="11">
        <v>2</v>
      </c>
    </row>
    <row r="979" spans="1:12">
      <c r="A979" s="11" t="s">
        <v>1711</v>
      </c>
      <c r="D979" s="11" t="s">
        <v>254</v>
      </c>
      <c r="E979" s="19" t="s">
        <v>1961</v>
      </c>
      <c r="F979" s="10">
        <v>42036</v>
      </c>
      <c r="G979" s="10">
        <v>45323</v>
      </c>
      <c r="H979" s="11">
        <v>10</v>
      </c>
      <c r="I979" s="20" t="s">
        <v>253</v>
      </c>
      <c r="J979" s="11" t="s">
        <v>255</v>
      </c>
      <c r="K979" s="11" t="s">
        <v>5259</v>
      </c>
      <c r="L979" s="11">
        <v>2</v>
      </c>
    </row>
    <row r="980" spans="1:12">
      <c r="A980" s="11" t="s">
        <v>1712</v>
      </c>
      <c r="D980" s="11" t="s">
        <v>254</v>
      </c>
      <c r="E980" s="19" t="s">
        <v>1962</v>
      </c>
      <c r="F980" s="10">
        <v>42036</v>
      </c>
      <c r="G980" s="10">
        <v>45323</v>
      </c>
      <c r="H980" s="11">
        <v>10</v>
      </c>
      <c r="I980" s="20" t="s">
        <v>253</v>
      </c>
      <c r="J980" s="11" t="s">
        <v>255</v>
      </c>
      <c r="K980" s="11" t="s">
        <v>5259</v>
      </c>
      <c r="L980" s="11">
        <v>2</v>
      </c>
    </row>
    <row r="981" spans="1:12">
      <c r="A981" s="11" t="s">
        <v>1713</v>
      </c>
      <c r="D981" s="11" t="s">
        <v>254</v>
      </c>
      <c r="E981" s="19" t="s">
        <v>1963</v>
      </c>
      <c r="F981" s="10">
        <v>42036</v>
      </c>
      <c r="G981" s="10">
        <v>45323</v>
      </c>
      <c r="H981" s="11">
        <v>10</v>
      </c>
      <c r="I981" s="20" t="s">
        <v>253</v>
      </c>
      <c r="J981" s="11" t="s">
        <v>255</v>
      </c>
      <c r="K981" s="11" t="s">
        <v>5259</v>
      </c>
      <c r="L981" s="11">
        <v>2</v>
      </c>
    </row>
    <row r="982" spans="1:12">
      <c r="A982" s="11" t="s">
        <v>1714</v>
      </c>
      <c r="D982" s="11" t="s">
        <v>254</v>
      </c>
      <c r="E982" s="19" t="s">
        <v>1964</v>
      </c>
      <c r="F982" s="10">
        <v>42036</v>
      </c>
      <c r="G982" s="10">
        <v>45323</v>
      </c>
      <c r="H982" s="11">
        <v>10</v>
      </c>
      <c r="I982" s="20" t="s">
        <v>253</v>
      </c>
      <c r="J982" s="11" t="s">
        <v>255</v>
      </c>
      <c r="K982" s="11" t="s">
        <v>5259</v>
      </c>
      <c r="L982" s="11">
        <v>2</v>
      </c>
    </row>
    <row r="983" spans="1:12">
      <c r="A983" s="11" t="s">
        <v>1715</v>
      </c>
      <c r="D983" s="11" t="s">
        <v>254</v>
      </c>
      <c r="E983" s="19" t="s">
        <v>1965</v>
      </c>
      <c r="F983" s="10">
        <v>42036</v>
      </c>
      <c r="G983" s="10">
        <v>45323</v>
      </c>
      <c r="H983" s="11">
        <v>10</v>
      </c>
      <c r="I983" s="20" t="s">
        <v>253</v>
      </c>
      <c r="J983" s="11" t="s">
        <v>255</v>
      </c>
      <c r="K983" s="11" t="s">
        <v>5259</v>
      </c>
      <c r="L983" s="11">
        <v>2</v>
      </c>
    </row>
    <row r="984" spans="1:12">
      <c r="A984" s="11" t="s">
        <v>1716</v>
      </c>
      <c r="D984" s="11" t="s">
        <v>254</v>
      </c>
      <c r="E984" s="19" t="s">
        <v>1966</v>
      </c>
      <c r="F984" s="10">
        <v>42036</v>
      </c>
      <c r="G984" s="10">
        <v>45323</v>
      </c>
      <c r="H984" s="11">
        <v>10</v>
      </c>
      <c r="I984" s="20" t="s">
        <v>253</v>
      </c>
      <c r="J984" s="11" t="s">
        <v>255</v>
      </c>
      <c r="K984" s="11" t="s">
        <v>5259</v>
      </c>
      <c r="L984" s="11">
        <v>2</v>
      </c>
    </row>
    <row r="985" spans="1:12">
      <c r="A985" s="11" t="s">
        <v>1717</v>
      </c>
      <c r="D985" s="11" t="s">
        <v>254</v>
      </c>
      <c r="E985" s="19" t="s">
        <v>1967</v>
      </c>
      <c r="F985" s="10">
        <v>42036</v>
      </c>
      <c r="G985" s="10">
        <v>45323</v>
      </c>
      <c r="H985" s="11">
        <v>10</v>
      </c>
      <c r="I985" s="20" t="s">
        <v>253</v>
      </c>
      <c r="J985" s="11" t="s">
        <v>255</v>
      </c>
      <c r="K985" s="11" t="s">
        <v>5259</v>
      </c>
      <c r="L985" s="11">
        <v>2</v>
      </c>
    </row>
    <row r="986" spans="1:12">
      <c r="A986" s="11" t="s">
        <v>1718</v>
      </c>
      <c r="D986" s="11" t="s">
        <v>254</v>
      </c>
      <c r="E986" s="19" t="s">
        <v>1968</v>
      </c>
      <c r="F986" s="10">
        <v>42036</v>
      </c>
      <c r="G986" s="10">
        <v>45323</v>
      </c>
      <c r="H986" s="11">
        <v>10</v>
      </c>
      <c r="I986" s="20" t="s">
        <v>253</v>
      </c>
      <c r="J986" s="11" t="s">
        <v>255</v>
      </c>
      <c r="K986" s="11" t="s">
        <v>5259</v>
      </c>
      <c r="L986" s="11">
        <v>2</v>
      </c>
    </row>
    <row r="987" spans="1:12">
      <c r="A987" s="11" t="s">
        <v>1719</v>
      </c>
      <c r="D987" s="11" t="s">
        <v>254</v>
      </c>
      <c r="E987" s="19" t="s">
        <v>1969</v>
      </c>
      <c r="F987" s="10">
        <v>42036</v>
      </c>
      <c r="G987" s="10">
        <v>45323</v>
      </c>
      <c r="H987" s="11">
        <v>10</v>
      </c>
      <c r="I987" s="20" t="s">
        <v>253</v>
      </c>
      <c r="J987" s="11" t="s">
        <v>255</v>
      </c>
      <c r="K987" s="11" t="s">
        <v>5259</v>
      </c>
      <c r="L987" s="11">
        <v>2</v>
      </c>
    </row>
    <row r="988" spans="1:12">
      <c r="A988" s="11" t="s">
        <v>1720</v>
      </c>
      <c r="D988" s="11" t="s">
        <v>254</v>
      </c>
      <c r="E988" s="19" t="s">
        <v>1970</v>
      </c>
      <c r="F988" s="10">
        <v>42036</v>
      </c>
      <c r="G988" s="10">
        <v>45323</v>
      </c>
      <c r="H988" s="11">
        <v>10</v>
      </c>
      <c r="I988" s="20" t="s">
        <v>253</v>
      </c>
      <c r="J988" s="11" t="s">
        <v>255</v>
      </c>
      <c r="K988" s="11" t="s">
        <v>5259</v>
      </c>
      <c r="L988" s="11">
        <v>2</v>
      </c>
    </row>
    <row r="989" spans="1:12">
      <c r="A989" s="11" t="s">
        <v>1721</v>
      </c>
      <c r="D989" s="11" t="s">
        <v>254</v>
      </c>
      <c r="E989" s="19" t="s">
        <v>1971</v>
      </c>
      <c r="F989" s="10">
        <v>42036</v>
      </c>
      <c r="G989" s="10">
        <v>45323</v>
      </c>
      <c r="H989" s="11">
        <v>10</v>
      </c>
      <c r="I989" s="20" t="s">
        <v>253</v>
      </c>
      <c r="J989" s="11" t="s">
        <v>255</v>
      </c>
      <c r="K989" s="11" t="s">
        <v>5259</v>
      </c>
      <c r="L989" s="11">
        <v>2</v>
      </c>
    </row>
    <row r="990" spans="1:12">
      <c r="A990" s="11" t="s">
        <v>1722</v>
      </c>
      <c r="D990" s="11" t="s">
        <v>254</v>
      </c>
      <c r="E990" s="19" t="s">
        <v>1972</v>
      </c>
      <c r="F990" s="10">
        <v>42036</v>
      </c>
      <c r="G990" s="10">
        <v>45323</v>
      </c>
      <c r="H990" s="11">
        <v>10</v>
      </c>
      <c r="I990" s="20" t="s">
        <v>253</v>
      </c>
      <c r="J990" s="11" t="s">
        <v>255</v>
      </c>
      <c r="K990" s="11" t="s">
        <v>5259</v>
      </c>
      <c r="L990" s="11">
        <v>2</v>
      </c>
    </row>
    <row r="991" spans="1:12">
      <c r="A991" s="11" t="s">
        <v>1723</v>
      </c>
      <c r="D991" s="11" t="s">
        <v>254</v>
      </c>
      <c r="E991" s="19" t="s">
        <v>1973</v>
      </c>
      <c r="F991" s="10">
        <v>42036</v>
      </c>
      <c r="G991" s="10">
        <v>45323</v>
      </c>
      <c r="H991" s="11">
        <v>10</v>
      </c>
      <c r="I991" s="20" t="s">
        <v>253</v>
      </c>
      <c r="J991" s="11" t="s">
        <v>255</v>
      </c>
      <c r="K991" s="11" t="s">
        <v>5259</v>
      </c>
      <c r="L991" s="11">
        <v>2</v>
      </c>
    </row>
    <row r="992" spans="1:12">
      <c r="A992" s="11" t="s">
        <v>1724</v>
      </c>
      <c r="D992" s="11" t="s">
        <v>254</v>
      </c>
      <c r="E992" s="19" t="s">
        <v>1974</v>
      </c>
      <c r="F992" s="10">
        <v>42036</v>
      </c>
      <c r="G992" s="10">
        <v>45323</v>
      </c>
      <c r="H992" s="11">
        <v>10</v>
      </c>
      <c r="I992" s="20" t="s">
        <v>253</v>
      </c>
      <c r="J992" s="11" t="s">
        <v>255</v>
      </c>
      <c r="K992" s="11" t="s">
        <v>5259</v>
      </c>
      <c r="L992" s="11">
        <v>2</v>
      </c>
    </row>
    <row r="993" spans="1:12">
      <c r="A993" s="11" t="s">
        <v>1725</v>
      </c>
      <c r="D993" s="11" t="s">
        <v>254</v>
      </c>
      <c r="E993" s="19" t="s">
        <v>1975</v>
      </c>
      <c r="F993" s="10">
        <v>42036</v>
      </c>
      <c r="G993" s="10">
        <v>45323</v>
      </c>
      <c r="H993" s="11">
        <v>10</v>
      </c>
      <c r="I993" s="20" t="s">
        <v>253</v>
      </c>
      <c r="J993" s="11" t="s">
        <v>255</v>
      </c>
      <c r="K993" s="11" t="s">
        <v>5259</v>
      </c>
      <c r="L993" s="11">
        <v>2</v>
      </c>
    </row>
    <row r="994" spans="1:12">
      <c r="A994" s="11" t="s">
        <v>1726</v>
      </c>
      <c r="D994" s="11" t="s">
        <v>254</v>
      </c>
      <c r="E994" s="19" t="s">
        <v>1976</v>
      </c>
      <c r="F994" s="10">
        <v>42036</v>
      </c>
      <c r="G994" s="10">
        <v>45323</v>
      </c>
      <c r="H994" s="11">
        <v>10</v>
      </c>
      <c r="I994" s="20" t="s">
        <v>253</v>
      </c>
      <c r="J994" s="11" t="s">
        <v>255</v>
      </c>
      <c r="K994" s="11" t="s">
        <v>5259</v>
      </c>
      <c r="L994" s="11">
        <v>2</v>
      </c>
    </row>
    <row r="995" spans="1:12">
      <c r="A995" s="11" t="s">
        <v>1727</v>
      </c>
      <c r="D995" s="11" t="s">
        <v>254</v>
      </c>
      <c r="E995" s="19" t="s">
        <v>1977</v>
      </c>
      <c r="F995" s="10">
        <v>42036</v>
      </c>
      <c r="G995" s="10">
        <v>45323</v>
      </c>
      <c r="H995" s="11">
        <v>10</v>
      </c>
      <c r="I995" s="20" t="s">
        <v>253</v>
      </c>
      <c r="J995" s="11" t="s">
        <v>255</v>
      </c>
      <c r="K995" s="11" t="s">
        <v>5259</v>
      </c>
      <c r="L995" s="11">
        <v>2</v>
      </c>
    </row>
    <row r="996" spans="1:12">
      <c r="A996" s="11" t="s">
        <v>1728</v>
      </c>
      <c r="D996" s="11" t="s">
        <v>254</v>
      </c>
      <c r="E996" s="19" t="s">
        <v>1978</v>
      </c>
      <c r="F996" s="10">
        <v>42036</v>
      </c>
      <c r="G996" s="10">
        <v>45323</v>
      </c>
      <c r="H996" s="11">
        <v>10</v>
      </c>
      <c r="I996" s="20" t="s">
        <v>253</v>
      </c>
      <c r="J996" s="11" t="s">
        <v>255</v>
      </c>
      <c r="K996" s="11" t="s">
        <v>5259</v>
      </c>
      <c r="L996" s="11">
        <v>2</v>
      </c>
    </row>
    <row r="997" spans="1:12">
      <c r="A997" s="11" t="s">
        <v>1729</v>
      </c>
      <c r="D997" s="11" t="s">
        <v>254</v>
      </c>
      <c r="E997" s="19" t="s">
        <v>1979</v>
      </c>
      <c r="F997" s="10">
        <v>42036</v>
      </c>
      <c r="G997" s="10">
        <v>45323</v>
      </c>
      <c r="H997" s="11">
        <v>10</v>
      </c>
      <c r="I997" s="20" t="s">
        <v>253</v>
      </c>
      <c r="J997" s="11" t="s">
        <v>255</v>
      </c>
      <c r="K997" s="11" t="s">
        <v>5259</v>
      </c>
      <c r="L997" s="11">
        <v>2</v>
      </c>
    </row>
    <row r="998" spans="1:12">
      <c r="A998" s="11" t="s">
        <v>1730</v>
      </c>
      <c r="D998" s="11" t="s">
        <v>254</v>
      </c>
      <c r="E998" s="19" t="s">
        <v>1980</v>
      </c>
      <c r="F998" s="10">
        <v>42036</v>
      </c>
      <c r="G998" s="10">
        <v>45323</v>
      </c>
      <c r="H998" s="11">
        <v>10</v>
      </c>
      <c r="I998" s="20" t="s">
        <v>253</v>
      </c>
      <c r="J998" s="11" t="s">
        <v>255</v>
      </c>
      <c r="K998" s="11" t="s">
        <v>5259</v>
      </c>
      <c r="L998" s="11">
        <v>2</v>
      </c>
    </row>
    <row r="999" spans="1:12">
      <c r="A999" s="11" t="s">
        <v>1731</v>
      </c>
      <c r="D999" s="11" t="s">
        <v>254</v>
      </c>
      <c r="E999" s="19" t="s">
        <v>1981</v>
      </c>
      <c r="F999" s="10">
        <v>42036</v>
      </c>
      <c r="G999" s="10">
        <v>45323</v>
      </c>
      <c r="H999" s="11">
        <v>10</v>
      </c>
      <c r="I999" s="20" t="s">
        <v>253</v>
      </c>
      <c r="J999" s="11" t="s">
        <v>255</v>
      </c>
      <c r="K999" s="11" t="s">
        <v>5259</v>
      </c>
      <c r="L999" s="11">
        <v>2</v>
      </c>
    </row>
    <row r="1000" spans="1:12">
      <c r="A1000" s="11" t="s">
        <v>1732</v>
      </c>
      <c r="D1000" s="11" t="s">
        <v>254</v>
      </c>
      <c r="E1000" s="19" t="s">
        <v>1982</v>
      </c>
      <c r="F1000" s="10">
        <v>42036</v>
      </c>
      <c r="G1000" s="10">
        <v>45323</v>
      </c>
      <c r="H1000" s="11">
        <v>10</v>
      </c>
      <c r="I1000" s="20" t="s">
        <v>253</v>
      </c>
      <c r="J1000" s="11" t="s">
        <v>255</v>
      </c>
      <c r="K1000" s="11" t="s">
        <v>5259</v>
      </c>
      <c r="L1000" s="11">
        <v>2</v>
      </c>
    </row>
    <row r="1001" spans="1:12">
      <c r="A1001" s="11" t="s">
        <v>1733</v>
      </c>
      <c r="D1001" s="11" t="s">
        <v>254</v>
      </c>
      <c r="E1001" s="19" t="s">
        <v>1983</v>
      </c>
      <c r="F1001" s="10">
        <v>42036</v>
      </c>
      <c r="G1001" s="10">
        <v>45323</v>
      </c>
      <c r="H1001" s="11">
        <v>10</v>
      </c>
      <c r="I1001" s="20" t="s">
        <v>253</v>
      </c>
      <c r="J1001" s="11" t="s">
        <v>255</v>
      </c>
      <c r="K1001" s="11" t="s">
        <v>5259</v>
      </c>
      <c r="L1001" s="11">
        <v>2</v>
      </c>
    </row>
    <row r="1002" spans="1:12">
      <c r="A1002" s="11" t="s">
        <v>1734</v>
      </c>
      <c r="D1002" s="11" t="s">
        <v>254</v>
      </c>
      <c r="E1002" s="19" t="s">
        <v>1984</v>
      </c>
      <c r="F1002" s="10">
        <v>42036</v>
      </c>
      <c r="G1002" s="10">
        <v>45323</v>
      </c>
      <c r="H1002" s="11">
        <v>10</v>
      </c>
      <c r="I1002" s="20" t="s">
        <v>253</v>
      </c>
      <c r="J1002" s="11" t="s">
        <v>255</v>
      </c>
      <c r="K1002" s="11" t="s">
        <v>5259</v>
      </c>
      <c r="L1002" s="11">
        <v>2</v>
      </c>
    </row>
    <row r="1003" spans="1:12">
      <c r="A1003" s="11" t="s">
        <v>1735</v>
      </c>
      <c r="D1003" s="11" t="s">
        <v>254</v>
      </c>
      <c r="E1003" s="19" t="s">
        <v>1985</v>
      </c>
      <c r="F1003" s="10">
        <v>42036</v>
      </c>
      <c r="G1003" s="10">
        <v>45323</v>
      </c>
      <c r="H1003" s="11">
        <v>10</v>
      </c>
      <c r="I1003" s="20" t="s">
        <v>253</v>
      </c>
      <c r="J1003" s="11" t="s">
        <v>255</v>
      </c>
      <c r="K1003" s="11" t="s">
        <v>5259</v>
      </c>
      <c r="L1003" s="11">
        <v>2</v>
      </c>
    </row>
    <row r="1004" spans="1:12">
      <c r="A1004" s="11" t="s">
        <v>1736</v>
      </c>
      <c r="D1004" s="11" t="s">
        <v>254</v>
      </c>
      <c r="E1004" s="19" t="s">
        <v>1986</v>
      </c>
      <c r="F1004" s="10">
        <v>42036</v>
      </c>
      <c r="G1004" s="10">
        <v>45323</v>
      </c>
      <c r="H1004" s="11">
        <v>10</v>
      </c>
      <c r="I1004" s="20" t="s">
        <v>253</v>
      </c>
      <c r="J1004" s="11" t="s">
        <v>255</v>
      </c>
      <c r="K1004" s="11" t="s">
        <v>5259</v>
      </c>
      <c r="L1004" s="11">
        <v>2</v>
      </c>
    </row>
    <row r="1005" spans="1:12">
      <c r="A1005" s="11" t="s">
        <v>1737</v>
      </c>
      <c r="D1005" s="11" t="s">
        <v>254</v>
      </c>
      <c r="E1005" s="19" t="s">
        <v>1987</v>
      </c>
      <c r="F1005" s="10">
        <v>42036</v>
      </c>
      <c r="G1005" s="10">
        <v>45323</v>
      </c>
      <c r="H1005" s="11">
        <v>10</v>
      </c>
      <c r="I1005" s="20" t="s">
        <v>253</v>
      </c>
      <c r="J1005" s="11" t="s">
        <v>255</v>
      </c>
      <c r="K1005" s="11" t="s">
        <v>5259</v>
      </c>
      <c r="L1005" s="11">
        <v>2</v>
      </c>
    </row>
    <row r="1006" spans="1:12">
      <c r="A1006" s="11" t="s">
        <v>1738</v>
      </c>
      <c r="D1006" s="11" t="s">
        <v>254</v>
      </c>
      <c r="E1006" s="19" t="s">
        <v>1988</v>
      </c>
      <c r="F1006" s="10">
        <v>42036</v>
      </c>
      <c r="G1006" s="10">
        <v>45323</v>
      </c>
      <c r="H1006" s="11">
        <v>10</v>
      </c>
      <c r="I1006" s="20" t="s">
        <v>253</v>
      </c>
      <c r="J1006" s="11" t="s">
        <v>255</v>
      </c>
      <c r="K1006" s="11" t="s">
        <v>5259</v>
      </c>
      <c r="L1006" s="11">
        <v>2</v>
      </c>
    </row>
    <row r="1007" spans="1:12">
      <c r="A1007" s="11" t="s">
        <v>1739</v>
      </c>
      <c r="D1007" s="11" t="s">
        <v>254</v>
      </c>
      <c r="E1007" s="19" t="s">
        <v>1989</v>
      </c>
      <c r="F1007" s="10">
        <v>42036</v>
      </c>
      <c r="G1007" s="10">
        <v>45323</v>
      </c>
      <c r="H1007" s="11">
        <v>10</v>
      </c>
      <c r="I1007" s="20" t="s">
        <v>253</v>
      </c>
      <c r="J1007" s="11" t="s">
        <v>255</v>
      </c>
      <c r="K1007" s="11" t="s">
        <v>5259</v>
      </c>
      <c r="L1007" s="11">
        <v>2</v>
      </c>
    </row>
    <row r="1008" spans="1:12">
      <c r="A1008" s="11" t="s">
        <v>1740</v>
      </c>
      <c r="D1008" s="11" t="s">
        <v>254</v>
      </c>
      <c r="E1008" s="19" t="s">
        <v>1990</v>
      </c>
      <c r="F1008" s="10">
        <v>42036</v>
      </c>
      <c r="G1008" s="10">
        <v>45323</v>
      </c>
      <c r="H1008" s="11">
        <v>10</v>
      </c>
      <c r="I1008" s="20" t="s">
        <v>253</v>
      </c>
      <c r="J1008" s="11" t="s">
        <v>255</v>
      </c>
      <c r="K1008" s="11" t="s">
        <v>5259</v>
      </c>
      <c r="L1008" s="11">
        <v>2</v>
      </c>
    </row>
    <row r="1009" spans="1:12">
      <c r="A1009" s="11" t="s">
        <v>1741</v>
      </c>
      <c r="D1009" s="11" t="s">
        <v>254</v>
      </c>
      <c r="E1009" s="19" t="s">
        <v>1991</v>
      </c>
      <c r="F1009" s="10">
        <v>42036</v>
      </c>
      <c r="G1009" s="10">
        <v>45323</v>
      </c>
      <c r="H1009" s="11">
        <v>10</v>
      </c>
      <c r="I1009" s="20" t="s">
        <v>253</v>
      </c>
      <c r="J1009" s="11" t="s">
        <v>255</v>
      </c>
      <c r="K1009" s="11" t="s">
        <v>5259</v>
      </c>
      <c r="L1009" s="11">
        <v>2</v>
      </c>
    </row>
    <row r="1010" spans="1:12">
      <c r="A1010" s="11" t="s">
        <v>1742</v>
      </c>
      <c r="D1010" s="11" t="s">
        <v>254</v>
      </c>
      <c r="E1010" s="19" t="s">
        <v>1992</v>
      </c>
      <c r="F1010" s="10">
        <v>42036</v>
      </c>
      <c r="G1010" s="10">
        <v>45323</v>
      </c>
      <c r="H1010" s="11">
        <v>10</v>
      </c>
      <c r="I1010" s="20" t="s">
        <v>253</v>
      </c>
      <c r="J1010" s="11" t="s">
        <v>255</v>
      </c>
      <c r="K1010" s="11" t="s">
        <v>5259</v>
      </c>
      <c r="L1010" s="11">
        <v>2</v>
      </c>
    </row>
    <row r="1011" spans="1:12">
      <c r="A1011" s="11" t="s">
        <v>1743</v>
      </c>
      <c r="D1011" s="11" t="s">
        <v>254</v>
      </c>
      <c r="E1011" s="19" t="s">
        <v>1993</v>
      </c>
      <c r="F1011" s="10">
        <v>42036</v>
      </c>
      <c r="G1011" s="10">
        <v>45323</v>
      </c>
      <c r="H1011" s="11">
        <v>10</v>
      </c>
      <c r="I1011" s="20" t="s">
        <v>253</v>
      </c>
      <c r="J1011" s="11" t="s">
        <v>255</v>
      </c>
      <c r="K1011" s="11" t="s">
        <v>5259</v>
      </c>
      <c r="L1011" s="11">
        <v>2</v>
      </c>
    </row>
    <row r="1012" spans="1:12">
      <c r="A1012" s="11" t="s">
        <v>1994</v>
      </c>
      <c r="D1012" s="11" t="s">
        <v>254</v>
      </c>
      <c r="E1012" s="19" t="s">
        <v>2238</v>
      </c>
      <c r="F1012" s="10">
        <v>42036</v>
      </c>
      <c r="G1012" s="10">
        <v>45323</v>
      </c>
      <c r="H1012" s="11">
        <v>10</v>
      </c>
      <c r="I1012" s="20" t="s">
        <v>253</v>
      </c>
      <c r="J1012" s="11" t="s">
        <v>255</v>
      </c>
      <c r="K1012" s="11" t="s">
        <v>5259</v>
      </c>
      <c r="L1012" s="11">
        <v>2</v>
      </c>
    </row>
    <row r="1013" spans="1:12">
      <c r="A1013" s="11" t="s">
        <v>1995</v>
      </c>
      <c r="D1013" s="11" t="s">
        <v>254</v>
      </c>
      <c r="E1013" s="19" t="s">
        <v>2239</v>
      </c>
      <c r="F1013" s="10">
        <v>42036</v>
      </c>
      <c r="G1013" s="10">
        <v>45323</v>
      </c>
      <c r="H1013" s="11">
        <v>10</v>
      </c>
      <c r="I1013" s="20" t="s">
        <v>253</v>
      </c>
      <c r="J1013" s="11" t="s">
        <v>255</v>
      </c>
      <c r="K1013" s="11" t="s">
        <v>5259</v>
      </c>
      <c r="L1013" s="11">
        <v>2</v>
      </c>
    </row>
    <row r="1014" spans="1:12">
      <c r="A1014" s="11" t="s">
        <v>1996</v>
      </c>
      <c r="D1014" s="11" t="s">
        <v>254</v>
      </c>
      <c r="E1014" s="19" t="s">
        <v>2240</v>
      </c>
      <c r="F1014" s="10">
        <v>42036</v>
      </c>
      <c r="G1014" s="10">
        <v>45323</v>
      </c>
      <c r="H1014" s="11">
        <v>10</v>
      </c>
      <c r="I1014" s="20" t="s">
        <v>253</v>
      </c>
      <c r="J1014" s="11" t="s">
        <v>255</v>
      </c>
      <c r="K1014" s="11" t="s">
        <v>5259</v>
      </c>
      <c r="L1014" s="11">
        <v>2</v>
      </c>
    </row>
    <row r="1015" spans="1:12">
      <c r="A1015" s="11" t="s">
        <v>1997</v>
      </c>
      <c r="D1015" s="11" t="s">
        <v>254</v>
      </c>
      <c r="E1015" s="19" t="s">
        <v>2241</v>
      </c>
      <c r="F1015" s="10">
        <v>42036</v>
      </c>
      <c r="G1015" s="10">
        <v>45323</v>
      </c>
      <c r="H1015" s="11">
        <v>10</v>
      </c>
      <c r="I1015" s="20" t="s">
        <v>253</v>
      </c>
      <c r="J1015" s="11" t="s">
        <v>255</v>
      </c>
      <c r="K1015" s="11" t="s">
        <v>5259</v>
      </c>
      <c r="L1015" s="11">
        <v>2</v>
      </c>
    </row>
    <row r="1016" spans="1:12">
      <c r="A1016" s="11" t="s">
        <v>1998</v>
      </c>
      <c r="D1016" s="11" t="s">
        <v>254</v>
      </c>
      <c r="E1016" s="19" t="s">
        <v>2242</v>
      </c>
      <c r="F1016" s="10">
        <v>42036</v>
      </c>
      <c r="G1016" s="10">
        <v>45323</v>
      </c>
      <c r="H1016" s="11">
        <v>10</v>
      </c>
      <c r="I1016" s="20" t="s">
        <v>253</v>
      </c>
      <c r="J1016" s="11" t="s">
        <v>255</v>
      </c>
      <c r="K1016" s="11" t="s">
        <v>5259</v>
      </c>
      <c r="L1016" s="11">
        <v>2</v>
      </c>
    </row>
    <row r="1017" spans="1:12">
      <c r="A1017" s="11" t="s">
        <v>1999</v>
      </c>
      <c r="D1017" s="11" t="s">
        <v>254</v>
      </c>
      <c r="E1017" s="19" t="s">
        <v>2243</v>
      </c>
      <c r="F1017" s="10">
        <v>42036</v>
      </c>
      <c r="G1017" s="10">
        <v>45323</v>
      </c>
      <c r="H1017" s="11">
        <v>10</v>
      </c>
      <c r="I1017" s="20" t="s">
        <v>253</v>
      </c>
      <c r="J1017" s="11" t="s">
        <v>255</v>
      </c>
      <c r="K1017" s="11" t="s">
        <v>5259</v>
      </c>
      <c r="L1017" s="11">
        <v>2</v>
      </c>
    </row>
    <row r="1018" spans="1:12">
      <c r="A1018" s="11" t="s">
        <v>2000</v>
      </c>
      <c r="D1018" s="11" t="s">
        <v>254</v>
      </c>
      <c r="E1018" s="19" t="s">
        <v>2244</v>
      </c>
      <c r="F1018" s="10">
        <v>42036</v>
      </c>
      <c r="G1018" s="10">
        <v>45323</v>
      </c>
      <c r="H1018" s="11">
        <v>10</v>
      </c>
      <c r="I1018" s="20" t="s">
        <v>253</v>
      </c>
      <c r="J1018" s="11" t="s">
        <v>255</v>
      </c>
      <c r="K1018" s="11" t="s">
        <v>5259</v>
      </c>
      <c r="L1018" s="11">
        <v>2</v>
      </c>
    </row>
    <row r="1019" spans="1:12">
      <c r="A1019" s="11" t="s">
        <v>2001</v>
      </c>
      <c r="D1019" s="11" t="s">
        <v>254</v>
      </c>
      <c r="E1019" s="19" t="s">
        <v>2245</v>
      </c>
      <c r="F1019" s="10">
        <v>42036</v>
      </c>
      <c r="G1019" s="10">
        <v>45323</v>
      </c>
      <c r="H1019" s="11">
        <v>10</v>
      </c>
      <c r="I1019" s="20" t="s">
        <v>253</v>
      </c>
      <c r="J1019" s="11" t="s">
        <v>255</v>
      </c>
      <c r="K1019" s="11" t="s">
        <v>5259</v>
      </c>
      <c r="L1019" s="11">
        <v>2</v>
      </c>
    </row>
    <row r="1020" spans="1:12">
      <c r="A1020" s="11" t="s">
        <v>2002</v>
      </c>
      <c r="D1020" s="11" t="s">
        <v>254</v>
      </c>
      <c r="E1020" s="19" t="s">
        <v>2246</v>
      </c>
      <c r="F1020" s="10">
        <v>42036</v>
      </c>
      <c r="G1020" s="10">
        <v>45323</v>
      </c>
      <c r="H1020" s="11">
        <v>10</v>
      </c>
      <c r="I1020" s="20" t="s">
        <v>253</v>
      </c>
      <c r="J1020" s="11" t="s">
        <v>255</v>
      </c>
      <c r="K1020" s="11" t="s">
        <v>5259</v>
      </c>
      <c r="L1020" s="11">
        <v>2</v>
      </c>
    </row>
    <row r="1021" spans="1:12">
      <c r="A1021" s="11" t="s">
        <v>2003</v>
      </c>
      <c r="D1021" s="11" t="s">
        <v>254</v>
      </c>
      <c r="E1021" s="19" t="s">
        <v>2247</v>
      </c>
      <c r="F1021" s="10">
        <v>42036</v>
      </c>
      <c r="G1021" s="10">
        <v>45323</v>
      </c>
      <c r="H1021" s="11">
        <v>10</v>
      </c>
      <c r="I1021" s="20" t="s">
        <v>253</v>
      </c>
      <c r="J1021" s="11" t="s">
        <v>255</v>
      </c>
      <c r="K1021" s="11" t="s">
        <v>5259</v>
      </c>
      <c r="L1021" s="11">
        <v>2</v>
      </c>
    </row>
    <row r="1022" spans="1:12">
      <c r="A1022" s="11" t="s">
        <v>2004</v>
      </c>
      <c r="D1022" s="11" t="s">
        <v>254</v>
      </c>
      <c r="E1022" s="19" t="s">
        <v>2248</v>
      </c>
      <c r="F1022" s="10">
        <v>42036</v>
      </c>
      <c r="G1022" s="10">
        <v>45323</v>
      </c>
      <c r="H1022" s="11">
        <v>10</v>
      </c>
      <c r="I1022" s="20" t="s">
        <v>253</v>
      </c>
      <c r="J1022" s="11" t="s">
        <v>255</v>
      </c>
      <c r="K1022" s="11" t="s">
        <v>5259</v>
      </c>
      <c r="L1022" s="11">
        <v>2</v>
      </c>
    </row>
    <row r="1023" spans="1:12">
      <c r="A1023" s="11" t="s">
        <v>2005</v>
      </c>
      <c r="D1023" s="11" t="s">
        <v>254</v>
      </c>
      <c r="E1023" s="19" t="s">
        <v>2249</v>
      </c>
      <c r="F1023" s="10">
        <v>42036</v>
      </c>
      <c r="G1023" s="10">
        <v>45323</v>
      </c>
      <c r="H1023" s="11">
        <v>10</v>
      </c>
      <c r="I1023" s="20" t="s">
        <v>253</v>
      </c>
      <c r="J1023" s="11" t="s">
        <v>255</v>
      </c>
      <c r="K1023" s="11" t="s">
        <v>5259</v>
      </c>
      <c r="L1023" s="11">
        <v>2</v>
      </c>
    </row>
    <row r="1024" spans="1:12">
      <c r="A1024" s="11" t="s">
        <v>2006</v>
      </c>
      <c r="D1024" s="11" t="s">
        <v>254</v>
      </c>
      <c r="E1024" s="19" t="s">
        <v>2250</v>
      </c>
      <c r="F1024" s="10">
        <v>42036</v>
      </c>
      <c r="G1024" s="10">
        <v>45323</v>
      </c>
      <c r="H1024" s="11">
        <v>10</v>
      </c>
      <c r="I1024" s="20" t="s">
        <v>253</v>
      </c>
      <c r="J1024" s="11" t="s">
        <v>255</v>
      </c>
      <c r="K1024" s="11" t="s">
        <v>5259</v>
      </c>
      <c r="L1024" s="11">
        <v>2</v>
      </c>
    </row>
    <row r="1025" spans="1:12">
      <c r="A1025" s="11" t="s">
        <v>2007</v>
      </c>
      <c r="D1025" s="11" t="s">
        <v>254</v>
      </c>
      <c r="E1025" s="19" t="s">
        <v>2251</v>
      </c>
      <c r="F1025" s="10">
        <v>42036</v>
      </c>
      <c r="G1025" s="10">
        <v>45323</v>
      </c>
      <c r="H1025" s="11">
        <v>10</v>
      </c>
      <c r="I1025" s="20" t="s">
        <v>253</v>
      </c>
      <c r="J1025" s="11" t="s">
        <v>255</v>
      </c>
      <c r="K1025" s="11" t="s">
        <v>5259</v>
      </c>
      <c r="L1025" s="11">
        <v>2</v>
      </c>
    </row>
    <row r="1026" spans="1:12">
      <c r="A1026" s="11" t="s">
        <v>2008</v>
      </c>
      <c r="D1026" s="11" t="s">
        <v>254</v>
      </c>
      <c r="E1026" s="19" t="s">
        <v>2252</v>
      </c>
      <c r="F1026" s="10">
        <v>42036</v>
      </c>
      <c r="G1026" s="10">
        <v>45323</v>
      </c>
      <c r="H1026" s="11">
        <v>10</v>
      </c>
      <c r="I1026" s="20" t="s">
        <v>253</v>
      </c>
      <c r="J1026" s="11" t="s">
        <v>255</v>
      </c>
      <c r="K1026" s="11" t="s">
        <v>5259</v>
      </c>
      <c r="L1026" s="11">
        <v>2</v>
      </c>
    </row>
    <row r="1027" spans="1:12">
      <c r="A1027" s="11" t="s">
        <v>2009</v>
      </c>
      <c r="D1027" s="11" t="s">
        <v>254</v>
      </c>
      <c r="E1027" s="19" t="s">
        <v>2253</v>
      </c>
      <c r="F1027" s="10">
        <v>42036</v>
      </c>
      <c r="G1027" s="10">
        <v>45323</v>
      </c>
      <c r="H1027" s="11">
        <v>10</v>
      </c>
      <c r="I1027" s="20" t="s">
        <v>253</v>
      </c>
      <c r="J1027" s="11" t="s">
        <v>255</v>
      </c>
      <c r="K1027" s="11" t="s">
        <v>5259</v>
      </c>
      <c r="L1027" s="11">
        <v>2</v>
      </c>
    </row>
    <row r="1028" spans="1:12">
      <c r="A1028" s="11" t="s">
        <v>2010</v>
      </c>
      <c r="D1028" s="11" t="s">
        <v>254</v>
      </c>
      <c r="E1028" s="19" t="s">
        <v>2254</v>
      </c>
      <c r="F1028" s="10">
        <v>42036</v>
      </c>
      <c r="G1028" s="10">
        <v>45323</v>
      </c>
      <c r="H1028" s="11">
        <v>10</v>
      </c>
      <c r="I1028" s="20" t="s">
        <v>253</v>
      </c>
      <c r="J1028" s="11" t="s">
        <v>255</v>
      </c>
      <c r="K1028" s="11" t="s">
        <v>5259</v>
      </c>
      <c r="L1028" s="11">
        <v>2</v>
      </c>
    </row>
    <row r="1029" spans="1:12">
      <c r="A1029" s="11" t="s">
        <v>2011</v>
      </c>
      <c r="D1029" s="11" t="s">
        <v>254</v>
      </c>
      <c r="E1029" s="19" t="s">
        <v>2255</v>
      </c>
      <c r="F1029" s="10">
        <v>42036</v>
      </c>
      <c r="G1029" s="10">
        <v>45323</v>
      </c>
      <c r="H1029" s="11">
        <v>10</v>
      </c>
      <c r="I1029" s="20" t="s">
        <v>253</v>
      </c>
      <c r="J1029" s="11" t="s">
        <v>255</v>
      </c>
      <c r="K1029" s="11" t="s">
        <v>5259</v>
      </c>
      <c r="L1029" s="11">
        <v>2</v>
      </c>
    </row>
    <row r="1030" spans="1:12">
      <c r="A1030" s="11" t="s">
        <v>2012</v>
      </c>
      <c r="D1030" s="11" t="s">
        <v>254</v>
      </c>
      <c r="E1030" s="19" t="s">
        <v>2256</v>
      </c>
      <c r="F1030" s="10">
        <v>42036</v>
      </c>
      <c r="G1030" s="10">
        <v>45323</v>
      </c>
      <c r="H1030" s="11">
        <v>10</v>
      </c>
      <c r="I1030" s="20" t="s">
        <v>253</v>
      </c>
      <c r="J1030" s="11" t="s">
        <v>255</v>
      </c>
      <c r="K1030" s="11" t="s">
        <v>5259</v>
      </c>
      <c r="L1030" s="11">
        <v>2</v>
      </c>
    </row>
    <row r="1031" spans="1:12">
      <c r="A1031" s="11" t="s">
        <v>2013</v>
      </c>
      <c r="D1031" s="11" t="s">
        <v>254</v>
      </c>
      <c r="E1031" s="19" t="s">
        <v>2257</v>
      </c>
      <c r="F1031" s="10">
        <v>42036</v>
      </c>
      <c r="G1031" s="10">
        <v>45323</v>
      </c>
      <c r="H1031" s="11">
        <v>10</v>
      </c>
      <c r="I1031" s="20" t="s">
        <v>253</v>
      </c>
      <c r="J1031" s="11" t="s">
        <v>255</v>
      </c>
      <c r="K1031" s="11" t="s">
        <v>5259</v>
      </c>
      <c r="L1031" s="11">
        <v>2</v>
      </c>
    </row>
    <row r="1032" spans="1:12">
      <c r="A1032" s="11" t="s">
        <v>2014</v>
      </c>
      <c r="D1032" s="11" t="s">
        <v>254</v>
      </c>
      <c r="E1032" s="19" t="s">
        <v>2258</v>
      </c>
      <c r="F1032" s="10">
        <v>42036</v>
      </c>
      <c r="G1032" s="10">
        <v>45323</v>
      </c>
      <c r="H1032" s="11">
        <v>10</v>
      </c>
      <c r="I1032" s="20" t="s">
        <v>253</v>
      </c>
      <c r="J1032" s="11" t="s">
        <v>255</v>
      </c>
      <c r="K1032" s="11" t="s">
        <v>5259</v>
      </c>
      <c r="L1032" s="11">
        <v>2</v>
      </c>
    </row>
    <row r="1033" spans="1:12">
      <c r="A1033" s="11" t="s">
        <v>2015</v>
      </c>
      <c r="D1033" s="11" t="s">
        <v>254</v>
      </c>
      <c r="E1033" s="19" t="s">
        <v>2259</v>
      </c>
      <c r="F1033" s="10">
        <v>42036</v>
      </c>
      <c r="G1033" s="10">
        <v>45323</v>
      </c>
      <c r="H1033" s="11">
        <v>10</v>
      </c>
      <c r="I1033" s="20" t="s">
        <v>253</v>
      </c>
      <c r="J1033" s="11" t="s">
        <v>255</v>
      </c>
      <c r="K1033" s="11" t="s">
        <v>5259</v>
      </c>
      <c r="L1033" s="11">
        <v>2</v>
      </c>
    </row>
    <row r="1034" spans="1:12">
      <c r="A1034" s="11" t="s">
        <v>2016</v>
      </c>
      <c r="D1034" s="11" t="s">
        <v>254</v>
      </c>
      <c r="E1034" s="19" t="s">
        <v>2260</v>
      </c>
      <c r="F1034" s="10">
        <v>42036</v>
      </c>
      <c r="G1034" s="10">
        <v>45323</v>
      </c>
      <c r="H1034" s="11">
        <v>10</v>
      </c>
      <c r="I1034" s="20" t="s">
        <v>253</v>
      </c>
      <c r="J1034" s="11" t="s">
        <v>255</v>
      </c>
      <c r="K1034" s="11" t="s">
        <v>5259</v>
      </c>
      <c r="L1034" s="11">
        <v>2</v>
      </c>
    </row>
    <row r="1035" spans="1:12">
      <c r="A1035" s="11" t="s">
        <v>2017</v>
      </c>
      <c r="D1035" s="11" t="s">
        <v>254</v>
      </c>
      <c r="E1035" s="19" t="s">
        <v>2261</v>
      </c>
      <c r="F1035" s="10">
        <v>42036</v>
      </c>
      <c r="G1035" s="10">
        <v>45323</v>
      </c>
      <c r="H1035" s="11">
        <v>10</v>
      </c>
      <c r="I1035" s="20" t="s">
        <v>253</v>
      </c>
      <c r="J1035" s="11" t="s">
        <v>255</v>
      </c>
      <c r="K1035" s="11" t="s">
        <v>5259</v>
      </c>
      <c r="L1035" s="11">
        <v>2</v>
      </c>
    </row>
    <row r="1036" spans="1:12">
      <c r="A1036" s="11" t="s">
        <v>2018</v>
      </c>
      <c r="D1036" s="11" t="s">
        <v>254</v>
      </c>
      <c r="E1036" s="19" t="s">
        <v>2262</v>
      </c>
      <c r="F1036" s="10">
        <v>42036</v>
      </c>
      <c r="G1036" s="10">
        <v>45323</v>
      </c>
      <c r="H1036" s="11">
        <v>10</v>
      </c>
      <c r="I1036" s="20" t="s">
        <v>253</v>
      </c>
      <c r="J1036" s="11" t="s">
        <v>255</v>
      </c>
      <c r="K1036" s="11" t="s">
        <v>5259</v>
      </c>
      <c r="L1036" s="11">
        <v>2</v>
      </c>
    </row>
    <row r="1037" spans="1:12">
      <c r="A1037" s="11" t="s">
        <v>2019</v>
      </c>
      <c r="D1037" s="11" t="s">
        <v>254</v>
      </c>
      <c r="E1037" s="19" t="s">
        <v>2263</v>
      </c>
      <c r="F1037" s="10">
        <v>42036</v>
      </c>
      <c r="G1037" s="10">
        <v>45323</v>
      </c>
      <c r="H1037" s="11">
        <v>10</v>
      </c>
      <c r="I1037" s="20" t="s">
        <v>253</v>
      </c>
      <c r="J1037" s="11" t="s">
        <v>255</v>
      </c>
      <c r="K1037" s="11" t="s">
        <v>5259</v>
      </c>
      <c r="L1037" s="11">
        <v>2</v>
      </c>
    </row>
    <row r="1038" spans="1:12">
      <c r="A1038" s="11" t="s">
        <v>2020</v>
      </c>
      <c r="D1038" s="11" t="s">
        <v>254</v>
      </c>
      <c r="E1038" s="19" t="s">
        <v>2264</v>
      </c>
      <c r="F1038" s="10">
        <v>42036</v>
      </c>
      <c r="G1038" s="10">
        <v>45323</v>
      </c>
      <c r="H1038" s="11">
        <v>10</v>
      </c>
      <c r="I1038" s="20" t="s">
        <v>253</v>
      </c>
      <c r="J1038" s="11" t="s">
        <v>255</v>
      </c>
      <c r="K1038" s="11" t="s">
        <v>5259</v>
      </c>
      <c r="L1038" s="11">
        <v>2</v>
      </c>
    </row>
    <row r="1039" spans="1:12">
      <c r="A1039" s="11" t="s">
        <v>2021</v>
      </c>
      <c r="D1039" s="11" t="s">
        <v>254</v>
      </c>
      <c r="E1039" s="19" t="s">
        <v>2265</v>
      </c>
      <c r="F1039" s="10">
        <v>42036</v>
      </c>
      <c r="G1039" s="10">
        <v>45323</v>
      </c>
      <c r="H1039" s="11">
        <v>10</v>
      </c>
      <c r="I1039" s="20" t="s">
        <v>253</v>
      </c>
      <c r="J1039" s="11" t="s">
        <v>255</v>
      </c>
      <c r="K1039" s="11" t="s">
        <v>5259</v>
      </c>
      <c r="L1039" s="11">
        <v>2</v>
      </c>
    </row>
    <row r="1040" spans="1:12">
      <c r="A1040" s="11" t="s">
        <v>2022</v>
      </c>
      <c r="D1040" s="11" t="s">
        <v>254</v>
      </c>
      <c r="E1040" s="19" t="s">
        <v>2266</v>
      </c>
      <c r="F1040" s="10">
        <v>42036</v>
      </c>
      <c r="G1040" s="10">
        <v>45323</v>
      </c>
      <c r="H1040" s="11">
        <v>10</v>
      </c>
      <c r="I1040" s="20" t="s">
        <v>253</v>
      </c>
      <c r="J1040" s="11" t="s">
        <v>255</v>
      </c>
      <c r="K1040" s="11" t="s">
        <v>5259</v>
      </c>
      <c r="L1040" s="11">
        <v>2</v>
      </c>
    </row>
    <row r="1041" spans="1:12">
      <c r="A1041" s="11" t="s">
        <v>2023</v>
      </c>
      <c r="D1041" s="11" t="s">
        <v>254</v>
      </c>
      <c r="E1041" s="19" t="s">
        <v>2267</v>
      </c>
      <c r="F1041" s="10">
        <v>42036</v>
      </c>
      <c r="G1041" s="10">
        <v>45323</v>
      </c>
      <c r="H1041" s="11">
        <v>10</v>
      </c>
      <c r="I1041" s="20" t="s">
        <v>253</v>
      </c>
      <c r="J1041" s="11" t="s">
        <v>255</v>
      </c>
      <c r="K1041" s="11" t="s">
        <v>5259</v>
      </c>
      <c r="L1041" s="11">
        <v>2</v>
      </c>
    </row>
    <row r="1042" spans="1:12">
      <c r="A1042" s="11" t="s">
        <v>2024</v>
      </c>
      <c r="D1042" s="11" t="s">
        <v>254</v>
      </c>
      <c r="E1042" s="19" t="s">
        <v>2268</v>
      </c>
      <c r="F1042" s="10">
        <v>42036</v>
      </c>
      <c r="G1042" s="10">
        <v>45323</v>
      </c>
      <c r="H1042" s="11">
        <v>10</v>
      </c>
      <c r="I1042" s="20" t="s">
        <v>253</v>
      </c>
      <c r="J1042" s="11" t="s">
        <v>255</v>
      </c>
      <c r="K1042" s="11" t="s">
        <v>5259</v>
      </c>
      <c r="L1042" s="11">
        <v>2</v>
      </c>
    </row>
    <row r="1043" spans="1:12">
      <c r="A1043" s="11" t="s">
        <v>2025</v>
      </c>
      <c r="D1043" s="11" t="s">
        <v>254</v>
      </c>
      <c r="E1043" s="19" t="s">
        <v>2269</v>
      </c>
      <c r="F1043" s="10">
        <v>42036</v>
      </c>
      <c r="G1043" s="10">
        <v>45323</v>
      </c>
      <c r="H1043" s="11">
        <v>10</v>
      </c>
      <c r="I1043" s="20" t="s">
        <v>253</v>
      </c>
      <c r="J1043" s="11" t="s">
        <v>255</v>
      </c>
      <c r="K1043" s="11" t="s">
        <v>5259</v>
      </c>
      <c r="L1043" s="11">
        <v>2</v>
      </c>
    </row>
    <row r="1044" spans="1:12">
      <c r="A1044" s="11" t="s">
        <v>2026</v>
      </c>
      <c r="D1044" s="11" t="s">
        <v>254</v>
      </c>
      <c r="E1044" s="19" t="s">
        <v>2270</v>
      </c>
      <c r="F1044" s="10">
        <v>42036</v>
      </c>
      <c r="G1044" s="10">
        <v>45323</v>
      </c>
      <c r="H1044" s="11">
        <v>10</v>
      </c>
      <c r="I1044" s="20" t="s">
        <v>253</v>
      </c>
      <c r="J1044" s="11" t="s">
        <v>255</v>
      </c>
      <c r="K1044" s="11" t="s">
        <v>5259</v>
      </c>
      <c r="L1044" s="11">
        <v>2</v>
      </c>
    </row>
    <row r="1045" spans="1:12">
      <c r="A1045" s="11" t="s">
        <v>2027</v>
      </c>
      <c r="D1045" s="11" t="s">
        <v>254</v>
      </c>
      <c r="E1045" s="19" t="s">
        <v>2271</v>
      </c>
      <c r="F1045" s="10">
        <v>42036</v>
      </c>
      <c r="G1045" s="10">
        <v>45323</v>
      </c>
      <c r="H1045" s="11">
        <v>10</v>
      </c>
      <c r="I1045" s="20" t="s">
        <v>253</v>
      </c>
      <c r="J1045" s="11" t="s">
        <v>255</v>
      </c>
      <c r="K1045" s="11" t="s">
        <v>5259</v>
      </c>
      <c r="L1045" s="11">
        <v>2</v>
      </c>
    </row>
    <row r="1046" spans="1:12">
      <c r="A1046" s="11" t="s">
        <v>2028</v>
      </c>
      <c r="D1046" s="11" t="s">
        <v>254</v>
      </c>
      <c r="E1046" s="19" t="s">
        <v>2272</v>
      </c>
      <c r="F1046" s="10">
        <v>42036</v>
      </c>
      <c r="G1046" s="10">
        <v>45323</v>
      </c>
      <c r="H1046" s="11">
        <v>10</v>
      </c>
      <c r="I1046" s="20" t="s">
        <v>253</v>
      </c>
      <c r="J1046" s="11" t="s">
        <v>255</v>
      </c>
      <c r="K1046" s="11" t="s">
        <v>5259</v>
      </c>
      <c r="L1046" s="11">
        <v>2</v>
      </c>
    </row>
    <row r="1047" spans="1:12">
      <c r="A1047" s="11" t="s">
        <v>2029</v>
      </c>
      <c r="D1047" s="11" t="s">
        <v>254</v>
      </c>
      <c r="E1047" s="19" t="s">
        <v>2273</v>
      </c>
      <c r="F1047" s="10">
        <v>42036</v>
      </c>
      <c r="G1047" s="10">
        <v>45323</v>
      </c>
      <c r="H1047" s="11">
        <v>10</v>
      </c>
      <c r="I1047" s="20" t="s">
        <v>253</v>
      </c>
      <c r="J1047" s="11" t="s">
        <v>255</v>
      </c>
      <c r="K1047" s="11" t="s">
        <v>5259</v>
      </c>
      <c r="L1047" s="11">
        <v>2</v>
      </c>
    </row>
    <row r="1048" spans="1:12">
      <c r="A1048" s="11" t="s">
        <v>2030</v>
      </c>
      <c r="D1048" s="11" t="s">
        <v>254</v>
      </c>
      <c r="E1048" s="19" t="s">
        <v>2274</v>
      </c>
      <c r="F1048" s="10">
        <v>42036</v>
      </c>
      <c r="G1048" s="10">
        <v>45323</v>
      </c>
      <c r="H1048" s="11">
        <v>10</v>
      </c>
      <c r="I1048" s="20" t="s">
        <v>253</v>
      </c>
      <c r="J1048" s="11" t="s">
        <v>255</v>
      </c>
      <c r="K1048" s="11" t="s">
        <v>5259</v>
      </c>
      <c r="L1048" s="11">
        <v>2</v>
      </c>
    </row>
    <row r="1049" spans="1:12">
      <c r="A1049" s="11" t="s">
        <v>2031</v>
      </c>
      <c r="D1049" s="11" t="s">
        <v>254</v>
      </c>
      <c r="E1049" s="19" t="s">
        <v>2275</v>
      </c>
      <c r="F1049" s="10">
        <v>42036</v>
      </c>
      <c r="G1049" s="10">
        <v>45323</v>
      </c>
      <c r="H1049" s="11">
        <v>10</v>
      </c>
      <c r="I1049" s="20" t="s">
        <v>253</v>
      </c>
      <c r="J1049" s="11" t="s">
        <v>255</v>
      </c>
      <c r="K1049" s="11" t="s">
        <v>5259</v>
      </c>
      <c r="L1049" s="11">
        <v>2</v>
      </c>
    </row>
    <row r="1050" spans="1:12">
      <c r="A1050" s="11" t="s">
        <v>2032</v>
      </c>
      <c r="D1050" s="11" t="s">
        <v>254</v>
      </c>
      <c r="E1050" s="19" t="s">
        <v>2276</v>
      </c>
      <c r="F1050" s="10">
        <v>42036</v>
      </c>
      <c r="G1050" s="10">
        <v>45323</v>
      </c>
      <c r="H1050" s="11">
        <v>10</v>
      </c>
      <c r="I1050" s="20" t="s">
        <v>253</v>
      </c>
      <c r="J1050" s="11" t="s">
        <v>255</v>
      </c>
      <c r="K1050" s="11" t="s">
        <v>5259</v>
      </c>
      <c r="L1050" s="11">
        <v>2</v>
      </c>
    </row>
    <row r="1051" spans="1:12">
      <c r="A1051" s="11" t="s">
        <v>2033</v>
      </c>
      <c r="D1051" s="11" t="s">
        <v>254</v>
      </c>
      <c r="E1051" s="19" t="s">
        <v>2277</v>
      </c>
      <c r="F1051" s="10">
        <v>42036</v>
      </c>
      <c r="G1051" s="10">
        <v>45323</v>
      </c>
      <c r="H1051" s="11">
        <v>10</v>
      </c>
      <c r="I1051" s="20" t="s">
        <v>253</v>
      </c>
      <c r="J1051" s="11" t="s">
        <v>255</v>
      </c>
      <c r="K1051" s="11" t="s">
        <v>5259</v>
      </c>
      <c r="L1051" s="11">
        <v>2</v>
      </c>
    </row>
    <row r="1052" spans="1:12">
      <c r="A1052" s="11" t="s">
        <v>2034</v>
      </c>
      <c r="D1052" s="11" t="s">
        <v>254</v>
      </c>
      <c r="E1052" s="19" t="s">
        <v>2278</v>
      </c>
      <c r="F1052" s="10">
        <v>42036</v>
      </c>
      <c r="G1052" s="10">
        <v>45323</v>
      </c>
      <c r="H1052" s="11">
        <v>10</v>
      </c>
      <c r="I1052" s="20" t="s">
        <v>253</v>
      </c>
      <c r="J1052" s="11" t="s">
        <v>255</v>
      </c>
      <c r="K1052" s="11" t="s">
        <v>5259</v>
      </c>
      <c r="L1052" s="11">
        <v>2</v>
      </c>
    </row>
    <row r="1053" spans="1:12">
      <c r="A1053" s="11" t="s">
        <v>2035</v>
      </c>
      <c r="D1053" s="11" t="s">
        <v>254</v>
      </c>
      <c r="E1053" s="19" t="s">
        <v>2279</v>
      </c>
      <c r="F1053" s="10">
        <v>42036</v>
      </c>
      <c r="G1053" s="10">
        <v>45323</v>
      </c>
      <c r="H1053" s="11">
        <v>10</v>
      </c>
      <c r="I1053" s="20" t="s">
        <v>253</v>
      </c>
      <c r="J1053" s="11" t="s">
        <v>255</v>
      </c>
      <c r="K1053" s="11" t="s">
        <v>5259</v>
      </c>
      <c r="L1053" s="11">
        <v>2</v>
      </c>
    </row>
    <row r="1054" spans="1:12">
      <c r="A1054" s="11" t="s">
        <v>2036</v>
      </c>
      <c r="D1054" s="11" t="s">
        <v>254</v>
      </c>
      <c r="E1054" s="19" t="s">
        <v>2280</v>
      </c>
      <c r="F1054" s="10">
        <v>42036</v>
      </c>
      <c r="G1054" s="10">
        <v>45323</v>
      </c>
      <c r="H1054" s="11">
        <v>10</v>
      </c>
      <c r="I1054" s="20" t="s">
        <v>253</v>
      </c>
      <c r="J1054" s="11" t="s">
        <v>255</v>
      </c>
      <c r="K1054" s="11" t="s">
        <v>5259</v>
      </c>
      <c r="L1054" s="11">
        <v>2</v>
      </c>
    </row>
    <row r="1055" spans="1:12">
      <c r="A1055" s="11" t="s">
        <v>2037</v>
      </c>
      <c r="D1055" s="11" t="s">
        <v>254</v>
      </c>
      <c r="E1055" s="19" t="s">
        <v>2281</v>
      </c>
      <c r="F1055" s="10">
        <v>42036</v>
      </c>
      <c r="G1055" s="10">
        <v>45323</v>
      </c>
      <c r="H1055" s="11">
        <v>10</v>
      </c>
      <c r="I1055" s="20" t="s">
        <v>253</v>
      </c>
      <c r="J1055" s="11" t="s">
        <v>255</v>
      </c>
      <c r="K1055" s="11" t="s">
        <v>5259</v>
      </c>
      <c r="L1055" s="11">
        <v>2</v>
      </c>
    </row>
    <row r="1056" spans="1:12">
      <c r="A1056" s="11" t="s">
        <v>2038</v>
      </c>
      <c r="D1056" s="11" t="s">
        <v>254</v>
      </c>
      <c r="E1056" s="19" t="s">
        <v>2282</v>
      </c>
      <c r="F1056" s="10">
        <v>42036</v>
      </c>
      <c r="G1056" s="10">
        <v>45323</v>
      </c>
      <c r="H1056" s="11">
        <v>10</v>
      </c>
      <c r="I1056" s="20" t="s">
        <v>253</v>
      </c>
      <c r="J1056" s="11" t="s">
        <v>255</v>
      </c>
      <c r="K1056" s="11" t="s">
        <v>5259</v>
      </c>
      <c r="L1056" s="11">
        <v>2</v>
      </c>
    </row>
    <row r="1057" spans="1:12">
      <c r="A1057" s="11" t="s">
        <v>2039</v>
      </c>
      <c r="D1057" s="11" t="s">
        <v>254</v>
      </c>
      <c r="E1057" s="19" t="s">
        <v>2283</v>
      </c>
      <c r="F1057" s="10">
        <v>42036</v>
      </c>
      <c r="G1057" s="10">
        <v>45323</v>
      </c>
      <c r="H1057" s="11">
        <v>10</v>
      </c>
      <c r="I1057" s="20" t="s">
        <v>253</v>
      </c>
      <c r="J1057" s="11" t="s">
        <v>255</v>
      </c>
      <c r="K1057" s="11" t="s">
        <v>5259</v>
      </c>
      <c r="L1057" s="11">
        <v>2</v>
      </c>
    </row>
    <row r="1058" spans="1:12">
      <c r="A1058" s="11" t="s">
        <v>2040</v>
      </c>
      <c r="D1058" s="11" t="s">
        <v>254</v>
      </c>
      <c r="E1058" s="19" t="s">
        <v>2284</v>
      </c>
      <c r="F1058" s="10">
        <v>42036</v>
      </c>
      <c r="G1058" s="10">
        <v>45323</v>
      </c>
      <c r="H1058" s="11">
        <v>10</v>
      </c>
      <c r="I1058" s="20" t="s">
        <v>253</v>
      </c>
      <c r="J1058" s="11" t="s">
        <v>255</v>
      </c>
      <c r="K1058" s="11" t="s">
        <v>5259</v>
      </c>
      <c r="L1058" s="11">
        <v>2</v>
      </c>
    </row>
    <row r="1059" spans="1:12">
      <c r="A1059" s="11" t="s">
        <v>2041</v>
      </c>
      <c r="D1059" s="11" t="s">
        <v>254</v>
      </c>
      <c r="E1059" s="19" t="s">
        <v>2285</v>
      </c>
      <c r="F1059" s="10">
        <v>42036</v>
      </c>
      <c r="G1059" s="10">
        <v>45323</v>
      </c>
      <c r="H1059" s="11">
        <v>10</v>
      </c>
      <c r="I1059" s="20" t="s">
        <v>253</v>
      </c>
      <c r="J1059" s="11" t="s">
        <v>255</v>
      </c>
      <c r="K1059" s="11" t="s">
        <v>5259</v>
      </c>
      <c r="L1059" s="11">
        <v>2</v>
      </c>
    </row>
    <row r="1060" spans="1:12">
      <c r="A1060" s="11" t="s">
        <v>2042</v>
      </c>
      <c r="D1060" s="11" t="s">
        <v>254</v>
      </c>
      <c r="E1060" s="19" t="s">
        <v>2286</v>
      </c>
      <c r="F1060" s="10">
        <v>42036</v>
      </c>
      <c r="G1060" s="10">
        <v>45323</v>
      </c>
      <c r="H1060" s="11">
        <v>10</v>
      </c>
      <c r="I1060" s="20" t="s">
        <v>253</v>
      </c>
      <c r="J1060" s="11" t="s">
        <v>255</v>
      </c>
      <c r="K1060" s="11" t="s">
        <v>5259</v>
      </c>
      <c r="L1060" s="11">
        <v>2</v>
      </c>
    </row>
    <row r="1061" spans="1:12">
      <c r="A1061" s="11" t="s">
        <v>2043</v>
      </c>
      <c r="D1061" s="11" t="s">
        <v>254</v>
      </c>
      <c r="E1061" s="19" t="s">
        <v>2287</v>
      </c>
      <c r="F1061" s="10">
        <v>42036</v>
      </c>
      <c r="G1061" s="10">
        <v>45323</v>
      </c>
      <c r="H1061" s="11">
        <v>10</v>
      </c>
      <c r="I1061" s="20" t="s">
        <v>253</v>
      </c>
      <c r="J1061" s="11" t="s">
        <v>255</v>
      </c>
      <c r="K1061" s="11" t="s">
        <v>5259</v>
      </c>
      <c r="L1061" s="11">
        <v>2</v>
      </c>
    </row>
    <row r="1062" spans="1:12">
      <c r="A1062" s="11" t="s">
        <v>2044</v>
      </c>
      <c r="D1062" s="11" t="s">
        <v>254</v>
      </c>
      <c r="E1062" s="19" t="s">
        <v>2288</v>
      </c>
      <c r="F1062" s="10">
        <v>42036</v>
      </c>
      <c r="G1062" s="10">
        <v>45323</v>
      </c>
      <c r="H1062" s="11">
        <v>10</v>
      </c>
      <c r="I1062" s="20" t="s">
        <v>253</v>
      </c>
      <c r="J1062" s="11" t="s">
        <v>255</v>
      </c>
      <c r="K1062" s="11" t="s">
        <v>5259</v>
      </c>
      <c r="L1062" s="11">
        <v>2</v>
      </c>
    </row>
    <row r="1063" spans="1:12">
      <c r="A1063" s="11" t="s">
        <v>2045</v>
      </c>
      <c r="D1063" s="11" t="s">
        <v>254</v>
      </c>
      <c r="E1063" s="19" t="s">
        <v>2289</v>
      </c>
      <c r="F1063" s="10">
        <v>42036</v>
      </c>
      <c r="G1063" s="10">
        <v>45323</v>
      </c>
      <c r="H1063" s="11">
        <v>10</v>
      </c>
      <c r="I1063" s="20" t="s">
        <v>253</v>
      </c>
      <c r="J1063" s="11" t="s">
        <v>255</v>
      </c>
      <c r="K1063" s="11" t="s">
        <v>5259</v>
      </c>
      <c r="L1063" s="11">
        <v>2</v>
      </c>
    </row>
    <row r="1064" spans="1:12">
      <c r="A1064" s="11" t="s">
        <v>2046</v>
      </c>
      <c r="D1064" s="11" t="s">
        <v>254</v>
      </c>
      <c r="E1064" s="19" t="s">
        <v>2290</v>
      </c>
      <c r="F1064" s="10">
        <v>42036</v>
      </c>
      <c r="G1064" s="10">
        <v>45323</v>
      </c>
      <c r="H1064" s="11">
        <v>10</v>
      </c>
      <c r="I1064" s="20" t="s">
        <v>253</v>
      </c>
      <c r="J1064" s="11" t="s">
        <v>255</v>
      </c>
      <c r="K1064" s="11" t="s">
        <v>5259</v>
      </c>
      <c r="L1064" s="11">
        <v>2</v>
      </c>
    </row>
    <row r="1065" spans="1:12">
      <c r="A1065" s="11" t="s">
        <v>2047</v>
      </c>
      <c r="D1065" s="11" t="s">
        <v>254</v>
      </c>
      <c r="E1065" s="19" t="s">
        <v>2291</v>
      </c>
      <c r="F1065" s="10">
        <v>42036</v>
      </c>
      <c r="G1065" s="10">
        <v>45323</v>
      </c>
      <c r="H1065" s="11">
        <v>10</v>
      </c>
      <c r="I1065" s="20" t="s">
        <v>253</v>
      </c>
      <c r="J1065" s="11" t="s">
        <v>255</v>
      </c>
      <c r="K1065" s="11" t="s">
        <v>5259</v>
      </c>
      <c r="L1065" s="11">
        <v>2</v>
      </c>
    </row>
    <row r="1066" spans="1:12">
      <c r="A1066" s="11" t="s">
        <v>2048</v>
      </c>
      <c r="D1066" s="11" t="s">
        <v>254</v>
      </c>
      <c r="E1066" s="19" t="s">
        <v>2292</v>
      </c>
      <c r="F1066" s="10">
        <v>42036</v>
      </c>
      <c r="G1066" s="10">
        <v>45323</v>
      </c>
      <c r="H1066" s="11">
        <v>10</v>
      </c>
      <c r="I1066" s="20" t="s">
        <v>253</v>
      </c>
      <c r="J1066" s="11" t="s">
        <v>255</v>
      </c>
      <c r="K1066" s="11" t="s">
        <v>5259</v>
      </c>
      <c r="L1066" s="11">
        <v>2</v>
      </c>
    </row>
    <row r="1067" spans="1:12">
      <c r="A1067" s="11" t="s">
        <v>2049</v>
      </c>
      <c r="D1067" s="11" t="s">
        <v>254</v>
      </c>
      <c r="E1067" s="19" t="s">
        <v>2293</v>
      </c>
      <c r="F1067" s="10">
        <v>42036</v>
      </c>
      <c r="G1067" s="10">
        <v>45323</v>
      </c>
      <c r="H1067" s="11">
        <v>10</v>
      </c>
      <c r="I1067" s="20" t="s">
        <v>253</v>
      </c>
      <c r="J1067" s="11" t="s">
        <v>255</v>
      </c>
      <c r="K1067" s="11" t="s">
        <v>5259</v>
      </c>
      <c r="L1067" s="11">
        <v>2</v>
      </c>
    </row>
    <row r="1068" spans="1:12">
      <c r="A1068" s="11" t="s">
        <v>2050</v>
      </c>
      <c r="D1068" s="11" t="s">
        <v>254</v>
      </c>
      <c r="E1068" s="19" t="s">
        <v>2294</v>
      </c>
      <c r="F1068" s="10">
        <v>42036</v>
      </c>
      <c r="G1068" s="10">
        <v>45323</v>
      </c>
      <c r="H1068" s="11">
        <v>10</v>
      </c>
      <c r="I1068" s="20" t="s">
        <v>253</v>
      </c>
      <c r="J1068" s="11" t="s">
        <v>255</v>
      </c>
      <c r="K1068" s="11" t="s">
        <v>5259</v>
      </c>
      <c r="L1068" s="11">
        <v>2</v>
      </c>
    </row>
    <row r="1069" spans="1:12">
      <c r="A1069" s="11" t="s">
        <v>2051</v>
      </c>
      <c r="D1069" s="11" t="s">
        <v>254</v>
      </c>
      <c r="E1069" s="19" t="s">
        <v>2295</v>
      </c>
      <c r="F1069" s="10">
        <v>42036</v>
      </c>
      <c r="G1069" s="10">
        <v>45323</v>
      </c>
      <c r="H1069" s="11">
        <v>10</v>
      </c>
      <c r="I1069" s="20" t="s">
        <v>253</v>
      </c>
      <c r="J1069" s="11" t="s">
        <v>255</v>
      </c>
      <c r="K1069" s="11" t="s">
        <v>5259</v>
      </c>
      <c r="L1069" s="11">
        <v>2</v>
      </c>
    </row>
    <row r="1070" spans="1:12">
      <c r="A1070" s="11" t="s">
        <v>2052</v>
      </c>
      <c r="D1070" s="11" t="s">
        <v>254</v>
      </c>
      <c r="E1070" s="19" t="s">
        <v>2296</v>
      </c>
      <c r="F1070" s="10">
        <v>42036</v>
      </c>
      <c r="G1070" s="10">
        <v>45323</v>
      </c>
      <c r="H1070" s="11">
        <v>10</v>
      </c>
      <c r="I1070" s="20" t="s">
        <v>253</v>
      </c>
      <c r="J1070" s="11" t="s">
        <v>255</v>
      </c>
      <c r="K1070" s="11" t="s">
        <v>5259</v>
      </c>
      <c r="L1070" s="11">
        <v>2</v>
      </c>
    </row>
    <row r="1071" spans="1:12">
      <c r="A1071" s="11" t="s">
        <v>2053</v>
      </c>
      <c r="D1071" s="11" t="s">
        <v>254</v>
      </c>
      <c r="E1071" s="19" t="s">
        <v>2297</v>
      </c>
      <c r="F1071" s="10">
        <v>42036</v>
      </c>
      <c r="G1071" s="10">
        <v>45323</v>
      </c>
      <c r="H1071" s="11">
        <v>10</v>
      </c>
      <c r="I1071" s="20" t="s">
        <v>253</v>
      </c>
      <c r="J1071" s="11" t="s">
        <v>255</v>
      </c>
      <c r="K1071" s="11" t="s">
        <v>5259</v>
      </c>
      <c r="L1071" s="11">
        <v>2</v>
      </c>
    </row>
    <row r="1072" spans="1:12">
      <c r="A1072" s="11" t="s">
        <v>2054</v>
      </c>
      <c r="D1072" s="11" t="s">
        <v>254</v>
      </c>
      <c r="E1072" s="19" t="s">
        <v>2298</v>
      </c>
      <c r="F1072" s="10">
        <v>42036</v>
      </c>
      <c r="G1072" s="10">
        <v>45323</v>
      </c>
      <c r="H1072" s="11">
        <v>10</v>
      </c>
      <c r="I1072" s="20" t="s">
        <v>253</v>
      </c>
      <c r="J1072" s="11" t="s">
        <v>255</v>
      </c>
      <c r="K1072" s="11" t="s">
        <v>5259</v>
      </c>
      <c r="L1072" s="11">
        <v>2</v>
      </c>
    </row>
    <row r="1073" spans="1:12">
      <c r="A1073" s="11" t="s">
        <v>2055</v>
      </c>
      <c r="D1073" s="11" t="s">
        <v>254</v>
      </c>
      <c r="E1073" s="19" t="s">
        <v>2299</v>
      </c>
      <c r="F1073" s="10">
        <v>42036</v>
      </c>
      <c r="G1073" s="10">
        <v>45323</v>
      </c>
      <c r="H1073" s="11">
        <v>10</v>
      </c>
      <c r="I1073" s="20" t="s">
        <v>253</v>
      </c>
      <c r="J1073" s="11" t="s">
        <v>255</v>
      </c>
      <c r="K1073" s="11" t="s">
        <v>5259</v>
      </c>
      <c r="L1073" s="11">
        <v>2</v>
      </c>
    </row>
    <row r="1074" spans="1:12">
      <c r="A1074" s="11" t="s">
        <v>2056</v>
      </c>
      <c r="D1074" s="11" t="s">
        <v>254</v>
      </c>
      <c r="E1074" s="19" t="s">
        <v>2300</v>
      </c>
      <c r="F1074" s="10">
        <v>42036</v>
      </c>
      <c r="G1074" s="10">
        <v>45323</v>
      </c>
      <c r="H1074" s="11">
        <v>10</v>
      </c>
      <c r="I1074" s="20" t="s">
        <v>253</v>
      </c>
      <c r="J1074" s="11" t="s">
        <v>255</v>
      </c>
      <c r="K1074" s="11" t="s">
        <v>5259</v>
      </c>
      <c r="L1074" s="11">
        <v>2</v>
      </c>
    </row>
    <row r="1075" spans="1:12">
      <c r="A1075" s="11" t="s">
        <v>2057</v>
      </c>
      <c r="D1075" s="11" t="s">
        <v>254</v>
      </c>
      <c r="E1075" s="19" t="s">
        <v>2301</v>
      </c>
      <c r="F1075" s="10">
        <v>42036</v>
      </c>
      <c r="G1075" s="10">
        <v>45323</v>
      </c>
      <c r="H1075" s="11">
        <v>10</v>
      </c>
      <c r="I1075" s="20" t="s">
        <v>253</v>
      </c>
      <c r="J1075" s="11" t="s">
        <v>255</v>
      </c>
      <c r="K1075" s="11" t="s">
        <v>5259</v>
      </c>
      <c r="L1075" s="11">
        <v>2</v>
      </c>
    </row>
    <row r="1076" spans="1:12">
      <c r="A1076" s="11" t="s">
        <v>2058</v>
      </c>
      <c r="D1076" s="11" t="s">
        <v>254</v>
      </c>
      <c r="E1076" s="19" t="s">
        <v>2302</v>
      </c>
      <c r="F1076" s="10">
        <v>42036</v>
      </c>
      <c r="G1076" s="10">
        <v>45323</v>
      </c>
      <c r="H1076" s="11">
        <v>10</v>
      </c>
      <c r="I1076" s="20" t="s">
        <v>253</v>
      </c>
      <c r="J1076" s="11" t="s">
        <v>255</v>
      </c>
      <c r="K1076" s="11" t="s">
        <v>5259</v>
      </c>
      <c r="L1076" s="11">
        <v>2</v>
      </c>
    </row>
    <row r="1077" spans="1:12">
      <c r="A1077" s="11" t="s">
        <v>2059</v>
      </c>
      <c r="D1077" s="11" t="s">
        <v>254</v>
      </c>
      <c r="E1077" s="19" t="s">
        <v>2303</v>
      </c>
      <c r="F1077" s="10">
        <v>42036</v>
      </c>
      <c r="G1077" s="10">
        <v>45323</v>
      </c>
      <c r="H1077" s="11">
        <v>10</v>
      </c>
      <c r="I1077" s="20" t="s">
        <v>253</v>
      </c>
      <c r="J1077" s="11" t="s">
        <v>255</v>
      </c>
      <c r="K1077" s="11" t="s">
        <v>5259</v>
      </c>
      <c r="L1077" s="11">
        <v>2</v>
      </c>
    </row>
    <row r="1078" spans="1:12">
      <c r="A1078" s="11" t="s">
        <v>2060</v>
      </c>
      <c r="D1078" s="11" t="s">
        <v>254</v>
      </c>
      <c r="E1078" s="19" t="s">
        <v>2304</v>
      </c>
      <c r="F1078" s="10">
        <v>42036</v>
      </c>
      <c r="G1078" s="10">
        <v>45323</v>
      </c>
      <c r="H1078" s="11">
        <v>10</v>
      </c>
      <c r="I1078" s="20" t="s">
        <v>253</v>
      </c>
      <c r="J1078" s="11" t="s">
        <v>255</v>
      </c>
      <c r="K1078" s="11" t="s">
        <v>5259</v>
      </c>
      <c r="L1078" s="11">
        <v>2</v>
      </c>
    </row>
    <row r="1079" spans="1:12">
      <c r="A1079" s="11" t="s">
        <v>2061</v>
      </c>
      <c r="D1079" s="11" t="s">
        <v>254</v>
      </c>
      <c r="E1079" s="19" t="s">
        <v>2305</v>
      </c>
      <c r="F1079" s="10">
        <v>42036</v>
      </c>
      <c r="G1079" s="10">
        <v>45323</v>
      </c>
      <c r="H1079" s="11">
        <v>10</v>
      </c>
      <c r="I1079" s="20" t="s">
        <v>253</v>
      </c>
      <c r="J1079" s="11" t="s">
        <v>255</v>
      </c>
      <c r="K1079" s="11" t="s">
        <v>5259</v>
      </c>
      <c r="L1079" s="11">
        <v>2</v>
      </c>
    </row>
    <row r="1080" spans="1:12">
      <c r="A1080" s="11" t="s">
        <v>2062</v>
      </c>
      <c r="D1080" s="11" t="s">
        <v>254</v>
      </c>
      <c r="E1080" s="19" t="s">
        <v>2306</v>
      </c>
      <c r="F1080" s="10">
        <v>42036</v>
      </c>
      <c r="G1080" s="10">
        <v>45323</v>
      </c>
      <c r="H1080" s="11">
        <v>10</v>
      </c>
      <c r="I1080" s="20" t="s">
        <v>253</v>
      </c>
      <c r="J1080" s="11" t="s">
        <v>255</v>
      </c>
      <c r="K1080" s="11" t="s">
        <v>5259</v>
      </c>
      <c r="L1080" s="11">
        <v>2</v>
      </c>
    </row>
    <row r="1081" spans="1:12">
      <c r="A1081" s="11" t="s">
        <v>2063</v>
      </c>
      <c r="D1081" s="11" t="s">
        <v>254</v>
      </c>
      <c r="E1081" s="19" t="s">
        <v>2307</v>
      </c>
      <c r="F1081" s="10">
        <v>42036</v>
      </c>
      <c r="G1081" s="10">
        <v>45323</v>
      </c>
      <c r="H1081" s="11">
        <v>10</v>
      </c>
      <c r="I1081" s="20" t="s">
        <v>253</v>
      </c>
      <c r="J1081" s="11" t="s">
        <v>255</v>
      </c>
      <c r="K1081" s="11" t="s">
        <v>5259</v>
      </c>
      <c r="L1081" s="11">
        <v>2</v>
      </c>
    </row>
    <row r="1082" spans="1:12">
      <c r="A1082" s="11" t="s">
        <v>2064</v>
      </c>
      <c r="D1082" s="11" t="s">
        <v>254</v>
      </c>
      <c r="E1082" s="19" t="s">
        <v>2308</v>
      </c>
      <c r="F1082" s="10">
        <v>42036</v>
      </c>
      <c r="G1082" s="10">
        <v>45323</v>
      </c>
      <c r="H1082" s="11">
        <v>10</v>
      </c>
      <c r="I1082" s="20" t="s">
        <v>253</v>
      </c>
      <c r="J1082" s="11" t="s">
        <v>255</v>
      </c>
      <c r="K1082" s="11" t="s">
        <v>5259</v>
      </c>
      <c r="L1082" s="11">
        <v>2</v>
      </c>
    </row>
    <row r="1083" spans="1:12">
      <c r="A1083" s="11" t="s">
        <v>2065</v>
      </c>
      <c r="D1083" s="11" t="s">
        <v>254</v>
      </c>
      <c r="E1083" s="19" t="s">
        <v>2309</v>
      </c>
      <c r="F1083" s="10">
        <v>42036</v>
      </c>
      <c r="G1083" s="10">
        <v>45323</v>
      </c>
      <c r="H1083" s="11">
        <v>10</v>
      </c>
      <c r="I1083" s="20" t="s">
        <v>253</v>
      </c>
      <c r="J1083" s="11" t="s">
        <v>255</v>
      </c>
      <c r="K1083" s="11" t="s">
        <v>5259</v>
      </c>
      <c r="L1083" s="11">
        <v>2</v>
      </c>
    </row>
    <row r="1084" spans="1:12">
      <c r="A1084" s="11" t="s">
        <v>2066</v>
      </c>
      <c r="D1084" s="11" t="s">
        <v>254</v>
      </c>
      <c r="E1084" s="19" t="s">
        <v>2310</v>
      </c>
      <c r="F1084" s="10">
        <v>42036</v>
      </c>
      <c r="G1084" s="10">
        <v>45323</v>
      </c>
      <c r="H1084" s="11">
        <v>10</v>
      </c>
      <c r="I1084" s="20" t="s">
        <v>253</v>
      </c>
      <c r="J1084" s="11" t="s">
        <v>255</v>
      </c>
      <c r="K1084" s="11" t="s">
        <v>5259</v>
      </c>
      <c r="L1084" s="11">
        <v>2</v>
      </c>
    </row>
    <row r="1085" spans="1:12">
      <c r="A1085" s="11" t="s">
        <v>2067</v>
      </c>
      <c r="D1085" s="11" t="s">
        <v>254</v>
      </c>
      <c r="E1085" s="19" t="s">
        <v>2311</v>
      </c>
      <c r="F1085" s="10">
        <v>42036</v>
      </c>
      <c r="G1085" s="10">
        <v>45323</v>
      </c>
      <c r="H1085" s="11">
        <v>10</v>
      </c>
      <c r="I1085" s="20" t="s">
        <v>253</v>
      </c>
      <c r="J1085" s="11" t="s">
        <v>255</v>
      </c>
      <c r="K1085" s="11" t="s">
        <v>5259</v>
      </c>
      <c r="L1085" s="11">
        <v>2</v>
      </c>
    </row>
    <row r="1086" spans="1:12">
      <c r="A1086" s="11" t="s">
        <v>2068</v>
      </c>
      <c r="D1086" s="11" t="s">
        <v>254</v>
      </c>
      <c r="E1086" s="19" t="s">
        <v>2312</v>
      </c>
      <c r="F1086" s="10">
        <v>42036</v>
      </c>
      <c r="G1086" s="10">
        <v>45323</v>
      </c>
      <c r="H1086" s="11">
        <v>10</v>
      </c>
      <c r="I1086" s="20" t="s">
        <v>253</v>
      </c>
      <c r="J1086" s="11" t="s">
        <v>255</v>
      </c>
      <c r="K1086" s="11" t="s">
        <v>5259</v>
      </c>
      <c r="L1086" s="11">
        <v>2</v>
      </c>
    </row>
    <row r="1087" spans="1:12">
      <c r="A1087" s="11" t="s">
        <v>2069</v>
      </c>
      <c r="D1087" s="11" t="s">
        <v>254</v>
      </c>
      <c r="E1087" s="19" t="s">
        <v>2313</v>
      </c>
      <c r="F1087" s="10">
        <v>42036</v>
      </c>
      <c r="G1087" s="10">
        <v>45323</v>
      </c>
      <c r="H1087" s="11">
        <v>10</v>
      </c>
      <c r="I1087" s="20" t="s">
        <v>253</v>
      </c>
      <c r="J1087" s="11" t="s">
        <v>255</v>
      </c>
      <c r="K1087" s="11" t="s">
        <v>5259</v>
      </c>
      <c r="L1087" s="11">
        <v>2</v>
      </c>
    </row>
    <row r="1088" spans="1:12">
      <c r="A1088" s="11" t="s">
        <v>2070</v>
      </c>
      <c r="D1088" s="11" t="s">
        <v>254</v>
      </c>
      <c r="E1088" s="19" t="s">
        <v>2314</v>
      </c>
      <c r="F1088" s="10">
        <v>42036</v>
      </c>
      <c r="G1088" s="10">
        <v>45323</v>
      </c>
      <c r="H1088" s="11">
        <v>10</v>
      </c>
      <c r="I1088" s="20" t="s">
        <v>253</v>
      </c>
      <c r="J1088" s="11" t="s">
        <v>255</v>
      </c>
      <c r="K1088" s="11" t="s">
        <v>5259</v>
      </c>
      <c r="L1088" s="11">
        <v>2</v>
      </c>
    </row>
    <row r="1089" spans="1:12">
      <c r="A1089" s="11" t="s">
        <v>2071</v>
      </c>
      <c r="D1089" s="11" t="s">
        <v>254</v>
      </c>
      <c r="E1089" s="19" t="s">
        <v>2315</v>
      </c>
      <c r="F1089" s="10">
        <v>42036</v>
      </c>
      <c r="G1089" s="10">
        <v>45323</v>
      </c>
      <c r="H1089" s="11">
        <v>10</v>
      </c>
      <c r="I1089" s="20" t="s">
        <v>253</v>
      </c>
      <c r="J1089" s="11" t="s">
        <v>255</v>
      </c>
      <c r="K1089" s="11" t="s">
        <v>5259</v>
      </c>
      <c r="L1089" s="11">
        <v>2</v>
      </c>
    </row>
    <row r="1090" spans="1:12">
      <c r="A1090" s="11" t="s">
        <v>2072</v>
      </c>
      <c r="D1090" s="11" t="s">
        <v>254</v>
      </c>
      <c r="E1090" s="19" t="s">
        <v>2316</v>
      </c>
      <c r="F1090" s="10">
        <v>42036</v>
      </c>
      <c r="G1090" s="10">
        <v>45323</v>
      </c>
      <c r="H1090" s="11">
        <v>10</v>
      </c>
      <c r="I1090" s="20" t="s">
        <v>253</v>
      </c>
      <c r="J1090" s="11" t="s">
        <v>255</v>
      </c>
      <c r="K1090" s="11" t="s">
        <v>5259</v>
      </c>
      <c r="L1090" s="11">
        <v>2</v>
      </c>
    </row>
    <row r="1091" spans="1:12">
      <c r="A1091" s="11" t="s">
        <v>2073</v>
      </c>
      <c r="D1091" s="11" t="s">
        <v>254</v>
      </c>
      <c r="E1091" s="19" t="s">
        <v>2317</v>
      </c>
      <c r="F1091" s="10">
        <v>42036</v>
      </c>
      <c r="G1091" s="10">
        <v>45323</v>
      </c>
      <c r="H1091" s="11">
        <v>10</v>
      </c>
      <c r="I1091" s="20" t="s">
        <v>253</v>
      </c>
      <c r="J1091" s="11" t="s">
        <v>255</v>
      </c>
      <c r="K1091" s="11" t="s">
        <v>5259</v>
      </c>
      <c r="L1091" s="11">
        <v>2</v>
      </c>
    </row>
    <row r="1092" spans="1:12">
      <c r="A1092" s="11" t="s">
        <v>5373</v>
      </c>
      <c r="D1092" s="11" t="s">
        <v>254</v>
      </c>
      <c r="E1092" s="19" t="s">
        <v>2318</v>
      </c>
      <c r="F1092" s="10">
        <v>42036</v>
      </c>
      <c r="G1092" s="10">
        <v>45323</v>
      </c>
      <c r="H1092" s="11">
        <v>10</v>
      </c>
      <c r="I1092" s="20" t="s">
        <v>253</v>
      </c>
      <c r="J1092" s="11" t="s">
        <v>255</v>
      </c>
      <c r="K1092" s="11" t="s">
        <v>5259</v>
      </c>
      <c r="L1092" s="11">
        <v>2</v>
      </c>
    </row>
    <row r="1093" spans="1:12">
      <c r="A1093" s="11" t="s">
        <v>5374</v>
      </c>
      <c r="D1093" s="11" t="s">
        <v>254</v>
      </c>
      <c r="E1093" s="19" t="s">
        <v>2319</v>
      </c>
      <c r="F1093" s="10">
        <v>42036</v>
      </c>
      <c r="G1093" s="10">
        <v>45323</v>
      </c>
      <c r="H1093" s="11">
        <v>10</v>
      </c>
      <c r="I1093" s="20" t="s">
        <v>253</v>
      </c>
      <c r="J1093" s="11" t="s">
        <v>255</v>
      </c>
      <c r="K1093" s="11" t="s">
        <v>5259</v>
      </c>
      <c r="L1093" s="11">
        <v>2</v>
      </c>
    </row>
    <row r="1094" spans="1:12">
      <c r="A1094" s="11" t="s">
        <v>5375</v>
      </c>
      <c r="D1094" s="11" t="s">
        <v>254</v>
      </c>
      <c r="E1094" s="19" t="s">
        <v>2320</v>
      </c>
      <c r="F1094" s="10">
        <v>42036</v>
      </c>
      <c r="G1094" s="10">
        <v>45323</v>
      </c>
      <c r="H1094" s="11">
        <v>10</v>
      </c>
      <c r="I1094" s="20" t="s">
        <v>253</v>
      </c>
      <c r="J1094" s="11" t="s">
        <v>255</v>
      </c>
      <c r="K1094" s="11" t="s">
        <v>5259</v>
      </c>
      <c r="L1094" s="11">
        <v>2</v>
      </c>
    </row>
    <row r="1095" spans="1:12">
      <c r="A1095" s="11" t="s">
        <v>5376</v>
      </c>
      <c r="D1095" s="11" t="s">
        <v>254</v>
      </c>
      <c r="E1095" s="19" t="s">
        <v>2321</v>
      </c>
      <c r="F1095" s="10">
        <v>42036</v>
      </c>
      <c r="G1095" s="10">
        <v>45323</v>
      </c>
      <c r="H1095" s="11">
        <v>10</v>
      </c>
      <c r="I1095" s="20" t="s">
        <v>253</v>
      </c>
      <c r="J1095" s="11" t="s">
        <v>255</v>
      </c>
      <c r="K1095" s="11" t="s">
        <v>5259</v>
      </c>
      <c r="L1095" s="11">
        <v>2</v>
      </c>
    </row>
    <row r="1096" spans="1:12">
      <c r="A1096" s="11" t="s">
        <v>5377</v>
      </c>
      <c r="D1096" s="11" t="s">
        <v>254</v>
      </c>
      <c r="E1096" s="19" t="s">
        <v>2322</v>
      </c>
      <c r="F1096" s="10">
        <v>42036</v>
      </c>
      <c r="G1096" s="10">
        <v>45323</v>
      </c>
      <c r="H1096" s="11">
        <v>10</v>
      </c>
      <c r="I1096" s="20" t="s">
        <v>253</v>
      </c>
      <c r="J1096" s="11" t="s">
        <v>255</v>
      </c>
      <c r="K1096" s="11" t="s">
        <v>5259</v>
      </c>
      <c r="L1096" s="11">
        <v>2</v>
      </c>
    </row>
    <row r="1097" spans="1:12">
      <c r="A1097" s="11" t="s">
        <v>5378</v>
      </c>
      <c r="D1097" s="11" t="s">
        <v>254</v>
      </c>
      <c r="E1097" s="19" t="s">
        <v>2323</v>
      </c>
      <c r="F1097" s="10">
        <v>42036</v>
      </c>
      <c r="G1097" s="10">
        <v>45323</v>
      </c>
      <c r="H1097" s="11">
        <v>10</v>
      </c>
      <c r="I1097" s="20" t="s">
        <v>253</v>
      </c>
      <c r="J1097" s="11" t="s">
        <v>255</v>
      </c>
      <c r="K1097" s="11" t="s">
        <v>5259</v>
      </c>
      <c r="L1097" s="11">
        <v>2</v>
      </c>
    </row>
    <row r="1098" spans="1:12">
      <c r="A1098" s="11" t="s">
        <v>2074</v>
      </c>
      <c r="D1098" s="11" t="s">
        <v>254</v>
      </c>
      <c r="E1098" s="19" t="s">
        <v>2324</v>
      </c>
      <c r="F1098" s="10">
        <v>42036</v>
      </c>
      <c r="G1098" s="10">
        <v>45323</v>
      </c>
      <c r="H1098" s="11">
        <v>10</v>
      </c>
      <c r="I1098" s="20" t="s">
        <v>253</v>
      </c>
      <c r="J1098" s="11" t="s">
        <v>255</v>
      </c>
      <c r="K1098" s="11" t="s">
        <v>5259</v>
      </c>
      <c r="L1098" s="11">
        <v>2</v>
      </c>
    </row>
    <row r="1099" spans="1:12">
      <c r="A1099" s="11" t="s">
        <v>2075</v>
      </c>
      <c r="D1099" s="11" t="s">
        <v>254</v>
      </c>
      <c r="E1099" s="19" t="s">
        <v>2325</v>
      </c>
      <c r="F1099" s="10">
        <v>42036</v>
      </c>
      <c r="G1099" s="10">
        <v>45323</v>
      </c>
      <c r="H1099" s="11">
        <v>10</v>
      </c>
      <c r="I1099" s="20" t="s">
        <v>253</v>
      </c>
      <c r="J1099" s="11" t="s">
        <v>255</v>
      </c>
      <c r="K1099" s="11" t="s">
        <v>5259</v>
      </c>
      <c r="L1099" s="11">
        <v>2</v>
      </c>
    </row>
    <row r="1100" spans="1:12">
      <c r="A1100" s="11" t="s">
        <v>2076</v>
      </c>
      <c r="D1100" s="11" t="s">
        <v>254</v>
      </c>
      <c r="E1100" s="19" t="s">
        <v>2326</v>
      </c>
      <c r="F1100" s="10">
        <v>42036</v>
      </c>
      <c r="G1100" s="10">
        <v>45323</v>
      </c>
      <c r="H1100" s="11">
        <v>10</v>
      </c>
      <c r="I1100" s="20" t="s">
        <v>253</v>
      </c>
      <c r="J1100" s="11" t="s">
        <v>255</v>
      </c>
      <c r="K1100" s="11" t="s">
        <v>5259</v>
      </c>
      <c r="L1100" s="11">
        <v>2</v>
      </c>
    </row>
    <row r="1101" spans="1:12">
      <c r="A1101" s="11" t="s">
        <v>2077</v>
      </c>
      <c r="D1101" s="11" t="s">
        <v>254</v>
      </c>
      <c r="E1101" s="19" t="s">
        <v>2327</v>
      </c>
      <c r="F1101" s="10">
        <v>42036</v>
      </c>
      <c r="G1101" s="10">
        <v>45323</v>
      </c>
      <c r="H1101" s="11">
        <v>10</v>
      </c>
      <c r="I1101" s="20" t="s">
        <v>253</v>
      </c>
      <c r="J1101" s="11" t="s">
        <v>255</v>
      </c>
      <c r="K1101" s="11" t="s">
        <v>5259</v>
      </c>
      <c r="L1101" s="11">
        <v>2</v>
      </c>
    </row>
    <row r="1102" spans="1:12">
      <c r="A1102" s="11" t="s">
        <v>2078</v>
      </c>
      <c r="D1102" s="11" t="s">
        <v>254</v>
      </c>
      <c r="E1102" s="19" t="s">
        <v>2328</v>
      </c>
      <c r="F1102" s="10">
        <v>42036</v>
      </c>
      <c r="G1102" s="10">
        <v>45323</v>
      </c>
      <c r="H1102" s="11">
        <v>10</v>
      </c>
      <c r="I1102" s="20" t="s">
        <v>253</v>
      </c>
      <c r="J1102" s="11" t="s">
        <v>255</v>
      </c>
      <c r="K1102" s="11" t="s">
        <v>5259</v>
      </c>
      <c r="L1102" s="11">
        <v>2</v>
      </c>
    </row>
    <row r="1103" spans="1:12">
      <c r="A1103" s="11" t="s">
        <v>2079</v>
      </c>
      <c r="D1103" s="11" t="s">
        <v>254</v>
      </c>
      <c r="E1103" s="19" t="s">
        <v>2329</v>
      </c>
      <c r="F1103" s="10">
        <v>42036</v>
      </c>
      <c r="G1103" s="10">
        <v>45323</v>
      </c>
      <c r="H1103" s="11">
        <v>10</v>
      </c>
      <c r="I1103" s="20" t="s">
        <v>253</v>
      </c>
      <c r="J1103" s="11" t="s">
        <v>255</v>
      </c>
      <c r="K1103" s="11" t="s">
        <v>5259</v>
      </c>
      <c r="L1103" s="11">
        <v>2</v>
      </c>
    </row>
    <row r="1104" spans="1:12">
      <c r="A1104" s="11" t="s">
        <v>2080</v>
      </c>
      <c r="D1104" s="11" t="s">
        <v>254</v>
      </c>
      <c r="E1104" s="19" t="s">
        <v>2330</v>
      </c>
      <c r="F1104" s="10">
        <v>42036</v>
      </c>
      <c r="G1104" s="10">
        <v>45323</v>
      </c>
      <c r="H1104" s="11">
        <v>10</v>
      </c>
      <c r="I1104" s="20" t="s">
        <v>253</v>
      </c>
      <c r="J1104" s="11" t="s">
        <v>255</v>
      </c>
      <c r="K1104" s="11" t="s">
        <v>5259</v>
      </c>
      <c r="L1104" s="11">
        <v>2</v>
      </c>
    </row>
    <row r="1105" spans="1:12">
      <c r="A1105" s="11" t="s">
        <v>2081</v>
      </c>
      <c r="D1105" s="11" t="s">
        <v>254</v>
      </c>
      <c r="E1105" s="19" t="s">
        <v>2331</v>
      </c>
      <c r="F1105" s="10">
        <v>42036</v>
      </c>
      <c r="G1105" s="10">
        <v>45323</v>
      </c>
      <c r="H1105" s="11">
        <v>10</v>
      </c>
      <c r="I1105" s="20" t="s">
        <v>253</v>
      </c>
      <c r="J1105" s="11" t="s">
        <v>255</v>
      </c>
      <c r="K1105" s="11" t="s">
        <v>5259</v>
      </c>
      <c r="L1105" s="11">
        <v>2</v>
      </c>
    </row>
    <row r="1106" spans="1:12">
      <c r="A1106" s="11" t="s">
        <v>2082</v>
      </c>
      <c r="D1106" s="11" t="s">
        <v>254</v>
      </c>
      <c r="E1106" s="19" t="s">
        <v>2332</v>
      </c>
      <c r="F1106" s="10">
        <v>42036</v>
      </c>
      <c r="G1106" s="10">
        <v>45323</v>
      </c>
      <c r="H1106" s="11">
        <v>10</v>
      </c>
      <c r="I1106" s="20" t="s">
        <v>253</v>
      </c>
      <c r="J1106" s="11" t="s">
        <v>255</v>
      </c>
      <c r="K1106" s="11" t="s">
        <v>5259</v>
      </c>
      <c r="L1106" s="11">
        <v>2</v>
      </c>
    </row>
    <row r="1107" spans="1:12">
      <c r="A1107" s="11" t="s">
        <v>2083</v>
      </c>
      <c r="D1107" s="11" t="s">
        <v>254</v>
      </c>
      <c r="E1107" s="19" t="s">
        <v>2333</v>
      </c>
      <c r="F1107" s="10">
        <v>42036</v>
      </c>
      <c r="G1107" s="10">
        <v>45323</v>
      </c>
      <c r="H1107" s="11">
        <v>10</v>
      </c>
      <c r="I1107" s="20" t="s">
        <v>253</v>
      </c>
      <c r="J1107" s="11" t="s">
        <v>255</v>
      </c>
      <c r="K1107" s="11" t="s">
        <v>5259</v>
      </c>
      <c r="L1107" s="11">
        <v>2</v>
      </c>
    </row>
    <row r="1108" spans="1:12">
      <c r="A1108" s="11" t="s">
        <v>2084</v>
      </c>
      <c r="D1108" s="11" t="s">
        <v>254</v>
      </c>
      <c r="E1108" s="19" t="s">
        <v>2334</v>
      </c>
      <c r="F1108" s="10">
        <v>42036</v>
      </c>
      <c r="G1108" s="10">
        <v>45323</v>
      </c>
      <c r="H1108" s="11">
        <v>10</v>
      </c>
      <c r="I1108" s="20" t="s">
        <v>253</v>
      </c>
      <c r="J1108" s="11" t="s">
        <v>255</v>
      </c>
      <c r="K1108" s="11" t="s">
        <v>5259</v>
      </c>
      <c r="L1108" s="11">
        <v>2</v>
      </c>
    </row>
    <row r="1109" spans="1:12">
      <c r="A1109" s="11" t="s">
        <v>2085</v>
      </c>
      <c r="D1109" s="11" t="s">
        <v>254</v>
      </c>
      <c r="E1109" s="19" t="s">
        <v>2335</v>
      </c>
      <c r="F1109" s="10">
        <v>42036</v>
      </c>
      <c r="G1109" s="10">
        <v>45323</v>
      </c>
      <c r="H1109" s="11">
        <v>10</v>
      </c>
      <c r="I1109" s="20" t="s">
        <v>253</v>
      </c>
      <c r="J1109" s="11" t="s">
        <v>255</v>
      </c>
      <c r="K1109" s="11" t="s">
        <v>5259</v>
      </c>
      <c r="L1109" s="11">
        <v>2</v>
      </c>
    </row>
    <row r="1110" spans="1:12">
      <c r="A1110" s="11" t="s">
        <v>2086</v>
      </c>
      <c r="D1110" s="11" t="s">
        <v>254</v>
      </c>
      <c r="E1110" s="19" t="s">
        <v>2336</v>
      </c>
      <c r="F1110" s="10">
        <v>42036</v>
      </c>
      <c r="G1110" s="10">
        <v>45323</v>
      </c>
      <c r="H1110" s="11">
        <v>10</v>
      </c>
      <c r="I1110" s="20" t="s">
        <v>253</v>
      </c>
      <c r="J1110" s="11" t="s">
        <v>255</v>
      </c>
      <c r="K1110" s="11" t="s">
        <v>5259</v>
      </c>
      <c r="L1110" s="11">
        <v>2</v>
      </c>
    </row>
    <row r="1111" spans="1:12">
      <c r="A1111" s="11" t="s">
        <v>2087</v>
      </c>
      <c r="D1111" s="11" t="s">
        <v>254</v>
      </c>
      <c r="E1111" s="19" t="s">
        <v>2337</v>
      </c>
      <c r="F1111" s="10">
        <v>42036</v>
      </c>
      <c r="G1111" s="10">
        <v>45323</v>
      </c>
      <c r="H1111" s="11">
        <v>10</v>
      </c>
      <c r="I1111" s="20" t="s">
        <v>253</v>
      </c>
      <c r="J1111" s="11" t="s">
        <v>255</v>
      </c>
      <c r="K1111" s="11" t="s">
        <v>5259</v>
      </c>
      <c r="L1111" s="11">
        <v>2</v>
      </c>
    </row>
    <row r="1112" spans="1:12">
      <c r="A1112" s="11" t="s">
        <v>2088</v>
      </c>
      <c r="D1112" s="11" t="s">
        <v>254</v>
      </c>
      <c r="E1112" s="19" t="s">
        <v>2338</v>
      </c>
      <c r="F1112" s="10">
        <v>42036</v>
      </c>
      <c r="G1112" s="10">
        <v>45323</v>
      </c>
      <c r="H1112" s="11">
        <v>10</v>
      </c>
      <c r="I1112" s="20" t="s">
        <v>253</v>
      </c>
      <c r="J1112" s="11" t="s">
        <v>255</v>
      </c>
      <c r="K1112" s="11" t="s">
        <v>5259</v>
      </c>
      <c r="L1112" s="11">
        <v>2</v>
      </c>
    </row>
    <row r="1113" spans="1:12">
      <c r="A1113" s="11" t="s">
        <v>2089</v>
      </c>
      <c r="D1113" s="11" t="s">
        <v>254</v>
      </c>
      <c r="E1113" s="19" t="s">
        <v>2339</v>
      </c>
      <c r="F1113" s="10">
        <v>42036</v>
      </c>
      <c r="G1113" s="10">
        <v>45323</v>
      </c>
      <c r="H1113" s="11">
        <v>10</v>
      </c>
      <c r="I1113" s="20" t="s">
        <v>253</v>
      </c>
      <c r="J1113" s="11" t="s">
        <v>255</v>
      </c>
      <c r="K1113" s="11" t="s">
        <v>5259</v>
      </c>
      <c r="L1113" s="11">
        <v>2</v>
      </c>
    </row>
    <row r="1114" spans="1:12">
      <c r="A1114" s="11" t="s">
        <v>2090</v>
      </c>
      <c r="D1114" s="11" t="s">
        <v>254</v>
      </c>
      <c r="E1114" s="19" t="s">
        <v>2340</v>
      </c>
      <c r="F1114" s="10">
        <v>42036</v>
      </c>
      <c r="G1114" s="10">
        <v>45323</v>
      </c>
      <c r="H1114" s="11">
        <v>10</v>
      </c>
      <c r="I1114" s="20" t="s">
        <v>253</v>
      </c>
      <c r="J1114" s="11" t="s">
        <v>255</v>
      </c>
      <c r="K1114" s="11" t="s">
        <v>5259</v>
      </c>
      <c r="L1114" s="11">
        <v>2</v>
      </c>
    </row>
    <row r="1115" spans="1:12">
      <c r="A1115" s="11" t="s">
        <v>2091</v>
      </c>
      <c r="D1115" s="11" t="s">
        <v>254</v>
      </c>
      <c r="E1115" s="19" t="s">
        <v>2341</v>
      </c>
      <c r="F1115" s="10">
        <v>42036</v>
      </c>
      <c r="G1115" s="10">
        <v>45323</v>
      </c>
      <c r="H1115" s="11">
        <v>10</v>
      </c>
      <c r="I1115" s="20" t="s">
        <v>253</v>
      </c>
      <c r="J1115" s="11" t="s">
        <v>255</v>
      </c>
      <c r="K1115" s="11" t="s">
        <v>5259</v>
      </c>
      <c r="L1115" s="11">
        <v>2</v>
      </c>
    </row>
    <row r="1116" spans="1:12">
      <c r="A1116" s="11" t="s">
        <v>2092</v>
      </c>
      <c r="D1116" s="11" t="s">
        <v>254</v>
      </c>
      <c r="E1116" s="19" t="s">
        <v>2342</v>
      </c>
      <c r="F1116" s="10">
        <v>42036</v>
      </c>
      <c r="G1116" s="10">
        <v>45323</v>
      </c>
      <c r="H1116" s="11">
        <v>10</v>
      </c>
      <c r="I1116" s="20" t="s">
        <v>253</v>
      </c>
      <c r="J1116" s="11" t="s">
        <v>255</v>
      </c>
      <c r="K1116" s="11" t="s">
        <v>5259</v>
      </c>
      <c r="L1116" s="11">
        <v>2</v>
      </c>
    </row>
    <row r="1117" spans="1:12">
      <c r="A1117" s="11" t="s">
        <v>2093</v>
      </c>
      <c r="D1117" s="11" t="s">
        <v>254</v>
      </c>
      <c r="E1117" s="19" t="s">
        <v>2343</v>
      </c>
      <c r="F1117" s="10">
        <v>42036</v>
      </c>
      <c r="G1117" s="10">
        <v>45323</v>
      </c>
      <c r="H1117" s="11">
        <v>10</v>
      </c>
      <c r="I1117" s="20" t="s">
        <v>253</v>
      </c>
      <c r="J1117" s="11" t="s">
        <v>255</v>
      </c>
      <c r="K1117" s="11" t="s">
        <v>5259</v>
      </c>
      <c r="L1117" s="11">
        <v>2</v>
      </c>
    </row>
    <row r="1118" spans="1:12">
      <c r="A1118" s="11" t="s">
        <v>2094</v>
      </c>
      <c r="D1118" s="11" t="s">
        <v>254</v>
      </c>
      <c r="E1118" s="19" t="s">
        <v>2344</v>
      </c>
      <c r="F1118" s="10">
        <v>42036</v>
      </c>
      <c r="G1118" s="10">
        <v>45323</v>
      </c>
      <c r="H1118" s="11">
        <v>10</v>
      </c>
      <c r="I1118" s="20" t="s">
        <v>253</v>
      </c>
      <c r="J1118" s="11" t="s">
        <v>255</v>
      </c>
      <c r="K1118" s="11" t="s">
        <v>5259</v>
      </c>
      <c r="L1118" s="11">
        <v>2</v>
      </c>
    </row>
    <row r="1119" spans="1:12">
      <c r="A1119" s="11" t="s">
        <v>2095</v>
      </c>
      <c r="D1119" s="11" t="s">
        <v>254</v>
      </c>
      <c r="E1119" s="19" t="s">
        <v>2345</v>
      </c>
      <c r="F1119" s="10">
        <v>42036</v>
      </c>
      <c r="G1119" s="10">
        <v>45323</v>
      </c>
      <c r="H1119" s="11">
        <v>10</v>
      </c>
      <c r="I1119" s="20" t="s">
        <v>253</v>
      </c>
      <c r="J1119" s="11" t="s">
        <v>255</v>
      </c>
      <c r="K1119" s="11" t="s">
        <v>5259</v>
      </c>
      <c r="L1119" s="11">
        <v>2</v>
      </c>
    </row>
    <row r="1120" spans="1:12">
      <c r="A1120" s="11" t="s">
        <v>2096</v>
      </c>
      <c r="D1120" s="11" t="s">
        <v>254</v>
      </c>
      <c r="E1120" s="19" t="s">
        <v>2346</v>
      </c>
      <c r="F1120" s="10">
        <v>42036</v>
      </c>
      <c r="G1120" s="10">
        <v>45323</v>
      </c>
      <c r="H1120" s="11">
        <v>10</v>
      </c>
      <c r="I1120" s="20" t="s">
        <v>253</v>
      </c>
      <c r="J1120" s="11" t="s">
        <v>255</v>
      </c>
      <c r="K1120" s="11" t="s">
        <v>5259</v>
      </c>
      <c r="L1120" s="11">
        <v>2</v>
      </c>
    </row>
    <row r="1121" spans="1:12">
      <c r="A1121" s="11" t="s">
        <v>2097</v>
      </c>
      <c r="D1121" s="11" t="s">
        <v>254</v>
      </c>
      <c r="E1121" s="19" t="s">
        <v>2347</v>
      </c>
      <c r="F1121" s="10">
        <v>42036</v>
      </c>
      <c r="G1121" s="10">
        <v>45323</v>
      </c>
      <c r="H1121" s="11">
        <v>10</v>
      </c>
      <c r="I1121" s="20" t="s">
        <v>253</v>
      </c>
      <c r="J1121" s="11" t="s">
        <v>255</v>
      </c>
      <c r="K1121" s="11" t="s">
        <v>5259</v>
      </c>
      <c r="L1121" s="11">
        <v>2</v>
      </c>
    </row>
    <row r="1122" spans="1:12">
      <c r="A1122" s="11" t="s">
        <v>2098</v>
      </c>
      <c r="D1122" s="11" t="s">
        <v>254</v>
      </c>
      <c r="E1122" s="19" t="s">
        <v>2348</v>
      </c>
      <c r="F1122" s="10">
        <v>42036</v>
      </c>
      <c r="G1122" s="10">
        <v>45323</v>
      </c>
      <c r="H1122" s="11">
        <v>10</v>
      </c>
      <c r="I1122" s="20" t="s">
        <v>253</v>
      </c>
      <c r="J1122" s="11" t="s">
        <v>255</v>
      </c>
      <c r="K1122" s="11" t="s">
        <v>5259</v>
      </c>
      <c r="L1122" s="11">
        <v>2</v>
      </c>
    </row>
    <row r="1123" spans="1:12">
      <c r="A1123" s="11" t="s">
        <v>2099</v>
      </c>
      <c r="D1123" s="11" t="s">
        <v>254</v>
      </c>
      <c r="E1123" s="19" t="s">
        <v>2349</v>
      </c>
      <c r="F1123" s="10">
        <v>42036</v>
      </c>
      <c r="G1123" s="10">
        <v>45323</v>
      </c>
      <c r="H1123" s="11">
        <v>10</v>
      </c>
      <c r="I1123" s="20" t="s">
        <v>253</v>
      </c>
      <c r="J1123" s="11" t="s">
        <v>255</v>
      </c>
      <c r="K1123" s="11" t="s">
        <v>5259</v>
      </c>
      <c r="L1123" s="11">
        <v>2</v>
      </c>
    </row>
    <row r="1124" spans="1:12">
      <c r="A1124" s="11" t="s">
        <v>2100</v>
      </c>
      <c r="D1124" s="11" t="s">
        <v>254</v>
      </c>
      <c r="E1124" s="19" t="s">
        <v>2350</v>
      </c>
      <c r="F1124" s="10">
        <v>42036</v>
      </c>
      <c r="G1124" s="10">
        <v>45323</v>
      </c>
      <c r="H1124" s="11">
        <v>10</v>
      </c>
      <c r="I1124" s="20" t="s">
        <v>253</v>
      </c>
      <c r="J1124" s="11" t="s">
        <v>255</v>
      </c>
      <c r="K1124" s="11" t="s">
        <v>5259</v>
      </c>
      <c r="L1124" s="11">
        <v>2</v>
      </c>
    </row>
    <row r="1125" spans="1:12">
      <c r="A1125" s="11" t="s">
        <v>2101</v>
      </c>
      <c r="D1125" s="11" t="s">
        <v>254</v>
      </c>
      <c r="E1125" s="19" t="s">
        <v>2351</v>
      </c>
      <c r="F1125" s="10">
        <v>42036</v>
      </c>
      <c r="G1125" s="10">
        <v>45323</v>
      </c>
      <c r="H1125" s="11">
        <v>10</v>
      </c>
      <c r="I1125" s="20" t="s">
        <v>253</v>
      </c>
      <c r="J1125" s="11" t="s">
        <v>255</v>
      </c>
      <c r="K1125" s="11" t="s">
        <v>5259</v>
      </c>
      <c r="L1125" s="11">
        <v>2</v>
      </c>
    </row>
    <row r="1126" spans="1:12">
      <c r="A1126" s="11" t="s">
        <v>2102</v>
      </c>
      <c r="D1126" s="11" t="s">
        <v>254</v>
      </c>
      <c r="E1126" s="19" t="s">
        <v>2352</v>
      </c>
      <c r="F1126" s="10">
        <v>42036</v>
      </c>
      <c r="G1126" s="10">
        <v>45323</v>
      </c>
      <c r="H1126" s="11">
        <v>10</v>
      </c>
      <c r="I1126" s="20" t="s">
        <v>253</v>
      </c>
      <c r="J1126" s="11" t="s">
        <v>255</v>
      </c>
      <c r="K1126" s="11" t="s">
        <v>5259</v>
      </c>
      <c r="L1126" s="11">
        <v>2</v>
      </c>
    </row>
    <row r="1127" spans="1:12">
      <c r="A1127" s="11" t="s">
        <v>2103</v>
      </c>
      <c r="D1127" s="11" t="s">
        <v>254</v>
      </c>
      <c r="E1127" s="19" t="s">
        <v>2353</v>
      </c>
      <c r="F1127" s="10">
        <v>42036</v>
      </c>
      <c r="G1127" s="10">
        <v>45323</v>
      </c>
      <c r="H1127" s="11">
        <v>10</v>
      </c>
      <c r="I1127" s="20" t="s">
        <v>253</v>
      </c>
      <c r="J1127" s="11" t="s">
        <v>255</v>
      </c>
      <c r="K1127" s="11" t="s">
        <v>5259</v>
      </c>
      <c r="L1127" s="11">
        <v>2</v>
      </c>
    </row>
    <row r="1128" spans="1:12">
      <c r="A1128" s="11" t="s">
        <v>2104</v>
      </c>
      <c r="D1128" s="11" t="s">
        <v>254</v>
      </c>
      <c r="E1128" s="19" t="s">
        <v>2354</v>
      </c>
      <c r="F1128" s="10">
        <v>42036</v>
      </c>
      <c r="G1128" s="10">
        <v>45323</v>
      </c>
      <c r="H1128" s="11">
        <v>10</v>
      </c>
      <c r="I1128" s="20" t="s">
        <v>253</v>
      </c>
      <c r="J1128" s="11" t="s">
        <v>255</v>
      </c>
      <c r="K1128" s="11" t="s">
        <v>5259</v>
      </c>
      <c r="L1128" s="11">
        <v>2</v>
      </c>
    </row>
    <row r="1129" spans="1:12">
      <c r="A1129" s="11" t="s">
        <v>2105</v>
      </c>
      <c r="D1129" s="11" t="s">
        <v>254</v>
      </c>
      <c r="E1129" s="19" t="s">
        <v>2355</v>
      </c>
      <c r="F1129" s="10">
        <v>42036</v>
      </c>
      <c r="G1129" s="10">
        <v>45323</v>
      </c>
      <c r="H1129" s="11">
        <v>10</v>
      </c>
      <c r="I1129" s="20" t="s">
        <v>253</v>
      </c>
      <c r="J1129" s="11" t="s">
        <v>255</v>
      </c>
      <c r="K1129" s="11" t="s">
        <v>5259</v>
      </c>
      <c r="L1129" s="11">
        <v>2</v>
      </c>
    </row>
    <row r="1130" spans="1:12">
      <c r="A1130" s="11" t="s">
        <v>2106</v>
      </c>
      <c r="D1130" s="11" t="s">
        <v>254</v>
      </c>
      <c r="E1130" s="19" t="s">
        <v>2356</v>
      </c>
      <c r="F1130" s="10">
        <v>42036</v>
      </c>
      <c r="G1130" s="10">
        <v>45323</v>
      </c>
      <c r="H1130" s="11">
        <v>10</v>
      </c>
      <c r="I1130" s="20" t="s">
        <v>253</v>
      </c>
      <c r="J1130" s="11" t="s">
        <v>255</v>
      </c>
      <c r="K1130" s="11" t="s">
        <v>5259</v>
      </c>
      <c r="L1130" s="11">
        <v>2</v>
      </c>
    </row>
    <row r="1131" spans="1:12">
      <c r="A1131" s="11" t="s">
        <v>2107</v>
      </c>
      <c r="D1131" s="11" t="s">
        <v>254</v>
      </c>
      <c r="E1131" s="19" t="s">
        <v>2357</v>
      </c>
      <c r="F1131" s="10">
        <v>42036</v>
      </c>
      <c r="G1131" s="10">
        <v>45323</v>
      </c>
      <c r="H1131" s="11">
        <v>10</v>
      </c>
      <c r="I1131" s="20" t="s">
        <v>253</v>
      </c>
      <c r="J1131" s="11" t="s">
        <v>255</v>
      </c>
      <c r="K1131" s="11" t="s">
        <v>5259</v>
      </c>
      <c r="L1131" s="11">
        <v>2</v>
      </c>
    </row>
    <row r="1132" spans="1:12">
      <c r="A1132" s="11" t="s">
        <v>2108</v>
      </c>
      <c r="D1132" s="11" t="s">
        <v>254</v>
      </c>
      <c r="E1132" s="19" t="s">
        <v>2358</v>
      </c>
      <c r="F1132" s="10">
        <v>42036</v>
      </c>
      <c r="G1132" s="10">
        <v>45323</v>
      </c>
      <c r="H1132" s="11">
        <v>10</v>
      </c>
      <c r="I1132" s="20" t="s">
        <v>253</v>
      </c>
      <c r="J1132" s="11" t="s">
        <v>255</v>
      </c>
      <c r="K1132" s="11" t="s">
        <v>5259</v>
      </c>
      <c r="L1132" s="11">
        <v>2</v>
      </c>
    </row>
    <row r="1133" spans="1:12">
      <c r="A1133" s="11" t="s">
        <v>2109</v>
      </c>
      <c r="D1133" s="11" t="s">
        <v>254</v>
      </c>
      <c r="E1133" s="19" t="s">
        <v>2359</v>
      </c>
      <c r="F1133" s="10">
        <v>42036</v>
      </c>
      <c r="G1133" s="10">
        <v>45323</v>
      </c>
      <c r="H1133" s="11">
        <v>10</v>
      </c>
      <c r="I1133" s="20" t="s">
        <v>253</v>
      </c>
      <c r="J1133" s="11" t="s">
        <v>255</v>
      </c>
      <c r="K1133" s="11" t="s">
        <v>5259</v>
      </c>
      <c r="L1133" s="11">
        <v>2</v>
      </c>
    </row>
    <row r="1134" spans="1:12">
      <c r="A1134" s="11" t="s">
        <v>2110</v>
      </c>
      <c r="D1134" s="11" t="s">
        <v>254</v>
      </c>
      <c r="E1134" s="19" t="s">
        <v>2360</v>
      </c>
      <c r="F1134" s="10">
        <v>42036</v>
      </c>
      <c r="G1134" s="10">
        <v>45323</v>
      </c>
      <c r="H1134" s="11">
        <v>10</v>
      </c>
      <c r="I1134" s="20" t="s">
        <v>253</v>
      </c>
      <c r="J1134" s="11" t="s">
        <v>255</v>
      </c>
      <c r="K1134" s="11" t="s">
        <v>5259</v>
      </c>
      <c r="L1134" s="11">
        <v>2</v>
      </c>
    </row>
    <row r="1135" spans="1:12">
      <c r="A1135" s="11" t="s">
        <v>2111</v>
      </c>
      <c r="D1135" s="11" t="s">
        <v>254</v>
      </c>
      <c r="E1135" s="19" t="s">
        <v>2361</v>
      </c>
      <c r="F1135" s="10">
        <v>42036</v>
      </c>
      <c r="G1135" s="10">
        <v>45323</v>
      </c>
      <c r="H1135" s="11">
        <v>10</v>
      </c>
      <c r="I1135" s="20" t="s">
        <v>253</v>
      </c>
      <c r="J1135" s="11" t="s">
        <v>255</v>
      </c>
      <c r="K1135" s="11" t="s">
        <v>5259</v>
      </c>
      <c r="L1135" s="11">
        <v>2</v>
      </c>
    </row>
    <row r="1136" spans="1:12">
      <c r="A1136" s="11" t="s">
        <v>2112</v>
      </c>
      <c r="D1136" s="11" t="s">
        <v>254</v>
      </c>
      <c r="E1136" s="19" t="s">
        <v>2362</v>
      </c>
      <c r="F1136" s="10">
        <v>42036</v>
      </c>
      <c r="G1136" s="10">
        <v>45323</v>
      </c>
      <c r="H1136" s="11">
        <v>10</v>
      </c>
      <c r="I1136" s="20" t="s">
        <v>253</v>
      </c>
      <c r="J1136" s="11" t="s">
        <v>255</v>
      </c>
      <c r="K1136" s="11" t="s">
        <v>5259</v>
      </c>
      <c r="L1136" s="11">
        <v>2</v>
      </c>
    </row>
    <row r="1137" spans="1:12">
      <c r="A1137" s="11" t="s">
        <v>2113</v>
      </c>
      <c r="D1137" s="11" t="s">
        <v>254</v>
      </c>
      <c r="E1137" s="19" t="s">
        <v>2363</v>
      </c>
      <c r="F1137" s="10">
        <v>42036</v>
      </c>
      <c r="G1137" s="10">
        <v>45323</v>
      </c>
      <c r="H1137" s="11">
        <v>10</v>
      </c>
      <c r="I1137" s="20" t="s">
        <v>253</v>
      </c>
      <c r="J1137" s="11" t="s">
        <v>255</v>
      </c>
      <c r="K1137" s="11" t="s">
        <v>5259</v>
      </c>
      <c r="L1137" s="11">
        <v>2</v>
      </c>
    </row>
    <row r="1138" spans="1:12">
      <c r="A1138" s="11" t="s">
        <v>2114</v>
      </c>
      <c r="D1138" s="11" t="s">
        <v>254</v>
      </c>
      <c r="E1138" s="19" t="s">
        <v>2364</v>
      </c>
      <c r="F1138" s="10">
        <v>42036</v>
      </c>
      <c r="G1138" s="10">
        <v>45323</v>
      </c>
      <c r="H1138" s="11">
        <v>10</v>
      </c>
      <c r="I1138" s="20" t="s">
        <v>253</v>
      </c>
      <c r="J1138" s="11" t="s">
        <v>255</v>
      </c>
      <c r="K1138" s="11" t="s">
        <v>5259</v>
      </c>
      <c r="L1138" s="11">
        <v>2</v>
      </c>
    </row>
    <row r="1139" spans="1:12">
      <c r="A1139" s="11" t="s">
        <v>2115</v>
      </c>
      <c r="D1139" s="11" t="s">
        <v>254</v>
      </c>
      <c r="E1139" s="19" t="s">
        <v>2365</v>
      </c>
      <c r="F1139" s="10">
        <v>42036</v>
      </c>
      <c r="G1139" s="10">
        <v>45323</v>
      </c>
      <c r="H1139" s="11">
        <v>10</v>
      </c>
      <c r="I1139" s="20" t="s">
        <v>253</v>
      </c>
      <c r="J1139" s="11" t="s">
        <v>255</v>
      </c>
      <c r="K1139" s="11" t="s">
        <v>5259</v>
      </c>
      <c r="L1139" s="11">
        <v>2</v>
      </c>
    </row>
    <row r="1140" spans="1:12">
      <c r="A1140" s="11" t="s">
        <v>2116</v>
      </c>
      <c r="D1140" s="11" t="s">
        <v>254</v>
      </c>
      <c r="E1140" s="19" t="s">
        <v>2366</v>
      </c>
      <c r="F1140" s="10">
        <v>42036</v>
      </c>
      <c r="G1140" s="10">
        <v>45323</v>
      </c>
      <c r="H1140" s="11">
        <v>10</v>
      </c>
      <c r="I1140" s="20" t="s">
        <v>253</v>
      </c>
      <c r="J1140" s="11" t="s">
        <v>255</v>
      </c>
      <c r="K1140" s="11" t="s">
        <v>5259</v>
      </c>
      <c r="L1140" s="11">
        <v>2</v>
      </c>
    </row>
    <row r="1141" spans="1:12">
      <c r="A1141" s="11" t="s">
        <v>2117</v>
      </c>
      <c r="D1141" s="11" t="s">
        <v>254</v>
      </c>
      <c r="E1141" s="19" t="s">
        <v>2367</v>
      </c>
      <c r="F1141" s="10">
        <v>42036</v>
      </c>
      <c r="G1141" s="10">
        <v>45323</v>
      </c>
      <c r="H1141" s="11">
        <v>10</v>
      </c>
      <c r="I1141" s="20" t="s">
        <v>253</v>
      </c>
      <c r="J1141" s="11" t="s">
        <v>255</v>
      </c>
      <c r="K1141" s="11" t="s">
        <v>5259</v>
      </c>
      <c r="L1141" s="11">
        <v>2</v>
      </c>
    </row>
    <row r="1142" spans="1:12">
      <c r="A1142" s="11" t="s">
        <v>2118</v>
      </c>
      <c r="D1142" s="11" t="s">
        <v>254</v>
      </c>
      <c r="E1142" s="19" t="s">
        <v>2368</v>
      </c>
      <c r="F1142" s="10">
        <v>42036</v>
      </c>
      <c r="G1142" s="10">
        <v>45323</v>
      </c>
      <c r="H1142" s="11">
        <v>10</v>
      </c>
      <c r="I1142" s="20" t="s">
        <v>253</v>
      </c>
      <c r="J1142" s="11" t="s">
        <v>255</v>
      </c>
      <c r="K1142" s="11" t="s">
        <v>5259</v>
      </c>
      <c r="L1142" s="11">
        <v>2</v>
      </c>
    </row>
    <row r="1143" spans="1:12">
      <c r="A1143" s="11" t="s">
        <v>2119</v>
      </c>
      <c r="D1143" s="11" t="s">
        <v>254</v>
      </c>
      <c r="E1143" s="19" t="s">
        <v>2369</v>
      </c>
      <c r="F1143" s="10">
        <v>42036</v>
      </c>
      <c r="G1143" s="10">
        <v>45323</v>
      </c>
      <c r="H1143" s="11">
        <v>10</v>
      </c>
      <c r="I1143" s="20" t="s">
        <v>253</v>
      </c>
      <c r="J1143" s="11" t="s">
        <v>255</v>
      </c>
      <c r="K1143" s="11" t="s">
        <v>5259</v>
      </c>
      <c r="L1143" s="11">
        <v>2</v>
      </c>
    </row>
    <row r="1144" spans="1:12">
      <c r="A1144" s="11" t="s">
        <v>2120</v>
      </c>
      <c r="D1144" s="11" t="s">
        <v>254</v>
      </c>
      <c r="E1144" s="19" t="s">
        <v>2370</v>
      </c>
      <c r="F1144" s="10">
        <v>42036</v>
      </c>
      <c r="G1144" s="10">
        <v>45323</v>
      </c>
      <c r="H1144" s="11">
        <v>10</v>
      </c>
      <c r="I1144" s="20" t="s">
        <v>253</v>
      </c>
      <c r="J1144" s="11" t="s">
        <v>255</v>
      </c>
      <c r="K1144" s="11" t="s">
        <v>5259</v>
      </c>
      <c r="L1144" s="11">
        <v>2</v>
      </c>
    </row>
    <row r="1145" spans="1:12">
      <c r="A1145" s="11" t="s">
        <v>2121</v>
      </c>
      <c r="D1145" s="11" t="s">
        <v>254</v>
      </c>
      <c r="E1145" s="19" t="s">
        <v>2371</v>
      </c>
      <c r="F1145" s="10">
        <v>42036</v>
      </c>
      <c r="G1145" s="10">
        <v>45323</v>
      </c>
      <c r="H1145" s="11">
        <v>10</v>
      </c>
      <c r="I1145" s="20" t="s">
        <v>253</v>
      </c>
      <c r="J1145" s="11" t="s">
        <v>255</v>
      </c>
      <c r="K1145" s="11" t="s">
        <v>5259</v>
      </c>
      <c r="L1145" s="11">
        <v>2</v>
      </c>
    </row>
    <row r="1146" spans="1:12">
      <c r="A1146" s="11" t="s">
        <v>2122</v>
      </c>
      <c r="D1146" s="11" t="s">
        <v>254</v>
      </c>
      <c r="E1146" s="19" t="s">
        <v>2372</v>
      </c>
      <c r="F1146" s="10">
        <v>42036</v>
      </c>
      <c r="G1146" s="10">
        <v>45323</v>
      </c>
      <c r="H1146" s="11">
        <v>10</v>
      </c>
      <c r="I1146" s="20" t="s">
        <v>253</v>
      </c>
      <c r="J1146" s="11" t="s">
        <v>255</v>
      </c>
      <c r="K1146" s="11" t="s">
        <v>5259</v>
      </c>
      <c r="L1146" s="11">
        <v>2</v>
      </c>
    </row>
    <row r="1147" spans="1:12">
      <c r="A1147" s="11" t="s">
        <v>2123</v>
      </c>
      <c r="D1147" s="11" t="s">
        <v>254</v>
      </c>
      <c r="E1147" s="19" t="s">
        <v>2373</v>
      </c>
      <c r="F1147" s="10">
        <v>42036</v>
      </c>
      <c r="G1147" s="10">
        <v>45323</v>
      </c>
      <c r="H1147" s="11">
        <v>10</v>
      </c>
      <c r="I1147" s="20" t="s">
        <v>253</v>
      </c>
      <c r="J1147" s="11" t="s">
        <v>255</v>
      </c>
      <c r="K1147" s="11" t="s">
        <v>5259</v>
      </c>
      <c r="L1147" s="11">
        <v>2</v>
      </c>
    </row>
    <row r="1148" spans="1:12">
      <c r="A1148" s="11" t="s">
        <v>2124</v>
      </c>
      <c r="D1148" s="11" t="s">
        <v>254</v>
      </c>
      <c r="E1148" s="19" t="s">
        <v>2374</v>
      </c>
      <c r="F1148" s="10">
        <v>42036</v>
      </c>
      <c r="G1148" s="10">
        <v>45323</v>
      </c>
      <c r="H1148" s="11">
        <v>10</v>
      </c>
      <c r="I1148" s="20" t="s">
        <v>253</v>
      </c>
      <c r="J1148" s="11" t="s">
        <v>255</v>
      </c>
      <c r="K1148" s="11" t="s">
        <v>5259</v>
      </c>
      <c r="L1148" s="11">
        <v>2</v>
      </c>
    </row>
    <row r="1149" spans="1:12">
      <c r="A1149" s="11" t="s">
        <v>2125</v>
      </c>
      <c r="D1149" s="11" t="s">
        <v>254</v>
      </c>
      <c r="E1149" s="19" t="s">
        <v>2375</v>
      </c>
      <c r="F1149" s="10">
        <v>42036</v>
      </c>
      <c r="G1149" s="10">
        <v>45323</v>
      </c>
      <c r="H1149" s="11">
        <v>10</v>
      </c>
      <c r="I1149" s="20" t="s">
        <v>253</v>
      </c>
      <c r="J1149" s="11" t="s">
        <v>255</v>
      </c>
      <c r="K1149" s="11" t="s">
        <v>5259</v>
      </c>
      <c r="L1149" s="11">
        <v>2</v>
      </c>
    </row>
    <row r="1150" spans="1:12">
      <c r="A1150" s="11" t="s">
        <v>2126</v>
      </c>
      <c r="D1150" s="11" t="s">
        <v>254</v>
      </c>
      <c r="E1150" s="19" t="s">
        <v>2376</v>
      </c>
      <c r="F1150" s="10">
        <v>42036</v>
      </c>
      <c r="G1150" s="10">
        <v>45323</v>
      </c>
      <c r="H1150" s="11">
        <v>10</v>
      </c>
      <c r="I1150" s="20" t="s">
        <v>253</v>
      </c>
      <c r="J1150" s="11" t="s">
        <v>255</v>
      </c>
      <c r="K1150" s="11" t="s">
        <v>5259</v>
      </c>
      <c r="L1150" s="11">
        <v>2</v>
      </c>
    </row>
    <row r="1151" spans="1:12">
      <c r="A1151" s="11" t="s">
        <v>2127</v>
      </c>
      <c r="D1151" s="11" t="s">
        <v>254</v>
      </c>
      <c r="E1151" s="19" t="s">
        <v>2377</v>
      </c>
      <c r="F1151" s="10">
        <v>42036</v>
      </c>
      <c r="G1151" s="10">
        <v>45323</v>
      </c>
      <c r="H1151" s="11">
        <v>10</v>
      </c>
      <c r="I1151" s="20" t="s">
        <v>253</v>
      </c>
      <c r="J1151" s="11" t="s">
        <v>255</v>
      </c>
      <c r="K1151" s="11" t="s">
        <v>5259</v>
      </c>
      <c r="L1151" s="11">
        <v>2</v>
      </c>
    </row>
    <row r="1152" spans="1:12">
      <c r="A1152" s="11" t="s">
        <v>2128</v>
      </c>
      <c r="D1152" s="11" t="s">
        <v>254</v>
      </c>
      <c r="E1152" s="19" t="s">
        <v>2378</v>
      </c>
      <c r="F1152" s="10">
        <v>42036</v>
      </c>
      <c r="G1152" s="10">
        <v>45323</v>
      </c>
      <c r="H1152" s="11">
        <v>10</v>
      </c>
      <c r="I1152" s="20" t="s">
        <v>253</v>
      </c>
      <c r="J1152" s="11" t="s">
        <v>255</v>
      </c>
      <c r="K1152" s="11" t="s">
        <v>5259</v>
      </c>
      <c r="L1152" s="11">
        <v>2</v>
      </c>
    </row>
    <row r="1153" spans="1:12">
      <c r="A1153" s="11" t="s">
        <v>2129</v>
      </c>
      <c r="D1153" s="11" t="s">
        <v>254</v>
      </c>
      <c r="E1153" s="19" t="s">
        <v>2379</v>
      </c>
      <c r="F1153" s="10">
        <v>42036</v>
      </c>
      <c r="G1153" s="10">
        <v>45323</v>
      </c>
      <c r="H1153" s="11">
        <v>10</v>
      </c>
      <c r="I1153" s="20" t="s">
        <v>253</v>
      </c>
      <c r="J1153" s="11" t="s">
        <v>255</v>
      </c>
      <c r="K1153" s="11" t="s">
        <v>5259</v>
      </c>
      <c r="L1153" s="11">
        <v>2</v>
      </c>
    </row>
    <row r="1154" spans="1:12">
      <c r="A1154" s="11" t="s">
        <v>2130</v>
      </c>
      <c r="D1154" s="11" t="s">
        <v>254</v>
      </c>
      <c r="E1154" s="19" t="s">
        <v>2380</v>
      </c>
      <c r="F1154" s="10">
        <v>42036</v>
      </c>
      <c r="G1154" s="10">
        <v>45323</v>
      </c>
      <c r="H1154" s="11">
        <v>10</v>
      </c>
      <c r="I1154" s="20" t="s">
        <v>253</v>
      </c>
      <c r="J1154" s="11" t="s">
        <v>255</v>
      </c>
      <c r="K1154" s="11" t="s">
        <v>5259</v>
      </c>
      <c r="L1154" s="11">
        <v>2</v>
      </c>
    </row>
    <row r="1155" spans="1:12">
      <c r="A1155" s="11" t="s">
        <v>2131</v>
      </c>
      <c r="D1155" s="11" t="s">
        <v>254</v>
      </c>
      <c r="E1155" s="19" t="s">
        <v>2381</v>
      </c>
      <c r="F1155" s="10">
        <v>42036</v>
      </c>
      <c r="G1155" s="10">
        <v>45323</v>
      </c>
      <c r="H1155" s="11">
        <v>10</v>
      </c>
      <c r="I1155" s="20" t="s">
        <v>253</v>
      </c>
      <c r="J1155" s="11" t="s">
        <v>255</v>
      </c>
      <c r="K1155" s="11" t="s">
        <v>5259</v>
      </c>
      <c r="L1155" s="11">
        <v>2</v>
      </c>
    </row>
    <row r="1156" spans="1:12">
      <c r="A1156" s="11" t="s">
        <v>2132</v>
      </c>
      <c r="D1156" s="11" t="s">
        <v>254</v>
      </c>
      <c r="E1156" s="19" t="s">
        <v>2382</v>
      </c>
      <c r="F1156" s="10">
        <v>42036</v>
      </c>
      <c r="G1156" s="10">
        <v>45323</v>
      </c>
      <c r="H1156" s="11">
        <v>10</v>
      </c>
      <c r="I1156" s="20" t="s">
        <v>253</v>
      </c>
      <c r="J1156" s="11" t="s">
        <v>255</v>
      </c>
      <c r="K1156" s="11" t="s">
        <v>5259</v>
      </c>
      <c r="L1156" s="11">
        <v>2</v>
      </c>
    </row>
    <row r="1157" spans="1:12">
      <c r="A1157" s="11" t="s">
        <v>2133</v>
      </c>
      <c r="D1157" s="11" t="s">
        <v>254</v>
      </c>
      <c r="E1157" s="19" t="s">
        <v>2383</v>
      </c>
      <c r="F1157" s="10">
        <v>42036</v>
      </c>
      <c r="G1157" s="10">
        <v>45323</v>
      </c>
      <c r="H1157" s="11">
        <v>10</v>
      </c>
      <c r="I1157" s="20" t="s">
        <v>253</v>
      </c>
      <c r="J1157" s="11" t="s">
        <v>255</v>
      </c>
      <c r="K1157" s="11" t="s">
        <v>5259</v>
      </c>
      <c r="L1157" s="11">
        <v>2</v>
      </c>
    </row>
    <row r="1158" spans="1:12">
      <c r="A1158" s="11" t="s">
        <v>2134</v>
      </c>
      <c r="D1158" s="11" t="s">
        <v>254</v>
      </c>
      <c r="E1158" s="19" t="s">
        <v>2384</v>
      </c>
      <c r="F1158" s="10">
        <v>42036</v>
      </c>
      <c r="G1158" s="10">
        <v>45323</v>
      </c>
      <c r="H1158" s="11">
        <v>10</v>
      </c>
      <c r="I1158" s="20" t="s">
        <v>253</v>
      </c>
      <c r="J1158" s="11" t="s">
        <v>255</v>
      </c>
      <c r="K1158" s="11" t="s">
        <v>5259</v>
      </c>
      <c r="L1158" s="11">
        <v>2</v>
      </c>
    </row>
    <row r="1159" spans="1:12">
      <c r="A1159" s="11" t="s">
        <v>2135</v>
      </c>
      <c r="D1159" s="11" t="s">
        <v>254</v>
      </c>
      <c r="E1159" s="19" t="s">
        <v>2385</v>
      </c>
      <c r="F1159" s="10">
        <v>42036</v>
      </c>
      <c r="G1159" s="10">
        <v>45323</v>
      </c>
      <c r="H1159" s="11">
        <v>10</v>
      </c>
      <c r="I1159" s="20" t="s">
        <v>253</v>
      </c>
      <c r="J1159" s="11" t="s">
        <v>255</v>
      </c>
      <c r="K1159" s="11" t="s">
        <v>5259</v>
      </c>
      <c r="L1159" s="11">
        <v>2</v>
      </c>
    </row>
    <row r="1160" spans="1:12">
      <c r="A1160" s="11" t="s">
        <v>2136</v>
      </c>
      <c r="D1160" s="11" t="s">
        <v>254</v>
      </c>
      <c r="E1160" s="19" t="s">
        <v>2386</v>
      </c>
      <c r="F1160" s="10">
        <v>42036</v>
      </c>
      <c r="G1160" s="10">
        <v>45323</v>
      </c>
      <c r="H1160" s="11">
        <v>10</v>
      </c>
      <c r="I1160" s="20" t="s">
        <v>253</v>
      </c>
      <c r="J1160" s="11" t="s">
        <v>255</v>
      </c>
      <c r="K1160" s="11" t="s">
        <v>5259</v>
      </c>
      <c r="L1160" s="11">
        <v>2</v>
      </c>
    </row>
    <row r="1161" spans="1:12">
      <c r="A1161" s="11" t="s">
        <v>2137</v>
      </c>
      <c r="D1161" s="11" t="s">
        <v>254</v>
      </c>
      <c r="E1161" s="19" t="s">
        <v>2387</v>
      </c>
      <c r="F1161" s="10">
        <v>42036</v>
      </c>
      <c r="G1161" s="10">
        <v>45323</v>
      </c>
      <c r="H1161" s="11">
        <v>10</v>
      </c>
      <c r="I1161" s="20" t="s">
        <v>253</v>
      </c>
      <c r="J1161" s="11" t="s">
        <v>255</v>
      </c>
      <c r="K1161" s="11" t="s">
        <v>5259</v>
      </c>
      <c r="L1161" s="11">
        <v>2</v>
      </c>
    </row>
    <row r="1162" spans="1:12">
      <c r="A1162" s="11" t="s">
        <v>2138</v>
      </c>
      <c r="D1162" s="11" t="s">
        <v>254</v>
      </c>
      <c r="E1162" s="19" t="s">
        <v>2388</v>
      </c>
      <c r="F1162" s="10">
        <v>42036</v>
      </c>
      <c r="G1162" s="10">
        <v>45323</v>
      </c>
      <c r="H1162" s="11">
        <v>10</v>
      </c>
      <c r="I1162" s="20" t="s">
        <v>253</v>
      </c>
      <c r="J1162" s="11" t="s">
        <v>255</v>
      </c>
      <c r="K1162" s="11" t="s">
        <v>5259</v>
      </c>
      <c r="L1162" s="11">
        <v>2</v>
      </c>
    </row>
    <row r="1163" spans="1:12">
      <c r="A1163" s="11" t="s">
        <v>2139</v>
      </c>
      <c r="D1163" s="11" t="s">
        <v>254</v>
      </c>
      <c r="E1163" s="19" t="s">
        <v>2389</v>
      </c>
      <c r="F1163" s="10">
        <v>42036</v>
      </c>
      <c r="G1163" s="10">
        <v>45323</v>
      </c>
      <c r="H1163" s="11">
        <v>10</v>
      </c>
      <c r="I1163" s="20" t="s">
        <v>253</v>
      </c>
      <c r="J1163" s="11" t="s">
        <v>255</v>
      </c>
      <c r="K1163" s="11" t="s">
        <v>5259</v>
      </c>
      <c r="L1163" s="11">
        <v>2</v>
      </c>
    </row>
    <row r="1164" spans="1:12">
      <c r="A1164" s="11" t="s">
        <v>2140</v>
      </c>
      <c r="D1164" s="11" t="s">
        <v>254</v>
      </c>
      <c r="E1164" s="19" t="s">
        <v>2390</v>
      </c>
      <c r="F1164" s="10">
        <v>42036</v>
      </c>
      <c r="G1164" s="10">
        <v>45323</v>
      </c>
      <c r="H1164" s="11">
        <v>10</v>
      </c>
      <c r="I1164" s="20" t="s">
        <v>253</v>
      </c>
      <c r="J1164" s="11" t="s">
        <v>255</v>
      </c>
      <c r="K1164" s="11" t="s">
        <v>5259</v>
      </c>
      <c r="L1164" s="11">
        <v>2</v>
      </c>
    </row>
    <row r="1165" spans="1:12">
      <c r="A1165" s="11" t="s">
        <v>2141</v>
      </c>
      <c r="D1165" s="11" t="s">
        <v>254</v>
      </c>
      <c r="E1165" s="19" t="s">
        <v>2391</v>
      </c>
      <c r="F1165" s="10">
        <v>42036</v>
      </c>
      <c r="G1165" s="10">
        <v>45323</v>
      </c>
      <c r="H1165" s="11">
        <v>10</v>
      </c>
      <c r="I1165" s="20" t="s">
        <v>253</v>
      </c>
      <c r="J1165" s="11" t="s">
        <v>255</v>
      </c>
      <c r="K1165" s="11" t="s">
        <v>5259</v>
      </c>
      <c r="L1165" s="11">
        <v>2</v>
      </c>
    </row>
    <row r="1166" spans="1:12">
      <c r="A1166" s="11" t="s">
        <v>2142</v>
      </c>
      <c r="D1166" s="11" t="s">
        <v>254</v>
      </c>
      <c r="E1166" s="19" t="s">
        <v>2392</v>
      </c>
      <c r="F1166" s="10">
        <v>42036</v>
      </c>
      <c r="G1166" s="10">
        <v>45323</v>
      </c>
      <c r="H1166" s="11">
        <v>10</v>
      </c>
      <c r="I1166" s="20" t="s">
        <v>253</v>
      </c>
      <c r="J1166" s="11" t="s">
        <v>255</v>
      </c>
      <c r="K1166" s="11" t="s">
        <v>5259</v>
      </c>
      <c r="L1166" s="11">
        <v>2</v>
      </c>
    </row>
    <row r="1167" spans="1:12">
      <c r="A1167" s="11" t="s">
        <v>2143</v>
      </c>
      <c r="D1167" s="11" t="s">
        <v>254</v>
      </c>
      <c r="E1167" s="19" t="s">
        <v>2393</v>
      </c>
      <c r="F1167" s="10">
        <v>42036</v>
      </c>
      <c r="G1167" s="10">
        <v>45323</v>
      </c>
      <c r="H1167" s="11">
        <v>10</v>
      </c>
      <c r="I1167" s="20" t="s">
        <v>253</v>
      </c>
      <c r="J1167" s="11" t="s">
        <v>255</v>
      </c>
      <c r="K1167" s="11" t="s">
        <v>5259</v>
      </c>
      <c r="L1167" s="11">
        <v>2</v>
      </c>
    </row>
    <row r="1168" spans="1:12">
      <c r="A1168" s="11" t="s">
        <v>2144</v>
      </c>
      <c r="D1168" s="11" t="s">
        <v>254</v>
      </c>
      <c r="E1168" s="19" t="s">
        <v>2394</v>
      </c>
      <c r="F1168" s="10">
        <v>42036</v>
      </c>
      <c r="G1168" s="10">
        <v>45323</v>
      </c>
      <c r="H1168" s="11">
        <v>10</v>
      </c>
      <c r="I1168" s="20" t="s">
        <v>253</v>
      </c>
      <c r="J1168" s="11" t="s">
        <v>255</v>
      </c>
      <c r="K1168" s="11" t="s">
        <v>5259</v>
      </c>
      <c r="L1168" s="11">
        <v>2</v>
      </c>
    </row>
    <row r="1169" spans="1:12">
      <c r="A1169" s="11" t="s">
        <v>2145</v>
      </c>
      <c r="D1169" s="11" t="s">
        <v>254</v>
      </c>
      <c r="E1169" s="19" t="s">
        <v>2395</v>
      </c>
      <c r="F1169" s="10">
        <v>42036</v>
      </c>
      <c r="G1169" s="10">
        <v>45323</v>
      </c>
      <c r="H1169" s="11">
        <v>10</v>
      </c>
      <c r="I1169" s="20" t="s">
        <v>253</v>
      </c>
      <c r="J1169" s="11" t="s">
        <v>255</v>
      </c>
      <c r="K1169" s="11" t="s">
        <v>5259</v>
      </c>
      <c r="L1169" s="11">
        <v>2</v>
      </c>
    </row>
    <row r="1170" spans="1:12">
      <c r="A1170" s="11" t="s">
        <v>2146</v>
      </c>
      <c r="D1170" s="11" t="s">
        <v>254</v>
      </c>
      <c r="E1170" s="19" t="s">
        <v>2396</v>
      </c>
      <c r="F1170" s="10">
        <v>42036</v>
      </c>
      <c r="G1170" s="10">
        <v>45323</v>
      </c>
      <c r="H1170" s="11">
        <v>10</v>
      </c>
      <c r="I1170" s="20" t="s">
        <v>253</v>
      </c>
      <c r="J1170" s="11" t="s">
        <v>255</v>
      </c>
      <c r="K1170" s="11" t="s">
        <v>5259</v>
      </c>
      <c r="L1170" s="11">
        <v>2</v>
      </c>
    </row>
    <row r="1171" spans="1:12">
      <c r="A1171" s="11" t="s">
        <v>2147</v>
      </c>
      <c r="D1171" s="11" t="s">
        <v>254</v>
      </c>
      <c r="E1171" s="19" t="s">
        <v>2397</v>
      </c>
      <c r="F1171" s="10">
        <v>42036</v>
      </c>
      <c r="G1171" s="10">
        <v>45323</v>
      </c>
      <c r="H1171" s="11">
        <v>10</v>
      </c>
      <c r="I1171" s="20" t="s">
        <v>253</v>
      </c>
      <c r="J1171" s="11" t="s">
        <v>255</v>
      </c>
      <c r="K1171" s="11" t="s">
        <v>5259</v>
      </c>
      <c r="L1171" s="11">
        <v>2</v>
      </c>
    </row>
    <row r="1172" spans="1:12">
      <c r="A1172" s="11" t="s">
        <v>2148</v>
      </c>
      <c r="D1172" s="11" t="s">
        <v>254</v>
      </c>
      <c r="E1172" s="19" t="s">
        <v>2398</v>
      </c>
      <c r="F1172" s="10">
        <v>42036</v>
      </c>
      <c r="G1172" s="10">
        <v>45323</v>
      </c>
      <c r="H1172" s="11">
        <v>10</v>
      </c>
      <c r="I1172" s="20" t="s">
        <v>253</v>
      </c>
      <c r="J1172" s="11" t="s">
        <v>255</v>
      </c>
      <c r="K1172" s="11" t="s">
        <v>5259</v>
      </c>
      <c r="L1172" s="11">
        <v>2</v>
      </c>
    </row>
    <row r="1173" spans="1:12">
      <c r="A1173" s="11" t="s">
        <v>2149</v>
      </c>
      <c r="D1173" s="11" t="s">
        <v>254</v>
      </c>
      <c r="E1173" s="19" t="s">
        <v>2399</v>
      </c>
      <c r="F1173" s="10">
        <v>42036</v>
      </c>
      <c r="G1173" s="10">
        <v>45323</v>
      </c>
      <c r="H1173" s="11">
        <v>10</v>
      </c>
      <c r="I1173" s="20" t="s">
        <v>253</v>
      </c>
      <c r="J1173" s="11" t="s">
        <v>255</v>
      </c>
      <c r="K1173" s="11" t="s">
        <v>5259</v>
      </c>
      <c r="L1173" s="11">
        <v>2</v>
      </c>
    </row>
    <row r="1174" spans="1:12">
      <c r="A1174" s="11" t="s">
        <v>2150</v>
      </c>
      <c r="D1174" s="11" t="s">
        <v>254</v>
      </c>
      <c r="E1174" s="19" t="s">
        <v>2400</v>
      </c>
      <c r="F1174" s="10">
        <v>42036</v>
      </c>
      <c r="G1174" s="10">
        <v>45323</v>
      </c>
      <c r="H1174" s="11">
        <v>10</v>
      </c>
      <c r="I1174" s="20" t="s">
        <v>253</v>
      </c>
      <c r="J1174" s="11" t="s">
        <v>255</v>
      </c>
      <c r="K1174" s="11" t="s">
        <v>5259</v>
      </c>
      <c r="L1174" s="11">
        <v>2</v>
      </c>
    </row>
    <row r="1175" spans="1:12">
      <c r="A1175" s="11" t="s">
        <v>2151</v>
      </c>
      <c r="D1175" s="11" t="s">
        <v>254</v>
      </c>
      <c r="E1175" s="19" t="s">
        <v>2401</v>
      </c>
      <c r="F1175" s="10">
        <v>42036</v>
      </c>
      <c r="G1175" s="10">
        <v>45323</v>
      </c>
      <c r="H1175" s="11">
        <v>10</v>
      </c>
      <c r="I1175" s="20" t="s">
        <v>253</v>
      </c>
      <c r="J1175" s="11" t="s">
        <v>255</v>
      </c>
      <c r="K1175" s="11" t="s">
        <v>5259</v>
      </c>
      <c r="L1175" s="11">
        <v>2</v>
      </c>
    </row>
    <row r="1176" spans="1:12">
      <c r="A1176" s="11" t="s">
        <v>2152</v>
      </c>
      <c r="D1176" s="11" t="s">
        <v>254</v>
      </c>
      <c r="E1176" s="19" t="s">
        <v>2402</v>
      </c>
      <c r="F1176" s="10">
        <v>42036</v>
      </c>
      <c r="G1176" s="10">
        <v>45323</v>
      </c>
      <c r="H1176" s="11">
        <v>10</v>
      </c>
      <c r="I1176" s="20" t="s">
        <v>253</v>
      </c>
      <c r="J1176" s="11" t="s">
        <v>255</v>
      </c>
      <c r="K1176" s="11" t="s">
        <v>5259</v>
      </c>
      <c r="L1176" s="11">
        <v>2</v>
      </c>
    </row>
    <row r="1177" spans="1:12">
      <c r="A1177" s="11" t="s">
        <v>2153</v>
      </c>
      <c r="D1177" s="11" t="s">
        <v>254</v>
      </c>
      <c r="E1177" s="19" t="s">
        <v>2403</v>
      </c>
      <c r="F1177" s="10">
        <v>42036</v>
      </c>
      <c r="G1177" s="10">
        <v>45323</v>
      </c>
      <c r="H1177" s="11">
        <v>10</v>
      </c>
      <c r="I1177" s="20" t="s">
        <v>253</v>
      </c>
      <c r="J1177" s="11" t="s">
        <v>255</v>
      </c>
      <c r="K1177" s="11" t="s">
        <v>5259</v>
      </c>
      <c r="L1177" s="11">
        <v>2</v>
      </c>
    </row>
    <row r="1178" spans="1:12">
      <c r="A1178" s="11" t="s">
        <v>2154</v>
      </c>
      <c r="D1178" s="11" t="s">
        <v>254</v>
      </c>
      <c r="E1178" s="19" t="s">
        <v>2404</v>
      </c>
      <c r="F1178" s="10">
        <v>42036</v>
      </c>
      <c r="G1178" s="10">
        <v>45323</v>
      </c>
      <c r="H1178" s="11">
        <v>10</v>
      </c>
      <c r="I1178" s="20" t="s">
        <v>253</v>
      </c>
      <c r="J1178" s="11" t="s">
        <v>255</v>
      </c>
      <c r="K1178" s="11" t="s">
        <v>5259</v>
      </c>
      <c r="L1178" s="11">
        <v>2</v>
      </c>
    </row>
    <row r="1179" spans="1:12">
      <c r="A1179" s="11" t="s">
        <v>2155</v>
      </c>
      <c r="D1179" s="11" t="s">
        <v>254</v>
      </c>
      <c r="E1179" s="19" t="s">
        <v>2405</v>
      </c>
      <c r="F1179" s="10">
        <v>42036</v>
      </c>
      <c r="G1179" s="10">
        <v>45323</v>
      </c>
      <c r="H1179" s="11">
        <v>10</v>
      </c>
      <c r="I1179" s="20" t="s">
        <v>253</v>
      </c>
      <c r="J1179" s="11" t="s">
        <v>255</v>
      </c>
      <c r="K1179" s="11" t="s">
        <v>5259</v>
      </c>
      <c r="L1179" s="11">
        <v>2</v>
      </c>
    </row>
    <row r="1180" spans="1:12">
      <c r="A1180" s="11" t="s">
        <v>2156</v>
      </c>
      <c r="D1180" s="11" t="s">
        <v>254</v>
      </c>
      <c r="E1180" s="19" t="s">
        <v>2406</v>
      </c>
      <c r="F1180" s="10">
        <v>42036</v>
      </c>
      <c r="G1180" s="10">
        <v>45323</v>
      </c>
      <c r="H1180" s="11">
        <v>10</v>
      </c>
      <c r="I1180" s="20" t="s">
        <v>253</v>
      </c>
      <c r="J1180" s="11" t="s">
        <v>255</v>
      </c>
      <c r="K1180" s="11" t="s">
        <v>5259</v>
      </c>
      <c r="L1180" s="11">
        <v>2</v>
      </c>
    </row>
    <row r="1181" spans="1:12">
      <c r="A1181" s="11" t="s">
        <v>2157</v>
      </c>
      <c r="D1181" s="11" t="s">
        <v>254</v>
      </c>
      <c r="E1181" s="19" t="s">
        <v>2407</v>
      </c>
      <c r="F1181" s="10">
        <v>42036</v>
      </c>
      <c r="G1181" s="10">
        <v>45323</v>
      </c>
      <c r="H1181" s="11">
        <v>10</v>
      </c>
      <c r="I1181" s="20" t="s">
        <v>253</v>
      </c>
      <c r="J1181" s="11" t="s">
        <v>255</v>
      </c>
      <c r="K1181" s="11" t="s">
        <v>5259</v>
      </c>
      <c r="L1181" s="11">
        <v>2</v>
      </c>
    </row>
    <row r="1182" spans="1:12">
      <c r="A1182" s="11" t="s">
        <v>2158</v>
      </c>
      <c r="D1182" s="11" t="s">
        <v>254</v>
      </c>
      <c r="E1182" s="19" t="s">
        <v>2408</v>
      </c>
      <c r="F1182" s="10">
        <v>42036</v>
      </c>
      <c r="G1182" s="10">
        <v>45323</v>
      </c>
      <c r="H1182" s="11">
        <v>10</v>
      </c>
      <c r="I1182" s="20" t="s">
        <v>253</v>
      </c>
      <c r="J1182" s="11" t="s">
        <v>255</v>
      </c>
      <c r="K1182" s="11" t="s">
        <v>5259</v>
      </c>
      <c r="L1182" s="11">
        <v>2</v>
      </c>
    </row>
    <row r="1183" spans="1:12">
      <c r="A1183" s="11" t="s">
        <v>2159</v>
      </c>
      <c r="D1183" s="11" t="s">
        <v>254</v>
      </c>
      <c r="E1183" s="19" t="s">
        <v>2409</v>
      </c>
      <c r="F1183" s="10">
        <v>42036</v>
      </c>
      <c r="G1183" s="10">
        <v>45323</v>
      </c>
      <c r="H1183" s="11">
        <v>10</v>
      </c>
      <c r="I1183" s="20" t="s">
        <v>253</v>
      </c>
      <c r="J1183" s="11" t="s">
        <v>255</v>
      </c>
      <c r="K1183" s="11" t="s">
        <v>5259</v>
      </c>
      <c r="L1183" s="11">
        <v>2</v>
      </c>
    </row>
    <row r="1184" spans="1:12">
      <c r="A1184" s="11" t="s">
        <v>2160</v>
      </c>
      <c r="D1184" s="11" t="s">
        <v>254</v>
      </c>
      <c r="E1184" s="19" t="s">
        <v>2410</v>
      </c>
      <c r="F1184" s="10">
        <v>42036</v>
      </c>
      <c r="G1184" s="10">
        <v>45323</v>
      </c>
      <c r="H1184" s="11">
        <v>10</v>
      </c>
      <c r="I1184" s="20" t="s">
        <v>253</v>
      </c>
      <c r="J1184" s="11" t="s">
        <v>255</v>
      </c>
      <c r="K1184" s="11" t="s">
        <v>5259</v>
      </c>
      <c r="L1184" s="11">
        <v>2</v>
      </c>
    </row>
    <row r="1185" spans="1:12">
      <c r="A1185" s="11" t="s">
        <v>2161</v>
      </c>
      <c r="D1185" s="11" t="s">
        <v>254</v>
      </c>
      <c r="E1185" s="19" t="s">
        <v>2411</v>
      </c>
      <c r="F1185" s="10">
        <v>42036</v>
      </c>
      <c r="G1185" s="10">
        <v>45323</v>
      </c>
      <c r="H1185" s="11">
        <v>10</v>
      </c>
      <c r="I1185" s="20" t="s">
        <v>253</v>
      </c>
      <c r="J1185" s="11" t="s">
        <v>255</v>
      </c>
      <c r="K1185" s="11" t="s">
        <v>5259</v>
      </c>
      <c r="L1185" s="11">
        <v>2</v>
      </c>
    </row>
    <row r="1186" spans="1:12">
      <c r="A1186" s="11" t="s">
        <v>2162</v>
      </c>
      <c r="D1186" s="11" t="s">
        <v>254</v>
      </c>
      <c r="E1186" s="19" t="s">
        <v>2412</v>
      </c>
      <c r="F1186" s="10">
        <v>42036</v>
      </c>
      <c r="G1186" s="10">
        <v>45323</v>
      </c>
      <c r="H1186" s="11">
        <v>10</v>
      </c>
      <c r="I1186" s="20" t="s">
        <v>253</v>
      </c>
      <c r="J1186" s="11" t="s">
        <v>255</v>
      </c>
      <c r="K1186" s="11" t="s">
        <v>5259</v>
      </c>
      <c r="L1186" s="11">
        <v>2</v>
      </c>
    </row>
    <row r="1187" spans="1:12">
      <c r="A1187" s="11" t="s">
        <v>2163</v>
      </c>
      <c r="D1187" s="11" t="s">
        <v>254</v>
      </c>
      <c r="E1187" s="19" t="s">
        <v>2413</v>
      </c>
      <c r="F1187" s="10">
        <v>42036</v>
      </c>
      <c r="G1187" s="10">
        <v>45323</v>
      </c>
      <c r="H1187" s="11">
        <v>10</v>
      </c>
      <c r="I1187" s="20" t="s">
        <v>253</v>
      </c>
      <c r="J1187" s="11" t="s">
        <v>255</v>
      </c>
      <c r="K1187" s="11" t="s">
        <v>5259</v>
      </c>
      <c r="L1187" s="11">
        <v>2</v>
      </c>
    </row>
    <row r="1188" spans="1:12">
      <c r="A1188" s="11" t="s">
        <v>2164</v>
      </c>
      <c r="D1188" s="11" t="s">
        <v>254</v>
      </c>
      <c r="E1188" s="19" t="s">
        <v>2414</v>
      </c>
      <c r="F1188" s="10">
        <v>42036</v>
      </c>
      <c r="G1188" s="10">
        <v>45323</v>
      </c>
      <c r="H1188" s="11">
        <v>10</v>
      </c>
      <c r="I1188" s="20" t="s">
        <v>253</v>
      </c>
      <c r="J1188" s="11" t="s">
        <v>255</v>
      </c>
      <c r="K1188" s="11" t="s">
        <v>5259</v>
      </c>
      <c r="L1188" s="11">
        <v>2</v>
      </c>
    </row>
    <row r="1189" spans="1:12">
      <c r="A1189" s="11" t="s">
        <v>2165</v>
      </c>
      <c r="D1189" s="11" t="s">
        <v>254</v>
      </c>
      <c r="E1189" s="19" t="s">
        <v>2415</v>
      </c>
      <c r="F1189" s="10">
        <v>42036</v>
      </c>
      <c r="G1189" s="10">
        <v>45323</v>
      </c>
      <c r="H1189" s="11">
        <v>10</v>
      </c>
      <c r="I1189" s="20" t="s">
        <v>253</v>
      </c>
      <c r="J1189" s="11" t="s">
        <v>255</v>
      </c>
      <c r="K1189" s="11" t="s">
        <v>5259</v>
      </c>
      <c r="L1189" s="11">
        <v>2</v>
      </c>
    </row>
    <row r="1190" spans="1:12">
      <c r="A1190" s="11" t="s">
        <v>2166</v>
      </c>
      <c r="D1190" s="11" t="s">
        <v>254</v>
      </c>
      <c r="E1190" s="19" t="s">
        <v>2416</v>
      </c>
      <c r="F1190" s="10">
        <v>42036</v>
      </c>
      <c r="G1190" s="10">
        <v>45323</v>
      </c>
      <c r="H1190" s="11">
        <v>10</v>
      </c>
      <c r="I1190" s="20" t="s">
        <v>253</v>
      </c>
      <c r="J1190" s="11" t="s">
        <v>255</v>
      </c>
      <c r="K1190" s="11" t="s">
        <v>5259</v>
      </c>
      <c r="L1190" s="11">
        <v>2</v>
      </c>
    </row>
    <row r="1191" spans="1:12">
      <c r="A1191" s="11" t="s">
        <v>2167</v>
      </c>
      <c r="D1191" s="11" t="s">
        <v>254</v>
      </c>
      <c r="E1191" s="19" t="s">
        <v>2417</v>
      </c>
      <c r="F1191" s="10">
        <v>42036</v>
      </c>
      <c r="G1191" s="10">
        <v>45323</v>
      </c>
      <c r="H1191" s="11">
        <v>10</v>
      </c>
      <c r="I1191" s="20" t="s">
        <v>253</v>
      </c>
      <c r="J1191" s="11" t="s">
        <v>255</v>
      </c>
      <c r="K1191" s="11" t="s">
        <v>5259</v>
      </c>
      <c r="L1191" s="11">
        <v>2</v>
      </c>
    </row>
    <row r="1192" spans="1:12">
      <c r="A1192" s="11" t="s">
        <v>2168</v>
      </c>
      <c r="D1192" s="11" t="s">
        <v>254</v>
      </c>
      <c r="E1192" s="19" t="s">
        <v>2418</v>
      </c>
      <c r="F1192" s="10">
        <v>42036</v>
      </c>
      <c r="G1192" s="10">
        <v>45323</v>
      </c>
      <c r="H1192" s="11">
        <v>10</v>
      </c>
      <c r="I1192" s="20" t="s">
        <v>253</v>
      </c>
      <c r="J1192" s="11" t="s">
        <v>255</v>
      </c>
      <c r="K1192" s="11" t="s">
        <v>5259</v>
      </c>
      <c r="L1192" s="11">
        <v>2</v>
      </c>
    </row>
    <row r="1193" spans="1:12">
      <c r="A1193" s="11" t="s">
        <v>2169</v>
      </c>
      <c r="D1193" s="11" t="s">
        <v>254</v>
      </c>
      <c r="E1193" s="19" t="s">
        <v>2419</v>
      </c>
      <c r="F1193" s="10">
        <v>42036</v>
      </c>
      <c r="G1193" s="10">
        <v>45323</v>
      </c>
      <c r="H1193" s="11">
        <v>10</v>
      </c>
      <c r="I1193" s="20" t="s">
        <v>253</v>
      </c>
      <c r="J1193" s="11" t="s">
        <v>255</v>
      </c>
      <c r="K1193" s="11" t="s">
        <v>5259</v>
      </c>
      <c r="L1193" s="11">
        <v>2</v>
      </c>
    </row>
    <row r="1194" spans="1:12">
      <c r="A1194" s="11" t="s">
        <v>2170</v>
      </c>
      <c r="D1194" s="11" t="s">
        <v>254</v>
      </c>
      <c r="E1194" s="19" t="s">
        <v>2420</v>
      </c>
      <c r="F1194" s="10">
        <v>42036</v>
      </c>
      <c r="G1194" s="10">
        <v>45323</v>
      </c>
      <c r="H1194" s="11">
        <v>10</v>
      </c>
      <c r="I1194" s="20" t="s">
        <v>253</v>
      </c>
      <c r="J1194" s="11" t="s">
        <v>255</v>
      </c>
      <c r="K1194" s="11" t="s">
        <v>5259</v>
      </c>
      <c r="L1194" s="11">
        <v>2</v>
      </c>
    </row>
    <row r="1195" spans="1:12">
      <c r="A1195" s="11" t="s">
        <v>2171</v>
      </c>
      <c r="D1195" s="11" t="s">
        <v>254</v>
      </c>
      <c r="E1195" s="19" t="s">
        <v>2421</v>
      </c>
      <c r="F1195" s="10">
        <v>42036</v>
      </c>
      <c r="G1195" s="10">
        <v>45323</v>
      </c>
      <c r="H1195" s="11">
        <v>10</v>
      </c>
      <c r="I1195" s="20" t="s">
        <v>253</v>
      </c>
      <c r="J1195" s="11" t="s">
        <v>255</v>
      </c>
      <c r="K1195" s="11" t="s">
        <v>5259</v>
      </c>
      <c r="L1195" s="11">
        <v>2</v>
      </c>
    </row>
    <row r="1196" spans="1:12">
      <c r="A1196" s="11" t="s">
        <v>2172</v>
      </c>
      <c r="D1196" s="11" t="s">
        <v>254</v>
      </c>
      <c r="E1196" s="19" t="s">
        <v>2422</v>
      </c>
      <c r="F1196" s="10">
        <v>42036</v>
      </c>
      <c r="G1196" s="10">
        <v>45323</v>
      </c>
      <c r="H1196" s="11">
        <v>10</v>
      </c>
      <c r="I1196" s="20" t="s">
        <v>253</v>
      </c>
      <c r="J1196" s="11" t="s">
        <v>255</v>
      </c>
      <c r="K1196" s="11" t="s">
        <v>5259</v>
      </c>
      <c r="L1196" s="11">
        <v>2</v>
      </c>
    </row>
    <row r="1197" spans="1:12">
      <c r="A1197" s="11" t="s">
        <v>2173</v>
      </c>
      <c r="D1197" s="11" t="s">
        <v>254</v>
      </c>
      <c r="E1197" s="19" t="s">
        <v>2423</v>
      </c>
      <c r="F1197" s="10">
        <v>42036</v>
      </c>
      <c r="G1197" s="10">
        <v>45323</v>
      </c>
      <c r="H1197" s="11">
        <v>10</v>
      </c>
      <c r="I1197" s="20" t="s">
        <v>253</v>
      </c>
      <c r="J1197" s="11" t="s">
        <v>255</v>
      </c>
      <c r="K1197" s="11" t="s">
        <v>5259</v>
      </c>
      <c r="L1197" s="11">
        <v>2</v>
      </c>
    </row>
    <row r="1198" spans="1:12">
      <c r="A1198" s="11" t="s">
        <v>2174</v>
      </c>
      <c r="D1198" s="11" t="s">
        <v>254</v>
      </c>
      <c r="E1198" s="19" t="s">
        <v>2424</v>
      </c>
      <c r="F1198" s="10">
        <v>42036</v>
      </c>
      <c r="G1198" s="10">
        <v>45323</v>
      </c>
      <c r="H1198" s="11">
        <v>10</v>
      </c>
      <c r="I1198" s="20" t="s">
        <v>253</v>
      </c>
      <c r="J1198" s="11" t="s">
        <v>255</v>
      </c>
      <c r="K1198" s="11" t="s">
        <v>5259</v>
      </c>
      <c r="L1198" s="11">
        <v>2</v>
      </c>
    </row>
    <row r="1199" spans="1:12">
      <c r="A1199" s="11" t="s">
        <v>2175</v>
      </c>
      <c r="D1199" s="11" t="s">
        <v>254</v>
      </c>
      <c r="E1199" s="19" t="s">
        <v>2425</v>
      </c>
      <c r="F1199" s="10">
        <v>42036</v>
      </c>
      <c r="G1199" s="10">
        <v>45323</v>
      </c>
      <c r="H1199" s="11">
        <v>10</v>
      </c>
      <c r="I1199" s="20" t="s">
        <v>253</v>
      </c>
      <c r="J1199" s="11" t="s">
        <v>255</v>
      </c>
      <c r="K1199" s="11" t="s">
        <v>5259</v>
      </c>
      <c r="L1199" s="11">
        <v>2</v>
      </c>
    </row>
    <row r="1200" spans="1:12">
      <c r="A1200" s="11" t="s">
        <v>2176</v>
      </c>
      <c r="D1200" s="11" t="s">
        <v>254</v>
      </c>
      <c r="E1200" s="19" t="s">
        <v>2426</v>
      </c>
      <c r="F1200" s="10">
        <v>42036</v>
      </c>
      <c r="G1200" s="10">
        <v>45323</v>
      </c>
      <c r="H1200" s="11">
        <v>10</v>
      </c>
      <c r="I1200" s="20" t="s">
        <v>253</v>
      </c>
      <c r="J1200" s="11" t="s">
        <v>255</v>
      </c>
      <c r="K1200" s="11" t="s">
        <v>5259</v>
      </c>
      <c r="L1200" s="11">
        <v>2</v>
      </c>
    </row>
    <row r="1201" spans="1:12">
      <c r="A1201" s="11" t="s">
        <v>2177</v>
      </c>
      <c r="D1201" s="11" t="s">
        <v>254</v>
      </c>
      <c r="E1201" s="19" t="s">
        <v>2427</v>
      </c>
      <c r="F1201" s="10">
        <v>42036</v>
      </c>
      <c r="G1201" s="10">
        <v>45323</v>
      </c>
      <c r="H1201" s="11">
        <v>10</v>
      </c>
      <c r="I1201" s="20" t="s">
        <v>253</v>
      </c>
      <c r="J1201" s="11" t="s">
        <v>255</v>
      </c>
      <c r="K1201" s="11" t="s">
        <v>5259</v>
      </c>
      <c r="L1201" s="11">
        <v>2</v>
      </c>
    </row>
    <row r="1202" spans="1:12">
      <c r="A1202" s="11" t="s">
        <v>2178</v>
      </c>
      <c r="D1202" s="11" t="s">
        <v>254</v>
      </c>
      <c r="E1202" s="19" t="s">
        <v>2428</v>
      </c>
      <c r="F1202" s="10">
        <v>42036</v>
      </c>
      <c r="G1202" s="10">
        <v>45323</v>
      </c>
      <c r="H1202" s="11">
        <v>10</v>
      </c>
      <c r="I1202" s="20" t="s">
        <v>253</v>
      </c>
      <c r="J1202" s="11" t="s">
        <v>255</v>
      </c>
      <c r="K1202" s="11" t="s">
        <v>5259</v>
      </c>
      <c r="L1202" s="11">
        <v>2</v>
      </c>
    </row>
    <row r="1203" spans="1:12">
      <c r="A1203" s="11" t="s">
        <v>2179</v>
      </c>
      <c r="D1203" s="11" t="s">
        <v>254</v>
      </c>
      <c r="E1203" s="19" t="s">
        <v>2429</v>
      </c>
      <c r="F1203" s="10">
        <v>42036</v>
      </c>
      <c r="G1203" s="10">
        <v>45323</v>
      </c>
      <c r="H1203" s="11">
        <v>10</v>
      </c>
      <c r="I1203" s="20" t="s">
        <v>253</v>
      </c>
      <c r="J1203" s="11" t="s">
        <v>255</v>
      </c>
      <c r="K1203" s="11" t="s">
        <v>5259</v>
      </c>
      <c r="L1203" s="11">
        <v>2</v>
      </c>
    </row>
    <row r="1204" spans="1:12">
      <c r="A1204" s="11" t="s">
        <v>2180</v>
      </c>
      <c r="D1204" s="11" t="s">
        <v>254</v>
      </c>
      <c r="E1204" s="19" t="s">
        <v>2430</v>
      </c>
      <c r="F1204" s="10">
        <v>42036</v>
      </c>
      <c r="G1204" s="10">
        <v>45323</v>
      </c>
      <c r="H1204" s="11">
        <v>10</v>
      </c>
      <c r="I1204" s="20" t="s">
        <v>253</v>
      </c>
      <c r="J1204" s="11" t="s">
        <v>255</v>
      </c>
      <c r="K1204" s="11" t="s">
        <v>5259</v>
      </c>
      <c r="L1204" s="11">
        <v>2</v>
      </c>
    </row>
    <row r="1205" spans="1:12">
      <c r="A1205" s="11" t="s">
        <v>2181</v>
      </c>
      <c r="D1205" s="11" t="s">
        <v>254</v>
      </c>
      <c r="E1205" s="19" t="s">
        <v>2431</v>
      </c>
      <c r="F1205" s="10">
        <v>42036</v>
      </c>
      <c r="G1205" s="10">
        <v>45323</v>
      </c>
      <c r="H1205" s="11">
        <v>10</v>
      </c>
      <c r="I1205" s="20" t="s">
        <v>253</v>
      </c>
      <c r="J1205" s="11" t="s">
        <v>255</v>
      </c>
      <c r="K1205" s="11" t="s">
        <v>5259</v>
      </c>
      <c r="L1205" s="11">
        <v>2</v>
      </c>
    </row>
    <row r="1206" spans="1:12">
      <c r="A1206" s="11" t="s">
        <v>2182</v>
      </c>
      <c r="D1206" s="11" t="s">
        <v>254</v>
      </c>
      <c r="E1206" s="19" t="s">
        <v>2432</v>
      </c>
      <c r="F1206" s="10">
        <v>42036</v>
      </c>
      <c r="G1206" s="10">
        <v>45323</v>
      </c>
      <c r="H1206" s="11">
        <v>10</v>
      </c>
      <c r="I1206" s="20" t="s">
        <v>253</v>
      </c>
      <c r="J1206" s="11" t="s">
        <v>255</v>
      </c>
      <c r="K1206" s="11" t="s">
        <v>5259</v>
      </c>
      <c r="L1206" s="11">
        <v>2</v>
      </c>
    </row>
    <row r="1207" spans="1:12">
      <c r="A1207" s="11" t="s">
        <v>2183</v>
      </c>
      <c r="D1207" s="11" t="s">
        <v>254</v>
      </c>
      <c r="E1207" s="19" t="s">
        <v>2433</v>
      </c>
      <c r="F1207" s="10">
        <v>42036</v>
      </c>
      <c r="G1207" s="10">
        <v>45323</v>
      </c>
      <c r="H1207" s="11">
        <v>10</v>
      </c>
      <c r="I1207" s="20" t="s">
        <v>253</v>
      </c>
      <c r="J1207" s="11" t="s">
        <v>255</v>
      </c>
      <c r="K1207" s="11" t="s">
        <v>5259</v>
      </c>
      <c r="L1207" s="11">
        <v>2</v>
      </c>
    </row>
    <row r="1208" spans="1:12">
      <c r="A1208" s="11" t="s">
        <v>2184</v>
      </c>
      <c r="D1208" s="11" t="s">
        <v>254</v>
      </c>
      <c r="E1208" s="19" t="s">
        <v>2434</v>
      </c>
      <c r="F1208" s="10">
        <v>42036</v>
      </c>
      <c r="G1208" s="10">
        <v>45323</v>
      </c>
      <c r="H1208" s="11">
        <v>10</v>
      </c>
      <c r="I1208" s="20" t="s">
        <v>253</v>
      </c>
      <c r="J1208" s="11" t="s">
        <v>255</v>
      </c>
      <c r="K1208" s="11" t="s">
        <v>5259</v>
      </c>
      <c r="L1208" s="11">
        <v>2</v>
      </c>
    </row>
    <row r="1209" spans="1:12">
      <c r="A1209" s="11" t="s">
        <v>2185</v>
      </c>
      <c r="D1209" s="11" t="s">
        <v>254</v>
      </c>
      <c r="E1209" s="19" t="s">
        <v>2435</v>
      </c>
      <c r="F1209" s="10">
        <v>42036</v>
      </c>
      <c r="G1209" s="10">
        <v>45323</v>
      </c>
      <c r="H1209" s="11">
        <v>10</v>
      </c>
      <c r="I1209" s="20" t="s">
        <v>253</v>
      </c>
      <c r="J1209" s="11" t="s">
        <v>255</v>
      </c>
      <c r="K1209" s="11" t="s">
        <v>5259</v>
      </c>
      <c r="L1209" s="11">
        <v>2</v>
      </c>
    </row>
    <row r="1210" spans="1:12">
      <c r="A1210" s="11" t="s">
        <v>2186</v>
      </c>
      <c r="D1210" s="11" t="s">
        <v>254</v>
      </c>
      <c r="E1210" s="19" t="s">
        <v>2436</v>
      </c>
      <c r="F1210" s="10">
        <v>42036</v>
      </c>
      <c r="G1210" s="10">
        <v>45323</v>
      </c>
      <c r="H1210" s="11">
        <v>10</v>
      </c>
      <c r="I1210" s="20" t="s">
        <v>253</v>
      </c>
      <c r="J1210" s="11" t="s">
        <v>255</v>
      </c>
      <c r="K1210" s="11" t="s">
        <v>5259</v>
      </c>
      <c r="L1210" s="11">
        <v>2</v>
      </c>
    </row>
    <row r="1211" spans="1:12">
      <c r="A1211" s="11" t="s">
        <v>2187</v>
      </c>
      <c r="D1211" s="11" t="s">
        <v>254</v>
      </c>
      <c r="E1211" s="19" t="s">
        <v>2437</v>
      </c>
      <c r="F1211" s="10">
        <v>42036</v>
      </c>
      <c r="G1211" s="10">
        <v>45323</v>
      </c>
      <c r="H1211" s="11">
        <v>10</v>
      </c>
      <c r="I1211" s="20" t="s">
        <v>253</v>
      </c>
      <c r="J1211" s="11" t="s">
        <v>255</v>
      </c>
      <c r="K1211" s="11" t="s">
        <v>5259</v>
      </c>
      <c r="L1211" s="11">
        <v>2</v>
      </c>
    </row>
    <row r="1212" spans="1:12">
      <c r="A1212" s="11" t="s">
        <v>2188</v>
      </c>
      <c r="D1212" s="11" t="s">
        <v>254</v>
      </c>
      <c r="E1212" s="19" t="s">
        <v>2438</v>
      </c>
      <c r="F1212" s="10">
        <v>42036</v>
      </c>
      <c r="G1212" s="10">
        <v>45323</v>
      </c>
      <c r="H1212" s="11">
        <v>10</v>
      </c>
      <c r="I1212" s="20" t="s">
        <v>253</v>
      </c>
      <c r="J1212" s="11" t="s">
        <v>255</v>
      </c>
      <c r="K1212" s="11" t="s">
        <v>5259</v>
      </c>
      <c r="L1212" s="11">
        <v>2</v>
      </c>
    </row>
    <row r="1213" spans="1:12">
      <c r="A1213" s="11" t="s">
        <v>2189</v>
      </c>
      <c r="D1213" s="11" t="s">
        <v>254</v>
      </c>
      <c r="E1213" s="19" t="s">
        <v>2439</v>
      </c>
      <c r="F1213" s="10">
        <v>42036</v>
      </c>
      <c r="G1213" s="10">
        <v>45323</v>
      </c>
      <c r="H1213" s="11">
        <v>10</v>
      </c>
      <c r="I1213" s="20" t="s">
        <v>253</v>
      </c>
      <c r="J1213" s="11" t="s">
        <v>255</v>
      </c>
      <c r="K1213" s="11" t="s">
        <v>5259</v>
      </c>
      <c r="L1213" s="11">
        <v>2</v>
      </c>
    </row>
    <row r="1214" spans="1:12">
      <c r="A1214" s="11" t="s">
        <v>2190</v>
      </c>
      <c r="D1214" s="11" t="s">
        <v>254</v>
      </c>
      <c r="E1214" s="19" t="s">
        <v>2440</v>
      </c>
      <c r="F1214" s="10">
        <v>42036</v>
      </c>
      <c r="G1214" s="10">
        <v>45323</v>
      </c>
      <c r="H1214" s="11">
        <v>10</v>
      </c>
      <c r="I1214" s="20" t="s">
        <v>253</v>
      </c>
      <c r="J1214" s="11" t="s">
        <v>255</v>
      </c>
      <c r="K1214" s="11" t="s">
        <v>5259</v>
      </c>
      <c r="L1214" s="11">
        <v>2</v>
      </c>
    </row>
    <row r="1215" spans="1:12">
      <c r="A1215" s="11" t="s">
        <v>2191</v>
      </c>
      <c r="D1215" s="11" t="s">
        <v>254</v>
      </c>
      <c r="E1215" s="19" t="s">
        <v>2441</v>
      </c>
      <c r="F1215" s="10">
        <v>42036</v>
      </c>
      <c r="G1215" s="10">
        <v>45323</v>
      </c>
      <c r="H1215" s="11">
        <v>10</v>
      </c>
      <c r="I1215" s="20" t="s">
        <v>253</v>
      </c>
      <c r="J1215" s="11" t="s">
        <v>255</v>
      </c>
      <c r="K1215" s="11" t="s">
        <v>5259</v>
      </c>
      <c r="L1215" s="11">
        <v>2</v>
      </c>
    </row>
    <row r="1216" spans="1:12">
      <c r="A1216" s="11" t="s">
        <v>2192</v>
      </c>
      <c r="D1216" s="11" t="s">
        <v>254</v>
      </c>
      <c r="E1216" s="19" t="s">
        <v>2442</v>
      </c>
      <c r="F1216" s="10">
        <v>42036</v>
      </c>
      <c r="G1216" s="10">
        <v>45323</v>
      </c>
      <c r="H1216" s="11">
        <v>10</v>
      </c>
      <c r="I1216" s="20" t="s">
        <v>253</v>
      </c>
      <c r="J1216" s="11" t="s">
        <v>255</v>
      </c>
      <c r="K1216" s="11" t="s">
        <v>5259</v>
      </c>
      <c r="L1216" s="11">
        <v>2</v>
      </c>
    </row>
    <row r="1217" spans="1:12">
      <c r="A1217" s="11" t="s">
        <v>2193</v>
      </c>
      <c r="D1217" s="11" t="s">
        <v>254</v>
      </c>
      <c r="E1217" s="19" t="s">
        <v>2443</v>
      </c>
      <c r="F1217" s="10">
        <v>42036</v>
      </c>
      <c r="G1217" s="10">
        <v>45323</v>
      </c>
      <c r="H1217" s="11">
        <v>10</v>
      </c>
      <c r="I1217" s="20" t="s">
        <v>253</v>
      </c>
      <c r="J1217" s="11" t="s">
        <v>255</v>
      </c>
      <c r="K1217" s="11" t="s">
        <v>5259</v>
      </c>
      <c r="L1217" s="11">
        <v>2</v>
      </c>
    </row>
    <row r="1218" spans="1:12">
      <c r="A1218" s="11" t="s">
        <v>2194</v>
      </c>
      <c r="D1218" s="11" t="s">
        <v>254</v>
      </c>
      <c r="E1218" s="19" t="s">
        <v>2444</v>
      </c>
      <c r="F1218" s="10">
        <v>42036</v>
      </c>
      <c r="G1218" s="10">
        <v>45323</v>
      </c>
      <c r="H1218" s="11">
        <v>10</v>
      </c>
      <c r="I1218" s="20" t="s">
        <v>253</v>
      </c>
      <c r="J1218" s="11" t="s">
        <v>255</v>
      </c>
      <c r="K1218" s="11" t="s">
        <v>5259</v>
      </c>
      <c r="L1218" s="11">
        <v>2</v>
      </c>
    </row>
    <row r="1219" spans="1:12">
      <c r="A1219" s="11" t="s">
        <v>2195</v>
      </c>
      <c r="D1219" s="11" t="s">
        <v>254</v>
      </c>
      <c r="E1219" s="19" t="s">
        <v>2445</v>
      </c>
      <c r="F1219" s="10">
        <v>42036</v>
      </c>
      <c r="G1219" s="10">
        <v>45323</v>
      </c>
      <c r="H1219" s="11">
        <v>10</v>
      </c>
      <c r="I1219" s="20" t="s">
        <v>253</v>
      </c>
      <c r="J1219" s="11" t="s">
        <v>255</v>
      </c>
      <c r="K1219" s="11" t="s">
        <v>5259</v>
      </c>
      <c r="L1219" s="11">
        <v>2</v>
      </c>
    </row>
    <row r="1220" spans="1:12">
      <c r="A1220" s="11" t="s">
        <v>2196</v>
      </c>
      <c r="D1220" s="11" t="s">
        <v>254</v>
      </c>
      <c r="E1220" s="19" t="s">
        <v>2446</v>
      </c>
      <c r="F1220" s="10">
        <v>42036</v>
      </c>
      <c r="G1220" s="10">
        <v>45323</v>
      </c>
      <c r="H1220" s="11">
        <v>10</v>
      </c>
      <c r="I1220" s="20" t="s">
        <v>253</v>
      </c>
      <c r="J1220" s="11" t="s">
        <v>255</v>
      </c>
      <c r="K1220" s="11" t="s">
        <v>5259</v>
      </c>
      <c r="L1220" s="11">
        <v>2</v>
      </c>
    </row>
    <row r="1221" spans="1:12">
      <c r="A1221" s="11" t="s">
        <v>2197</v>
      </c>
      <c r="D1221" s="11" t="s">
        <v>254</v>
      </c>
      <c r="E1221" s="19" t="s">
        <v>2447</v>
      </c>
      <c r="F1221" s="10">
        <v>42036</v>
      </c>
      <c r="G1221" s="10">
        <v>45323</v>
      </c>
      <c r="H1221" s="11">
        <v>10</v>
      </c>
      <c r="I1221" s="20" t="s">
        <v>253</v>
      </c>
      <c r="J1221" s="11" t="s">
        <v>255</v>
      </c>
      <c r="K1221" s="11" t="s">
        <v>5259</v>
      </c>
      <c r="L1221" s="11">
        <v>2</v>
      </c>
    </row>
    <row r="1222" spans="1:12">
      <c r="A1222" s="11" t="s">
        <v>2198</v>
      </c>
      <c r="D1222" s="11" t="s">
        <v>254</v>
      </c>
      <c r="E1222" s="19" t="s">
        <v>2448</v>
      </c>
      <c r="F1222" s="10">
        <v>42036</v>
      </c>
      <c r="G1222" s="10">
        <v>45323</v>
      </c>
      <c r="H1222" s="11">
        <v>10</v>
      </c>
      <c r="I1222" s="20" t="s">
        <v>253</v>
      </c>
      <c r="J1222" s="11" t="s">
        <v>255</v>
      </c>
      <c r="K1222" s="11" t="s">
        <v>5259</v>
      </c>
      <c r="L1222" s="11">
        <v>2</v>
      </c>
    </row>
    <row r="1223" spans="1:12">
      <c r="A1223" s="11" t="s">
        <v>2199</v>
      </c>
      <c r="D1223" s="11" t="s">
        <v>254</v>
      </c>
      <c r="E1223" s="19" t="s">
        <v>2449</v>
      </c>
      <c r="F1223" s="10">
        <v>42036</v>
      </c>
      <c r="G1223" s="10">
        <v>45323</v>
      </c>
      <c r="H1223" s="11">
        <v>10</v>
      </c>
      <c r="I1223" s="20" t="s">
        <v>253</v>
      </c>
      <c r="J1223" s="11" t="s">
        <v>255</v>
      </c>
      <c r="K1223" s="11" t="s">
        <v>5259</v>
      </c>
      <c r="L1223" s="11">
        <v>2</v>
      </c>
    </row>
    <row r="1224" spans="1:12">
      <c r="A1224" s="11" t="s">
        <v>2200</v>
      </c>
      <c r="D1224" s="11" t="s">
        <v>254</v>
      </c>
      <c r="E1224" s="19" t="s">
        <v>2450</v>
      </c>
      <c r="F1224" s="10">
        <v>42036</v>
      </c>
      <c r="G1224" s="10">
        <v>45323</v>
      </c>
      <c r="H1224" s="11">
        <v>10</v>
      </c>
      <c r="I1224" s="20" t="s">
        <v>253</v>
      </c>
      <c r="J1224" s="11" t="s">
        <v>255</v>
      </c>
      <c r="K1224" s="11" t="s">
        <v>5259</v>
      </c>
      <c r="L1224" s="11">
        <v>2</v>
      </c>
    </row>
    <row r="1225" spans="1:12">
      <c r="A1225" s="11" t="s">
        <v>2201</v>
      </c>
      <c r="D1225" s="11" t="s">
        <v>254</v>
      </c>
      <c r="E1225" s="19" t="s">
        <v>2451</v>
      </c>
      <c r="F1225" s="10">
        <v>42036</v>
      </c>
      <c r="G1225" s="10">
        <v>45323</v>
      </c>
      <c r="H1225" s="11">
        <v>10</v>
      </c>
      <c r="I1225" s="20" t="s">
        <v>253</v>
      </c>
      <c r="J1225" s="11" t="s">
        <v>255</v>
      </c>
      <c r="K1225" s="11" t="s">
        <v>5259</v>
      </c>
      <c r="L1225" s="11">
        <v>2</v>
      </c>
    </row>
    <row r="1226" spans="1:12">
      <c r="A1226" s="11" t="s">
        <v>2202</v>
      </c>
      <c r="D1226" s="11" t="s">
        <v>254</v>
      </c>
      <c r="E1226" s="19" t="s">
        <v>2452</v>
      </c>
      <c r="F1226" s="10">
        <v>42036</v>
      </c>
      <c r="G1226" s="10">
        <v>45323</v>
      </c>
      <c r="H1226" s="11">
        <v>10</v>
      </c>
      <c r="I1226" s="20" t="s">
        <v>253</v>
      </c>
      <c r="J1226" s="11" t="s">
        <v>255</v>
      </c>
      <c r="K1226" s="11" t="s">
        <v>5259</v>
      </c>
      <c r="L1226" s="11">
        <v>2</v>
      </c>
    </row>
    <row r="1227" spans="1:12">
      <c r="A1227" s="11" t="s">
        <v>2203</v>
      </c>
      <c r="D1227" s="11" t="s">
        <v>254</v>
      </c>
      <c r="E1227" s="19" t="s">
        <v>2453</v>
      </c>
      <c r="F1227" s="10">
        <v>42036</v>
      </c>
      <c r="G1227" s="10">
        <v>45323</v>
      </c>
      <c r="H1227" s="11">
        <v>10</v>
      </c>
      <c r="I1227" s="20" t="s">
        <v>253</v>
      </c>
      <c r="J1227" s="11" t="s">
        <v>255</v>
      </c>
      <c r="K1227" s="11" t="s">
        <v>5259</v>
      </c>
      <c r="L1227" s="11">
        <v>2</v>
      </c>
    </row>
    <row r="1228" spans="1:12">
      <c r="A1228" s="11" t="s">
        <v>2204</v>
      </c>
      <c r="D1228" s="11" t="s">
        <v>254</v>
      </c>
      <c r="E1228" s="19" t="s">
        <v>2454</v>
      </c>
      <c r="F1228" s="10">
        <v>42036</v>
      </c>
      <c r="G1228" s="10">
        <v>45323</v>
      </c>
      <c r="H1228" s="11">
        <v>10</v>
      </c>
      <c r="I1228" s="20" t="s">
        <v>253</v>
      </c>
      <c r="J1228" s="11" t="s">
        <v>255</v>
      </c>
      <c r="K1228" s="11" t="s">
        <v>5259</v>
      </c>
      <c r="L1228" s="11">
        <v>2</v>
      </c>
    </row>
    <row r="1229" spans="1:12">
      <c r="A1229" s="11" t="s">
        <v>2205</v>
      </c>
      <c r="D1229" s="11" t="s">
        <v>254</v>
      </c>
      <c r="E1229" s="19" t="s">
        <v>2455</v>
      </c>
      <c r="F1229" s="10">
        <v>42036</v>
      </c>
      <c r="G1229" s="10">
        <v>45323</v>
      </c>
      <c r="H1229" s="11">
        <v>10</v>
      </c>
      <c r="I1229" s="20" t="s">
        <v>253</v>
      </c>
      <c r="J1229" s="11" t="s">
        <v>255</v>
      </c>
      <c r="K1229" s="11" t="s">
        <v>5259</v>
      </c>
      <c r="L1229" s="11">
        <v>2</v>
      </c>
    </row>
    <row r="1230" spans="1:12">
      <c r="A1230" s="11" t="s">
        <v>2206</v>
      </c>
      <c r="D1230" s="11" t="s">
        <v>254</v>
      </c>
      <c r="E1230" s="19" t="s">
        <v>2456</v>
      </c>
      <c r="F1230" s="10">
        <v>42036</v>
      </c>
      <c r="G1230" s="10">
        <v>45323</v>
      </c>
      <c r="H1230" s="11">
        <v>10</v>
      </c>
      <c r="I1230" s="20" t="s">
        <v>253</v>
      </c>
      <c r="J1230" s="11" t="s">
        <v>255</v>
      </c>
      <c r="K1230" s="11" t="s">
        <v>5259</v>
      </c>
      <c r="L1230" s="11">
        <v>2</v>
      </c>
    </row>
    <row r="1231" spans="1:12">
      <c r="A1231" s="11" t="s">
        <v>2207</v>
      </c>
      <c r="D1231" s="11" t="s">
        <v>254</v>
      </c>
      <c r="E1231" s="19" t="s">
        <v>2457</v>
      </c>
      <c r="F1231" s="10">
        <v>42036</v>
      </c>
      <c r="G1231" s="10">
        <v>45323</v>
      </c>
      <c r="H1231" s="11">
        <v>10</v>
      </c>
      <c r="I1231" s="20" t="s">
        <v>253</v>
      </c>
      <c r="J1231" s="11" t="s">
        <v>255</v>
      </c>
      <c r="K1231" s="11" t="s">
        <v>5259</v>
      </c>
      <c r="L1231" s="11">
        <v>2</v>
      </c>
    </row>
    <row r="1232" spans="1:12">
      <c r="A1232" s="11" t="s">
        <v>2208</v>
      </c>
      <c r="D1232" s="11" t="s">
        <v>254</v>
      </c>
      <c r="E1232" s="19" t="s">
        <v>2458</v>
      </c>
      <c r="F1232" s="10">
        <v>42036</v>
      </c>
      <c r="G1232" s="10">
        <v>45323</v>
      </c>
      <c r="H1232" s="11">
        <v>10</v>
      </c>
      <c r="I1232" s="20" t="s">
        <v>253</v>
      </c>
      <c r="J1232" s="11" t="s">
        <v>255</v>
      </c>
      <c r="K1232" s="11" t="s">
        <v>5259</v>
      </c>
      <c r="L1232" s="11">
        <v>2</v>
      </c>
    </row>
    <row r="1233" spans="1:12">
      <c r="A1233" s="11" t="s">
        <v>2209</v>
      </c>
      <c r="D1233" s="11" t="s">
        <v>254</v>
      </c>
      <c r="E1233" s="19" t="s">
        <v>2459</v>
      </c>
      <c r="F1233" s="10">
        <v>42036</v>
      </c>
      <c r="G1233" s="10">
        <v>45323</v>
      </c>
      <c r="H1233" s="11">
        <v>10</v>
      </c>
      <c r="I1233" s="20" t="s">
        <v>253</v>
      </c>
      <c r="J1233" s="11" t="s">
        <v>255</v>
      </c>
      <c r="K1233" s="11" t="s">
        <v>5259</v>
      </c>
      <c r="L1233" s="11">
        <v>2</v>
      </c>
    </row>
    <row r="1234" spans="1:12">
      <c r="A1234" s="11" t="s">
        <v>2210</v>
      </c>
      <c r="D1234" s="11" t="s">
        <v>254</v>
      </c>
      <c r="E1234" s="19" t="s">
        <v>2460</v>
      </c>
      <c r="F1234" s="10">
        <v>42036</v>
      </c>
      <c r="G1234" s="10">
        <v>45323</v>
      </c>
      <c r="H1234" s="11">
        <v>10</v>
      </c>
      <c r="I1234" s="20" t="s">
        <v>253</v>
      </c>
      <c r="J1234" s="11" t="s">
        <v>255</v>
      </c>
      <c r="K1234" s="11" t="s">
        <v>5259</v>
      </c>
      <c r="L1234" s="11">
        <v>2</v>
      </c>
    </row>
    <row r="1235" spans="1:12">
      <c r="A1235" s="11" t="s">
        <v>2211</v>
      </c>
      <c r="D1235" s="11" t="s">
        <v>254</v>
      </c>
      <c r="E1235" s="19" t="s">
        <v>2461</v>
      </c>
      <c r="F1235" s="10">
        <v>42036</v>
      </c>
      <c r="G1235" s="10">
        <v>45323</v>
      </c>
      <c r="H1235" s="11">
        <v>10</v>
      </c>
      <c r="I1235" s="20" t="s">
        <v>253</v>
      </c>
      <c r="J1235" s="11" t="s">
        <v>255</v>
      </c>
      <c r="K1235" s="11" t="s">
        <v>5259</v>
      </c>
      <c r="L1235" s="11">
        <v>2</v>
      </c>
    </row>
    <row r="1236" spans="1:12">
      <c r="A1236" s="11" t="s">
        <v>2212</v>
      </c>
      <c r="D1236" s="11" t="s">
        <v>254</v>
      </c>
      <c r="E1236" s="19" t="s">
        <v>2462</v>
      </c>
      <c r="F1236" s="10">
        <v>42036</v>
      </c>
      <c r="G1236" s="10">
        <v>45323</v>
      </c>
      <c r="H1236" s="11">
        <v>10</v>
      </c>
      <c r="I1236" s="20" t="s">
        <v>253</v>
      </c>
      <c r="J1236" s="11" t="s">
        <v>255</v>
      </c>
      <c r="K1236" s="11" t="s">
        <v>5259</v>
      </c>
      <c r="L1236" s="11">
        <v>2</v>
      </c>
    </row>
    <row r="1237" spans="1:12">
      <c r="A1237" s="11" t="s">
        <v>2213</v>
      </c>
      <c r="D1237" s="11" t="s">
        <v>254</v>
      </c>
      <c r="E1237" s="19" t="s">
        <v>2463</v>
      </c>
      <c r="F1237" s="10">
        <v>42036</v>
      </c>
      <c r="G1237" s="10">
        <v>45323</v>
      </c>
      <c r="H1237" s="11">
        <v>10</v>
      </c>
      <c r="I1237" s="20" t="s">
        <v>253</v>
      </c>
      <c r="J1237" s="11" t="s">
        <v>255</v>
      </c>
      <c r="K1237" s="11" t="s">
        <v>5259</v>
      </c>
      <c r="L1237" s="11">
        <v>2</v>
      </c>
    </row>
    <row r="1238" spans="1:12">
      <c r="A1238" s="11" t="s">
        <v>2214</v>
      </c>
      <c r="D1238" s="11" t="s">
        <v>254</v>
      </c>
      <c r="E1238" s="19" t="s">
        <v>2464</v>
      </c>
      <c r="F1238" s="10">
        <v>42036</v>
      </c>
      <c r="G1238" s="10">
        <v>45323</v>
      </c>
      <c r="H1238" s="11">
        <v>10</v>
      </c>
      <c r="I1238" s="20" t="s">
        <v>253</v>
      </c>
      <c r="J1238" s="11" t="s">
        <v>255</v>
      </c>
      <c r="K1238" s="11" t="s">
        <v>5259</v>
      </c>
      <c r="L1238" s="11">
        <v>2</v>
      </c>
    </row>
    <row r="1239" spans="1:12">
      <c r="A1239" s="11" t="s">
        <v>2215</v>
      </c>
      <c r="D1239" s="11" t="s">
        <v>254</v>
      </c>
      <c r="E1239" s="19" t="s">
        <v>2465</v>
      </c>
      <c r="F1239" s="10">
        <v>42036</v>
      </c>
      <c r="G1239" s="10">
        <v>45323</v>
      </c>
      <c r="H1239" s="11">
        <v>10</v>
      </c>
      <c r="I1239" s="20" t="s">
        <v>253</v>
      </c>
      <c r="J1239" s="11" t="s">
        <v>255</v>
      </c>
      <c r="K1239" s="11" t="s">
        <v>5259</v>
      </c>
      <c r="L1239" s="11">
        <v>2</v>
      </c>
    </row>
    <row r="1240" spans="1:12">
      <c r="A1240" s="11" t="s">
        <v>2216</v>
      </c>
      <c r="D1240" s="11" t="s">
        <v>254</v>
      </c>
      <c r="E1240" s="19" t="s">
        <v>2466</v>
      </c>
      <c r="F1240" s="10">
        <v>42036</v>
      </c>
      <c r="G1240" s="10">
        <v>45323</v>
      </c>
      <c r="H1240" s="11">
        <v>10</v>
      </c>
      <c r="I1240" s="20" t="s">
        <v>253</v>
      </c>
      <c r="J1240" s="11" t="s">
        <v>255</v>
      </c>
      <c r="K1240" s="11" t="s">
        <v>5259</v>
      </c>
      <c r="L1240" s="11">
        <v>2</v>
      </c>
    </row>
    <row r="1241" spans="1:12">
      <c r="A1241" s="11" t="s">
        <v>2217</v>
      </c>
      <c r="D1241" s="11" t="s">
        <v>254</v>
      </c>
      <c r="E1241" s="19" t="s">
        <v>2467</v>
      </c>
      <c r="F1241" s="10">
        <v>42036</v>
      </c>
      <c r="G1241" s="10">
        <v>45323</v>
      </c>
      <c r="H1241" s="11">
        <v>10</v>
      </c>
      <c r="I1241" s="20" t="s">
        <v>253</v>
      </c>
      <c r="J1241" s="11" t="s">
        <v>255</v>
      </c>
      <c r="K1241" s="11" t="s">
        <v>5259</v>
      </c>
      <c r="L1241" s="11">
        <v>2</v>
      </c>
    </row>
    <row r="1242" spans="1:12">
      <c r="A1242" s="11" t="s">
        <v>2218</v>
      </c>
      <c r="D1242" s="11" t="s">
        <v>254</v>
      </c>
      <c r="E1242" s="19" t="s">
        <v>2468</v>
      </c>
      <c r="F1242" s="10">
        <v>42036</v>
      </c>
      <c r="G1242" s="10">
        <v>45323</v>
      </c>
      <c r="H1242" s="11">
        <v>10</v>
      </c>
      <c r="I1242" s="20" t="s">
        <v>253</v>
      </c>
      <c r="J1242" s="11" t="s">
        <v>255</v>
      </c>
      <c r="K1242" s="11" t="s">
        <v>5259</v>
      </c>
      <c r="L1242" s="11">
        <v>2</v>
      </c>
    </row>
    <row r="1243" spans="1:12">
      <c r="A1243" s="11" t="s">
        <v>2219</v>
      </c>
      <c r="D1243" s="11" t="s">
        <v>254</v>
      </c>
      <c r="E1243" s="19" t="s">
        <v>2469</v>
      </c>
      <c r="F1243" s="10">
        <v>42036</v>
      </c>
      <c r="G1243" s="10">
        <v>45323</v>
      </c>
      <c r="H1243" s="11">
        <v>10</v>
      </c>
      <c r="I1243" s="20" t="s">
        <v>253</v>
      </c>
      <c r="J1243" s="11" t="s">
        <v>255</v>
      </c>
      <c r="K1243" s="11" t="s">
        <v>5259</v>
      </c>
      <c r="L1243" s="11">
        <v>2</v>
      </c>
    </row>
    <row r="1244" spans="1:12">
      <c r="A1244" s="11" t="s">
        <v>2220</v>
      </c>
      <c r="D1244" s="11" t="s">
        <v>254</v>
      </c>
      <c r="E1244" s="19" t="s">
        <v>2470</v>
      </c>
      <c r="F1244" s="10">
        <v>42036</v>
      </c>
      <c r="G1244" s="10">
        <v>45323</v>
      </c>
      <c r="H1244" s="11">
        <v>10</v>
      </c>
      <c r="I1244" s="20" t="s">
        <v>253</v>
      </c>
      <c r="J1244" s="11" t="s">
        <v>255</v>
      </c>
      <c r="K1244" s="11" t="s">
        <v>5259</v>
      </c>
      <c r="L1244" s="11">
        <v>2</v>
      </c>
    </row>
    <row r="1245" spans="1:12">
      <c r="A1245" s="11" t="s">
        <v>2221</v>
      </c>
      <c r="D1245" s="11" t="s">
        <v>254</v>
      </c>
      <c r="E1245" s="19" t="s">
        <v>2471</v>
      </c>
      <c r="F1245" s="10">
        <v>42036</v>
      </c>
      <c r="G1245" s="10">
        <v>45323</v>
      </c>
      <c r="H1245" s="11">
        <v>10</v>
      </c>
      <c r="I1245" s="20" t="s">
        <v>253</v>
      </c>
      <c r="J1245" s="11" t="s">
        <v>255</v>
      </c>
      <c r="K1245" s="11" t="s">
        <v>5259</v>
      </c>
      <c r="L1245" s="11">
        <v>2</v>
      </c>
    </row>
    <row r="1246" spans="1:12">
      <c r="A1246" s="11" t="s">
        <v>2222</v>
      </c>
      <c r="D1246" s="11" t="s">
        <v>254</v>
      </c>
      <c r="E1246" s="19" t="s">
        <v>2472</v>
      </c>
      <c r="F1246" s="10">
        <v>42036</v>
      </c>
      <c r="G1246" s="10">
        <v>45323</v>
      </c>
      <c r="H1246" s="11">
        <v>10</v>
      </c>
      <c r="I1246" s="20" t="s">
        <v>253</v>
      </c>
      <c r="J1246" s="11" t="s">
        <v>255</v>
      </c>
      <c r="K1246" s="11" t="s">
        <v>5259</v>
      </c>
      <c r="L1246" s="11">
        <v>2</v>
      </c>
    </row>
    <row r="1247" spans="1:12">
      <c r="A1247" s="11" t="s">
        <v>2223</v>
      </c>
      <c r="D1247" s="11" t="s">
        <v>254</v>
      </c>
      <c r="E1247" s="19" t="s">
        <v>2473</v>
      </c>
      <c r="F1247" s="10">
        <v>42036</v>
      </c>
      <c r="G1247" s="10">
        <v>45323</v>
      </c>
      <c r="H1247" s="11">
        <v>10</v>
      </c>
      <c r="I1247" s="20" t="s">
        <v>253</v>
      </c>
      <c r="J1247" s="11" t="s">
        <v>255</v>
      </c>
      <c r="K1247" s="11" t="s">
        <v>5259</v>
      </c>
      <c r="L1247" s="11">
        <v>2</v>
      </c>
    </row>
    <row r="1248" spans="1:12">
      <c r="A1248" s="11" t="s">
        <v>2224</v>
      </c>
      <c r="D1248" s="11" t="s">
        <v>254</v>
      </c>
      <c r="E1248" s="19" t="s">
        <v>2474</v>
      </c>
      <c r="F1248" s="10">
        <v>42036</v>
      </c>
      <c r="G1248" s="10">
        <v>45323</v>
      </c>
      <c r="H1248" s="11">
        <v>10</v>
      </c>
      <c r="I1248" s="20" t="s">
        <v>253</v>
      </c>
      <c r="J1248" s="11" t="s">
        <v>255</v>
      </c>
      <c r="K1248" s="11" t="s">
        <v>5259</v>
      </c>
      <c r="L1248" s="11">
        <v>2</v>
      </c>
    </row>
    <row r="1249" spans="1:12">
      <c r="A1249" s="11" t="s">
        <v>2225</v>
      </c>
      <c r="D1249" s="11" t="s">
        <v>254</v>
      </c>
      <c r="E1249" s="19" t="s">
        <v>2475</v>
      </c>
      <c r="F1249" s="10">
        <v>42036</v>
      </c>
      <c r="G1249" s="10">
        <v>45323</v>
      </c>
      <c r="H1249" s="11">
        <v>10</v>
      </c>
      <c r="I1249" s="20" t="s">
        <v>253</v>
      </c>
      <c r="J1249" s="11" t="s">
        <v>255</v>
      </c>
      <c r="K1249" s="11" t="s">
        <v>5259</v>
      </c>
      <c r="L1249" s="11">
        <v>2</v>
      </c>
    </row>
    <row r="1250" spans="1:12">
      <c r="A1250" s="11" t="s">
        <v>2226</v>
      </c>
      <c r="D1250" s="11" t="s">
        <v>254</v>
      </c>
      <c r="E1250" s="19" t="s">
        <v>2476</v>
      </c>
      <c r="F1250" s="10">
        <v>42036</v>
      </c>
      <c r="G1250" s="10">
        <v>45323</v>
      </c>
      <c r="H1250" s="11">
        <v>10</v>
      </c>
      <c r="I1250" s="20" t="s">
        <v>253</v>
      </c>
      <c r="J1250" s="11" t="s">
        <v>255</v>
      </c>
      <c r="K1250" s="11" t="s">
        <v>5259</v>
      </c>
      <c r="L1250" s="11">
        <v>2</v>
      </c>
    </row>
    <row r="1251" spans="1:12">
      <c r="A1251" s="11" t="s">
        <v>2227</v>
      </c>
      <c r="D1251" s="11" t="s">
        <v>254</v>
      </c>
      <c r="E1251" s="19" t="s">
        <v>2477</v>
      </c>
      <c r="F1251" s="10">
        <v>42036</v>
      </c>
      <c r="G1251" s="10">
        <v>45323</v>
      </c>
      <c r="H1251" s="11">
        <v>10</v>
      </c>
      <c r="I1251" s="20" t="s">
        <v>253</v>
      </c>
      <c r="J1251" s="11" t="s">
        <v>255</v>
      </c>
      <c r="K1251" s="11" t="s">
        <v>5259</v>
      </c>
      <c r="L1251" s="11">
        <v>2</v>
      </c>
    </row>
    <row r="1252" spans="1:12">
      <c r="A1252" s="11" t="s">
        <v>2228</v>
      </c>
      <c r="D1252" s="11" t="s">
        <v>254</v>
      </c>
      <c r="E1252" s="19" t="s">
        <v>2478</v>
      </c>
      <c r="F1252" s="10">
        <v>42036</v>
      </c>
      <c r="G1252" s="10">
        <v>45323</v>
      </c>
      <c r="H1252" s="11">
        <v>10</v>
      </c>
      <c r="I1252" s="20" t="s">
        <v>253</v>
      </c>
      <c r="J1252" s="11" t="s">
        <v>255</v>
      </c>
      <c r="K1252" s="11" t="s">
        <v>5259</v>
      </c>
      <c r="L1252" s="11">
        <v>2</v>
      </c>
    </row>
    <row r="1253" spans="1:12">
      <c r="A1253" s="11" t="s">
        <v>2229</v>
      </c>
      <c r="D1253" s="11" t="s">
        <v>254</v>
      </c>
      <c r="E1253" s="19" t="s">
        <v>2479</v>
      </c>
      <c r="F1253" s="10">
        <v>42036</v>
      </c>
      <c r="G1253" s="10">
        <v>45323</v>
      </c>
      <c r="H1253" s="11">
        <v>10</v>
      </c>
      <c r="I1253" s="20" t="s">
        <v>253</v>
      </c>
      <c r="J1253" s="11" t="s">
        <v>255</v>
      </c>
      <c r="K1253" s="11" t="s">
        <v>5259</v>
      </c>
      <c r="L1253" s="11">
        <v>2</v>
      </c>
    </row>
    <row r="1254" spans="1:12">
      <c r="A1254" s="11" t="s">
        <v>2230</v>
      </c>
      <c r="D1254" s="11" t="s">
        <v>254</v>
      </c>
      <c r="E1254" s="19" t="s">
        <v>2480</v>
      </c>
      <c r="F1254" s="10">
        <v>42036</v>
      </c>
      <c r="G1254" s="10">
        <v>45323</v>
      </c>
      <c r="H1254" s="11">
        <v>10</v>
      </c>
      <c r="I1254" s="20" t="s">
        <v>253</v>
      </c>
      <c r="J1254" s="11" t="s">
        <v>255</v>
      </c>
      <c r="K1254" s="11" t="s">
        <v>5259</v>
      </c>
      <c r="L1254" s="11">
        <v>2</v>
      </c>
    </row>
    <row r="1255" spans="1:12">
      <c r="A1255" s="11" t="s">
        <v>2231</v>
      </c>
      <c r="D1255" s="11" t="s">
        <v>254</v>
      </c>
      <c r="E1255" s="19" t="s">
        <v>2481</v>
      </c>
      <c r="F1255" s="10">
        <v>42036</v>
      </c>
      <c r="G1255" s="10">
        <v>45323</v>
      </c>
      <c r="H1255" s="11">
        <v>10</v>
      </c>
      <c r="I1255" s="20" t="s">
        <v>253</v>
      </c>
      <c r="J1255" s="11" t="s">
        <v>255</v>
      </c>
      <c r="K1255" s="11" t="s">
        <v>5259</v>
      </c>
      <c r="L1255" s="11">
        <v>2</v>
      </c>
    </row>
    <row r="1256" spans="1:12">
      <c r="A1256" s="11" t="s">
        <v>2232</v>
      </c>
      <c r="D1256" s="11" t="s">
        <v>254</v>
      </c>
      <c r="E1256" s="19" t="s">
        <v>2482</v>
      </c>
      <c r="F1256" s="10">
        <v>42036</v>
      </c>
      <c r="G1256" s="10">
        <v>45323</v>
      </c>
      <c r="H1256" s="11">
        <v>10</v>
      </c>
      <c r="I1256" s="20" t="s">
        <v>253</v>
      </c>
      <c r="J1256" s="11" t="s">
        <v>255</v>
      </c>
      <c r="K1256" s="11" t="s">
        <v>5259</v>
      </c>
      <c r="L1256" s="11">
        <v>2</v>
      </c>
    </row>
    <row r="1257" spans="1:12">
      <c r="A1257" s="11" t="s">
        <v>2233</v>
      </c>
      <c r="D1257" s="11" t="s">
        <v>254</v>
      </c>
      <c r="E1257" s="19" t="s">
        <v>2483</v>
      </c>
      <c r="F1257" s="10">
        <v>42036</v>
      </c>
      <c r="G1257" s="10">
        <v>45323</v>
      </c>
      <c r="H1257" s="11">
        <v>10</v>
      </c>
      <c r="I1257" s="20" t="s">
        <v>253</v>
      </c>
      <c r="J1257" s="11" t="s">
        <v>255</v>
      </c>
      <c r="K1257" s="11" t="s">
        <v>5259</v>
      </c>
      <c r="L1257" s="11">
        <v>2</v>
      </c>
    </row>
    <row r="1258" spans="1:12">
      <c r="A1258" s="11" t="s">
        <v>2234</v>
      </c>
      <c r="D1258" s="11" t="s">
        <v>254</v>
      </c>
      <c r="E1258" s="19" t="s">
        <v>2484</v>
      </c>
      <c r="F1258" s="10">
        <v>42036</v>
      </c>
      <c r="G1258" s="10">
        <v>45323</v>
      </c>
      <c r="H1258" s="11">
        <v>10</v>
      </c>
      <c r="I1258" s="20" t="s">
        <v>253</v>
      </c>
      <c r="J1258" s="11" t="s">
        <v>255</v>
      </c>
      <c r="K1258" s="11" t="s">
        <v>5259</v>
      </c>
      <c r="L1258" s="11">
        <v>2</v>
      </c>
    </row>
    <row r="1259" spans="1:12">
      <c r="A1259" s="11" t="s">
        <v>2235</v>
      </c>
      <c r="D1259" s="11" t="s">
        <v>254</v>
      </c>
      <c r="E1259" s="19" t="s">
        <v>2485</v>
      </c>
      <c r="F1259" s="10">
        <v>42036</v>
      </c>
      <c r="G1259" s="10">
        <v>45323</v>
      </c>
      <c r="H1259" s="11">
        <v>10</v>
      </c>
      <c r="I1259" s="20" t="s">
        <v>253</v>
      </c>
      <c r="J1259" s="11" t="s">
        <v>255</v>
      </c>
      <c r="K1259" s="11" t="s">
        <v>5259</v>
      </c>
      <c r="L1259" s="11">
        <v>2</v>
      </c>
    </row>
    <row r="1260" spans="1:12">
      <c r="A1260" s="11" t="s">
        <v>2236</v>
      </c>
      <c r="D1260" s="11" t="s">
        <v>254</v>
      </c>
      <c r="E1260" s="19" t="s">
        <v>2486</v>
      </c>
      <c r="F1260" s="10">
        <v>42036</v>
      </c>
      <c r="G1260" s="10">
        <v>45323</v>
      </c>
      <c r="H1260" s="11">
        <v>10</v>
      </c>
      <c r="I1260" s="20" t="s">
        <v>253</v>
      </c>
      <c r="J1260" s="11" t="s">
        <v>255</v>
      </c>
      <c r="K1260" s="11" t="s">
        <v>5259</v>
      </c>
      <c r="L1260" s="11">
        <v>2</v>
      </c>
    </row>
    <row r="1261" spans="1:12">
      <c r="A1261" s="11" t="s">
        <v>2237</v>
      </c>
      <c r="D1261" s="11" t="s">
        <v>254</v>
      </c>
      <c r="E1261" s="19" t="s">
        <v>2487</v>
      </c>
      <c r="F1261" s="10">
        <v>42036</v>
      </c>
      <c r="G1261" s="10">
        <v>45323</v>
      </c>
      <c r="H1261" s="11">
        <v>10</v>
      </c>
      <c r="I1261" s="20" t="s">
        <v>253</v>
      </c>
      <c r="J1261" s="11" t="s">
        <v>255</v>
      </c>
      <c r="K1261" s="11" t="s">
        <v>5259</v>
      </c>
      <c r="L1261" s="11">
        <v>2</v>
      </c>
    </row>
    <row r="1262" spans="1:12">
      <c r="A1262" s="11" t="s">
        <v>2488</v>
      </c>
      <c r="D1262" s="11" t="s">
        <v>254</v>
      </c>
      <c r="E1262" s="19" t="s">
        <v>2732</v>
      </c>
      <c r="F1262" s="10">
        <v>42036</v>
      </c>
      <c r="G1262" s="10">
        <v>45323</v>
      </c>
      <c r="H1262" s="11">
        <v>10</v>
      </c>
      <c r="I1262" s="20" t="s">
        <v>253</v>
      </c>
      <c r="J1262" s="11" t="s">
        <v>255</v>
      </c>
      <c r="K1262" s="11" t="s">
        <v>5259</v>
      </c>
      <c r="L1262" s="11">
        <v>2</v>
      </c>
    </row>
    <row r="1263" spans="1:12">
      <c r="A1263" s="11" t="s">
        <v>2489</v>
      </c>
      <c r="D1263" s="11" t="s">
        <v>254</v>
      </c>
      <c r="E1263" s="19" t="s">
        <v>2733</v>
      </c>
      <c r="F1263" s="10">
        <v>42036</v>
      </c>
      <c r="G1263" s="10">
        <v>45323</v>
      </c>
      <c r="H1263" s="11">
        <v>10</v>
      </c>
      <c r="I1263" s="20" t="s">
        <v>253</v>
      </c>
      <c r="J1263" s="11" t="s">
        <v>255</v>
      </c>
      <c r="K1263" s="11" t="s">
        <v>5259</v>
      </c>
      <c r="L1263" s="11">
        <v>2</v>
      </c>
    </row>
    <row r="1264" spans="1:12">
      <c r="A1264" s="11" t="s">
        <v>2490</v>
      </c>
      <c r="D1264" s="11" t="s">
        <v>254</v>
      </c>
      <c r="E1264" s="19" t="s">
        <v>2734</v>
      </c>
      <c r="F1264" s="10">
        <v>42036</v>
      </c>
      <c r="G1264" s="10">
        <v>45323</v>
      </c>
      <c r="H1264" s="11">
        <v>10</v>
      </c>
      <c r="I1264" s="20" t="s">
        <v>253</v>
      </c>
      <c r="J1264" s="11" t="s">
        <v>255</v>
      </c>
      <c r="K1264" s="11" t="s">
        <v>5259</v>
      </c>
      <c r="L1264" s="11">
        <v>2</v>
      </c>
    </row>
    <row r="1265" spans="1:12">
      <c r="A1265" s="11" t="s">
        <v>2491</v>
      </c>
      <c r="D1265" s="11" t="s">
        <v>254</v>
      </c>
      <c r="E1265" s="19" t="s">
        <v>2735</v>
      </c>
      <c r="F1265" s="10">
        <v>42036</v>
      </c>
      <c r="G1265" s="10">
        <v>45323</v>
      </c>
      <c r="H1265" s="11">
        <v>10</v>
      </c>
      <c r="I1265" s="20" t="s">
        <v>253</v>
      </c>
      <c r="J1265" s="11" t="s">
        <v>255</v>
      </c>
      <c r="K1265" s="11" t="s">
        <v>5259</v>
      </c>
      <c r="L1265" s="11">
        <v>2</v>
      </c>
    </row>
    <row r="1266" spans="1:12">
      <c r="A1266" s="11" t="s">
        <v>2492</v>
      </c>
      <c r="D1266" s="11" t="s">
        <v>254</v>
      </c>
      <c r="E1266" s="19" t="s">
        <v>2736</v>
      </c>
      <c r="F1266" s="10">
        <v>42036</v>
      </c>
      <c r="G1266" s="10">
        <v>45323</v>
      </c>
      <c r="H1266" s="11">
        <v>10</v>
      </c>
      <c r="I1266" s="20" t="s">
        <v>253</v>
      </c>
      <c r="J1266" s="11" t="s">
        <v>255</v>
      </c>
      <c r="K1266" s="11" t="s">
        <v>5259</v>
      </c>
      <c r="L1266" s="11">
        <v>2</v>
      </c>
    </row>
    <row r="1267" spans="1:12">
      <c r="A1267" s="11" t="s">
        <v>2493</v>
      </c>
      <c r="D1267" s="11" t="s">
        <v>254</v>
      </c>
      <c r="E1267" s="19" t="s">
        <v>2737</v>
      </c>
      <c r="F1267" s="10">
        <v>42036</v>
      </c>
      <c r="G1267" s="10">
        <v>45323</v>
      </c>
      <c r="H1267" s="11">
        <v>10</v>
      </c>
      <c r="I1267" s="20" t="s">
        <v>253</v>
      </c>
      <c r="J1267" s="11" t="s">
        <v>255</v>
      </c>
      <c r="K1267" s="11" t="s">
        <v>5259</v>
      </c>
      <c r="L1267" s="11">
        <v>2</v>
      </c>
    </row>
    <row r="1268" spans="1:12">
      <c r="A1268" s="11" t="s">
        <v>2494</v>
      </c>
      <c r="D1268" s="11" t="s">
        <v>254</v>
      </c>
      <c r="E1268" s="19" t="s">
        <v>2738</v>
      </c>
      <c r="F1268" s="10">
        <v>42036</v>
      </c>
      <c r="G1268" s="10">
        <v>45323</v>
      </c>
      <c r="H1268" s="11">
        <v>10</v>
      </c>
      <c r="I1268" s="20" t="s">
        <v>253</v>
      </c>
      <c r="J1268" s="11" t="s">
        <v>255</v>
      </c>
      <c r="K1268" s="11" t="s">
        <v>5259</v>
      </c>
      <c r="L1268" s="11">
        <v>2</v>
      </c>
    </row>
    <row r="1269" spans="1:12">
      <c r="A1269" s="11" t="s">
        <v>2495</v>
      </c>
      <c r="D1269" s="11" t="s">
        <v>254</v>
      </c>
      <c r="E1269" s="19" t="s">
        <v>2739</v>
      </c>
      <c r="F1269" s="10">
        <v>42036</v>
      </c>
      <c r="G1269" s="10">
        <v>45323</v>
      </c>
      <c r="H1269" s="11">
        <v>10</v>
      </c>
      <c r="I1269" s="20" t="s">
        <v>253</v>
      </c>
      <c r="J1269" s="11" t="s">
        <v>255</v>
      </c>
      <c r="K1269" s="11" t="s">
        <v>5259</v>
      </c>
      <c r="L1269" s="11">
        <v>2</v>
      </c>
    </row>
    <row r="1270" spans="1:12">
      <c r="A1270" s="11" t="s">
        <v>2496</v>
      </c>
      <c r="D1270" s="11" t="s">
        <v>254</v>
      </c>
      <c r="E1270" s="19" t="s">
        <v>2740</v>
      </c>
      <c r="F1270" s="10">
        <v>42036</v>
      </c>
      <c r="G1270" s="10">
        <v>45323</v>
      </c>
      <c r="H1270" s="11">
        <v>10</v>
      </c>
      <c r="I1270" s="20" t="s">
        <v>253</v>
      </c>
      <c r="J1270" s="11" t="s">
        <v>255</v>
      </c>
      <c r="K1270" s="11" t="s">
        <v>5259</v>
      </c>
      <c r="L1270" s="11">
        <v>2</v>
      </c>
    </row>
    <row r="1271" spans="1:12">
      <c r="A1271" s="11" t="s">
        <v>2497</v>
      </c>
      <c r="D1271" s="11" t="s">
        <v>254</v>
      </c>
      <c r="E1271" s="19" t="s">
        <v>2741</v>
      </c>
      <c r="F1271" s="10">
        <v>42036</v>
      </c>
      <c r="G1271" s="10">
        <v>45323</v>
      </c>
      <c r="H1271" s="11">
        <v>10</v>
      </c>
      <c r="I1271" s="20" t="s">
        <v>253</v>
      </c>
      <c r="J1271" s="11" t="s">
        <v>255</v>
      </c>
      <c r="K1271" s="11" t="s">
        <v>5259</v>
      </c>
      <c r="L1271" s="11">
        <v>2</v>
      </c>
    </row>
    <row r="1272" spans="1:12">
      <c r="A1272" s="11" t="s">
        <v>2498</v>
      </c>
      <c r="D1272" s="11" t="s">
        <v>254</v>
      </c>
      <c r="E1272" s="19" t="s">
        <v>2742</v>
      </c>
      <c r="F1272" s="10">
        <v>42036</v>
      </c>
      <c r="G1272" s="10">
        <v>45323</v>
      </c>
      <c r="H1272" s="11">
        <v>10</v>
      </c>
      <c r="I1272" s="20" t="s">
        <v>253</v>
      </c>
      <c r="J1272" s="11" t="s">
        <v>255</v>
      </c>
      <c r="K1272" s="11" t="s">
        <v>5259</v>
      </c>
      <c r="L1272" s="11">
        <v>2</v>
      </c>
    </row>
    <row r="1273" spans="1:12">
      <c r="A1273" s="11" t="s">
        <v>2499</v>
      </c>
      <c r="D1273" s="11" t="s">
        <v>254</v>
      </c>
      <c r="E1273" s="19" t="s">
        <v>2743</v>
      </c>
      <c r="F1273" s="10">
        <v>42036</v>
      </c>
      <c r="G1273" s="10">
        <v>45323</v>
      </c>
      <c r="H1273" s="11">
        <v>10</v>
      </c>
      <c r="I1273" s="20" t="s">
        <v>253</v>
      </c>
      <c r="J1273" s="11" t="s">
        <v>255</v>
      </c>
      <c r="K1273" s="11" t="s">
        <v>5259</v>
      </c>
      <c r="L1273" s="11">
        <v>2</v>
      </c>
    </row>
    <row r="1274" spans="1:12">
      <c r="A1274" s="11" t="s">
        <v>2500</v>
      </c>
      <c r="D1274" s="11" t="s">
        <v>254</v>
      </c>
      <c r="E1274" s="19" t="s">
        <v>2744</v>
      </c>
      <c r="F1274" s="10">
        <v>42036</v>
      </c>
      <c r="G1274" s="10">
        <v>45323</v>
      </c>
      <c r="H1274" s="11">
        <v>10</v>
      </c>
      <c r="I1274" s="20" t="s">
        <v>253</v>
      </c>
      <c r="J1274" s="11" t="s">
        <v>255</v>
      </c>
      <c r="K1274" s="11" t="s">
        <v>5259</v>
      </c>
      <c r="L1274" s="11">
        <v>2</v>
      </c>
    </row>
    <row r="1275" spans="1:12">
      <c r="A1275" s="11" t="s">
        <v>2501</v>
      </c>
      <c r="D1275" s="11" t="s">
        <v>254</v>
      </c>
      <c r="E1275" s="19" t="s">
        <v>2745</v>
      </c>
      <c r="F1275" s="10">
        <v>42036</v>
      </c>
      <c r="G1275" s="10">
        <v>45323</v>
      </c>
      <c r="H1275" s="11">
        <v>10</v>
      </c>
      <c r="I1275" s="20" t="s">
        <v>253</v>
      </c>
      <c r="J1275" s="11" t="s">
        <v>255</v>
      </c>
      <c r="K1275" s="11" t="s">
        <v>5259</v>
      </c>
      <c r="L1275" s="11">
        <v>2</v>
      </c>
    </row>
    <row r="1276" spans="1:12">
      <c r="A1276" s="11" t="s">
        <v>2502</v>
      </c>
      <c r="D1276" s="11" t="s">
        <v>254</v>
      </c>
      <c r="E1276" s="19" t="s">
        <v>2746</v>
      </c>
      <c r="F1276" s="10">
        <v>42036</v>
      </c>
      <c r="G1276" s="10">
        <v>45323</v>
      </c>
      <c r="H1276" s="11">
        <v>10</v>
      </c>
      <c r="I1276" s="20" t="s">
        <v>253</v>
      </c>
      <c r="J1276" s="11" t="s">
        <v>255</v>
      </c>
      <c r="K1276" s="11" t="s">
        <v>5259</v>
      </c>
      <c r="L1276" s="11">
        <v>2</v>
      </c>
    </row>
    <row r="1277" spans="1:12">
      <c r="A1277" s="11" t="s">
        <v>2503</v>
      </c>
      <c r="D1277" s="11" t="s">
        <v>254</v>
      </c>
      <c r="E1277" s="19" t="s">
        <v>2747</v>
      </c>
      <c r="F1277" s="10">
        <v>42036</v>
      </c>
      <c r="G1277" s="10">
        <v>45323</v>
      </c>
      <c r="H1277" s="11">
        <v>10</v>
      </c>
      <c r="I1277" s="20" t="s">
        <v>253</v>
      </c>
      <c r="J1277" s="11" t="s">
        <v>255</v>
      </c>
      <c r="K1277" s="11" t="s">
        <v>5259</v>
      </c>
      <c r="L1277" s="11">
        <v>2</v>
      </c>
    </row>
    <row r="1278" spans="1:12">
      <c r="A1278" s="11" t="s">
        <v>2504</v>
      </c>
      <c r="D1278" s="11" t="s">
        <v>254</v>
      </c>
      <c r="E1278" s="19" t="s">
        <v>2748</v>
      </c>
      <c r="F1278" s="10">
        <v>42036</v>
      </c>
      <c r="G1278" s="10">
        <v>45323</v>
      </c>
      <c r="H1278" s="11">
        <v>10</v>
      </c>
      <c r="I1278" s="20" t="s">
        <v>253</v>
      </c>
      <c r="J1278" s="11" t="s">
        <v>255</v>
      </c>
      <c r="K1278" s="11" t="s">
        <v>5259</v>
      </c>
      <c r="L1278" s="11">
        <v>2</v>
      </c>
    </row>
    <row r="1279" spans="1:12">
      <c r="A1279" s="11" t="s">
        <v>2505</v>
      </c>
      <c r="D1279" s="11" t="s">
        <v>254</v>
      </c>
      <c r="E1279" s="19" t="s">
        <v>2749</v>
      </c>
      <c r="F1279" s="10">
        <v>42036</v>
      </c>
      <c r="G1279" s="10">
        <v>45323</v>
      </c>
      <c r="H1279" s="11">
        <v>10</v>
      </c>
      <c r="I1279" s="20" t="s">
        <v>253</v>
      </c>
      <c r="J1279" s="11" t="s">
        <v>255</v>
      </c>
      <c r="K1279" s="11" t="s">
        <v>5259</v>
      </c>
      <c r="L1279" s="11">
        <v>2</v>
      </c>
    </row>
    <row r="1280" spans="1:12">
      <c r="A1280" s="11" t="s">
        <v>2506</v>
      </c>
      <c r="D1280" s="11" t="s">
        <v>254</v>
      </c>
      <c r="E1280" s="19" t="s">
        <v>2750</v>
      </c>
      <c r="F1280" s="10">
        <v>42036</v>
      </c>
      <c r="G1280" s="10">
        <v>45323</v>
      </c>
      <c r="H1280" s="11">
        <v>10</v>
      </c>
      <c r="I1280" s="20" t="s">
        <v>253</v>
      </c>
      <c r="J1280" s="11" t="s">
        <v>255</v>
      </c>
      <c r="K1280" s="11" t="s">
        <v>5259</v>
      </c>
      <c r="L1280" s="11">
        <v>2</v>
      </c>
    </row>
    <row r="1281" spans="1:12">
      <c r="A1281" s="11" t="s">
        <v>2507</v>
      </c>
      <c r="D1281" s="11" t="s">
        <v>254</v>
      </c>
      <c r="E1281" s="19" t="s">
        <v>2751</v>
      </c>
      <c r="F1281" s="10">
        <v>42036</v>
      </c>
      <c r="G1281" s="10">
        <v>45323</v>
      </c>
      <c r="H1281" s="11">
        <v>10</v>
      </c>
      <c r="I1281" s="20" t="s">
        <v>253</v>
      </c>
      <c r="J1281" s="11" t="s">
        <v>255</v>
      </c>
      <c r="K1281" s="11" t="s">
        <v>5259</v>
      </c>
      <c r="L1281" s="11">
        <v>2</v>
      </c>
    </row>
    <row r="1282" spans="1:12">
      <c r="A1282" s="11" t="s">
        <v>2508</v>
      </c>
      <c r="D1282" s="11" t="s">
        <v>254</v>
      </c>
      <c r="E1282" s="19" t="s">
        <v>2752</v>
      </c>
      <c r="F1282" s="10">
        <v>42036</v>
      </c>
      <c r="G1282" s="10">
        <v>45323</v>
      </c>
      <c r="H1282" s="11">
        <v>10</v>
      </c>
      <c r="I1282" s="20" t="s">
        <v>253</v>
      </c>
      <c r="J1282" s="11" t="s">
        <v>255</v>
      </c>
      <c r="K1282" s="11" t="s">
        <v>5259</v>
      </c>
      <c r="L1282" s="11">
        <v>2</v>
      </c>
    </row>
    <row r="1283" spans="1:12">
      <c r="A1283" s="11" t="s">
        <v>2509</v>
      </c>
      <c r="D1283" s="11" t="s">
        <v>254</v>
      </c>
      <c r="E1283" s="19" t="s">
        <v>2753</v>
      </c>
      <c r="F1283" s="10">
        <v>42036</v>
      </c>
      <c r="G1283" s="10">
        <v>45323</v>
      </c>
      <c r="H1283" s="11">
        <v>10</v>
      </c>
      <c r="I1283" s="20" t="s">
        <v>253</v>
      </c>
      <c r="J1283" s="11" t="s">
        <v>255</v>
      </c>
      <c r="K1283" s="11" t="s">
        <v>5259</v>
      </c>
      <c r="L1283" s="11">
        <v>2</v>
      </c>
    </row>
    <row r="1284" spans="1:12">
      <c r="A1284" s="11" t="s">
        <v>2510</v>
      </c>
      <c r="D1284" s="11" t="s">
        <v>254</v>
      </c>
      <c r="E1284" s="19" t="s">
        <v>2754</v>
      </c>
      <c r="F1284" s="10">
        <v>42036</v>
      </c>
      <c r="G1284" s="10">
        <v>45323</v>
      </c>
      <c r="H1284" s="11">
        <v>10</v>
      </c>
      <c r="I1284" s="20" t="s">
        <v>253</v>
      </c>
      <c r="J1284" s="11" t="s">
        <v>255</v>
      </c>
      <c r="K1284" s="11" t="s">
        <v>5259</v>
      </c>
      <c r="L1284" s="11">
        <v>2</v>
      </c>
    </row>
    <row r="1285" spans="1:12">
      <c r="A1285" s="11" t="s">
        <v>2511</v>
      </c>
      <c r="D1285" s="11" t="s">
        <v>254</v>
      </c>
      <c r="E1285" s="19" t="s">
        <v>2755</v>
      </c>
      <c r="F1285" s="10">
        <v>42036</v>
      </c>
      <c r="G1285" s="10">
        <v>45323</v>
      </c>
      <c r="H1285" s="11">
        <v>10</v>
      </c>
      <c r="I1285" s="20" t="s">
        <v>253</v>
      </c>
      <c r="J1285" s="11" t="s">
        <v>255</v>
      </c>
      <c r="K1285" s="11" t="s">
        <v>5259</v>
      </c>
      <c r="L1285" s="11">
        <v>2</v>
      </c>
    </row>
    <row r="1286" spans="1:12">
      <c r="A1286" s="11" t="s">
        <v>2512</v>
      </c>
      <c r="D1286" s="11" t="s">
        <v>254</v>
      </c>
      <c r="E1286" s="19" t="s">
        <v>2756</v>
      </c>
      <c r="F1286" s="10">
        <v>42036</v>
      </c>
      <c r="G1286" s="10">
        <v>45323</v>
      </c>
      <c r="H1286" s="11">
        <v>10</v>
      </c>
      <c r="I1286" s="20" t="s">
        <v>253</v>
      </c>
      <c r="J1286" s="11" t="s">
        <v>255</v>
      </c>
      <c r="K1286" s="11" t="s">
        <v>5259</v>
      </c>
      <c r="L1286" s="11">
        <v>2</v>
      </c>
    </row>
    <row r="1287" spans="1:12">
      <c r="A1287" s="11" t="s">
        <v>2513</v>
      </c>
      <c r="D1287" s="11" t="s">
        <v>254</v>
      </c>
      <c r="E1287" s="19" t="s">
        <v>2757</v>
      </c>
      <c r="F1287" s="10">
        <v>42036</v>
      </c>
      <c r="G1287" s="10">
        <v>45323</v>
      </c>
      <c r="H1287" s="11">
        <v>10</v>
      </c>
      <c r="I1287" s="20" t="s">
        <v>253</v>
      </c>
      <c r="J1287" s="11" t="s">
        <v>255</v>
      </c>
      <c r="K1287" s="11" t="s">
        <v>5259</v>
      </c>
      <c r="L1287" s="11">
        <v>2</v>
      </c>
    </row>
    <row r="1288" spans="1:12">
      <c r="A1288" s="11" t="s">
        <v>2514</v>
      </c>
      <c r="D1288" s="11" t="s">
        <v>254</v>
      </c>
      <c r="E1288" s="19" t="s">
        <v>2758</v>
      </c>
      <c r="F1288" s="10">
        <v>42036</v>
      </c>
      <c r="G1288" s="10">
        <v>45323</v>
      </c>
      <c r="H1288" s="11">
        <v>10</v>
      </c>
      <c r="I1288" s="20" t="s">
        <v>253</v>
      </c>
      <c r="J1288" s="11" t="s">
        <v>255</v>
      </c>
      <c r="K1288" s="11" t="s">
        <v>5259</v>
      </c>
      <c r="L1288" s="11">
        <v>2</v>
      </c>
    </row>
    <row r="1289" spans="1:12">
      <c r="A1289" s="11" t="s">
        <v>2515</v>
      </c>
      <c r="D1289" s="11" t="s">
        <v>254</v>
      </c>
      <c r="E1289" s="19" t="s">
        <v>2759</v>
      </c>
      <c r="F1289" s="10">
        <v>42036</v>
      </c>
      <c r="G1289" s="10">
        <v>45323</v>
      </c>
      <c r="H1289" s="11">
        <v>10</v>
      </c>
      <c r="I1289" s="20" t="s">
        <v>253</v>
      </c>
      <c r="J1289" s="11" t="s">
        <v>255</v>
      </c>
      <c r="K1289" s="11" t="s">
        <v>5259</v>
      </c>
      <c r="L1289" s="11">
        <v>2</v>
      </c>
    </row>
    <row r="1290" spans="1:12">
      <c r="A1290" s="11" t="s">
        <v>2516</v>
      </c>
      <c r="D1290" s="11" t="s">
        <v>254</v>
      </c>
      <c r="E1290" s="19" t="s">
        <v>2760</v>
      </c>
      <c r="F1290" s="10">
        <v>42036</v>
      </c>
      <c r="G1290" s="10">
        <v>45323</v>
      </c>
      <c r="H1290" s="11">
        <v>10</v>
      </c>
      <c r="I1290" s="20" t="s">
        <v>253</v>
      </c>
      <c r="J1290" s="11" t="s">
        <v>255</v>
      </c>
      <c r="K1290" s="11" t="s">
        <v>5259</v>
      </c>
      <c r="L1290" s="11">
        <v>2</v>
      </c>
    </row>
    <row r="1291" spans="1:12">
      <c r="A1291" s="11" t="s">
        <v>2517</v>
      </c>
      <c r="D1291" s="11" t="s">
        <v>254</v>
      </c>
      <c r="E1291" s="19" t="s">
        <v>2761</v>
      </c>
      <c r="F1291" s="10">
        <v>42036</v>
      </c>
      <c r="G1291" s="10">
        <v>45323</v>
      </c>
      <c r="H1291" s="11">
        <v>10</v>
      </c>
      <c r="I1291" s="20" t="s">
        <v>253</v>
      </c>
      <c r="J1291" s="11" t="s">
        <v>255</v>
      </c>
      <c r="K1291" s="11" t="s">
        <v>5259</v>
      </c>
      <c r="L1291" s="11">
        <v>2</v>
      </c>
    </row>
    <row r="1292" spans="1:12">
      <c r="A1292" s="11" t="s">
        <v>2518</v>
      </c>
      <c r="D1292" s="11" t="s">
        <v>254</v>
      </c>
      <c r="E1292" s="19" t="s">
        <v>2762</v>
      </c>
      <c r="F1292" s="10">
        <v>42036</v>
      </c>
      <c r="G1292" s="10">
        <v>45323</v>
      </c>
      <c r="H1292" s="11">
        <v>10</v>
      </c>
      <c r="I1292" s="20" t="s">
        <v>253</v>
      </c>
      <c r="J1292" s="11" t="s">
        <v>255</v>
      </c>
      <c r="K1292" s="11" t="s">
        <v>5259</v>
      </c>
      <c r="L1292" s="11">
        <v>2</v>
      </c>
    </row>
    <row r="1293" spans="1:12">
      <c r="A1293" s="11" t="s">
        <v>2519</v>
      </c>
      <c r="D1293" s="11" t="s">
        <v>254</v>
      </c>
      <c r="E1293" s="19" t="s">
        <v>2763</v>
      </c>
      <c r="F1293" s="10">
        <v>42036</v>
      </c>
      <c r="G1293" s="10">
        <v>45323</v>
      </c>
      <c r="H1293" s="11">
        <v>10</v>
      </c>
      <c r="I1293" s="20" t="s">
        <v>253</v>
      </c>
      <c r="J1293" s="11" t="s">
        <v>255</v>
      </c>
      <c r="K1293" s="11" t="s">
        <v>5259</v>
      </c>
      <c r="L1293" s="11">
        <v>2</v>
      </c>
    </row>
    <row r="1294" spans="1:12">
      <c r="A1294" s="11" t="s">
        <v>2520</v>
      </c>
      <c r="D1294" s="11" t="s">
        <v>254</v>
      </c>
      <c r="E1294" s="19" t="s">
        <v>2764</v>
      </c>
      <c r="F1294" s="10">
        <v>42036</v>
      </c>
      <c r="G1294" s="10">
        <v>45323</v>
      </c>
      <c r="H1294" s="11">
        <v>10</v>
      </c>
      <c r="I1294" s="20" t="s">
        <v>253</v>
      </c>
      <c r="J1294" s="11" t="s">
        <v>255</v>
      </c>
      <c r="K1294" s="11" t="s">
        <v>5259</v>
      </c>
      <c r="L1294" s="11">
        <v>2</v>
      </c>
    </row>
    <row r="1295" spans="1:12">
      <c r="A1295" s="11" t="s">
        <v>2521</v>
      </c>
      <c r="D1295" s="11" t="s">
        <v>254</v>
      </c>
      <c r="E1295" s="19" t="s">
        <v>2765</v>
      </c>
      <c r="F1295" s="10">
        <v>42036</v>
      </c>
      <c r="G1295" s="10">
        <v>45323</v>
      </c>
      <c r="H1295" s="11">
        <v>10</v>
      </c>
      <c r="I1295" s="20" t="s">
        <v>253</v>
      </c>
      <c r="J1295" s="11" t="s">
        <v>255</v>
      </c>
      <c r="K1295" s="11" t="s">
        <v>5259</v>
      </c>
      <c r="L1295" s="11">
        <v>2</v>
      </c>
    </row>
    <row r="1296" spans="1:12">
      <c r="A1296" s="11" t="s">
        <v>2522</v>
      </c>
      <c r="D1296" s="11" t="s">
        <v>254</v>
      </c>
      <c r="E1296" s="19" t="s">
        <v>2766</v>
      </c>
      <c r="F1296" s="10">
        <v>42036</v>
      </c>
      <c r="G1296" s="10">
        <v>45323</v>
      </c>
      <c r="H1296" s="11">
        <v>10</v>
      </c>
      <c r="I1296" s="20" t="s">
        <v>253</v>
      </c>
      <c r="J1296" s="11" t="s">
        <v>255</v>
      </c>
      <c r="K1296" s="11" t="s">
        <v>5259</v>
      </c>
      <c r="L1296" s="11">
        <v>2</v>
      </c>
    </row>
    <row r="1297" spans="1:12">
      <c r="A1297" s="11" t="s">
        <v>2523</v>
      </c>
      <c r="D1297" s="11" t="s">
        <v>254</v>
      </c>
      <c r="E1297" s="19" t="s">
        <v>2767</v>
      </c>
      <c r="F1297" s="10">
        <v>42036</v>
      </c>
      <c r="G1297" s="10">
        <v>45323</v>
      </c>
      <c r="H1297" s="11">
        <v>10</v>
      </c>
      <c r="I1297" s="20" t="s">
        <v>253</v>
      </c>
      <c r="J1297" s="11" t="s">
        <v>255</v>
      </c>
      <c r="K1297" s="11" t="s">
        <v>5259</v>
      </c>
      <c r="L1297" s="11">
        <v>2</v>
      </c>
    </row>
    <row r="1298" spans="1:12">
      <c r="A1298" s="11" t="s">
        <v>2524</v>
      </c>
      <c r="D1298" s="11" t="s">
        <v>254</v>
      </c>
      <c r="E1298" s="19" t="s">
        <v>2768</v>
      </c>
      <c r="F1298" s="10">
        <v>42036</v>
      </c>
      <c r="G1298" s="10">
        <v>45323</v>
      </c>
      <c r="H1298" s="11">
        <v>10</v>
      </c>
      <c r="I1298" s="20" t="s">
        <v>253</v>
      </c>
      <c r="J1298" s="11" t="s">
        <v>255</v>
      </c>
      <c r="K1298" s="11" t="s">
        <v>5259</v>
      </c>
      <c r="L1298" s="11">
        <v>2</v>
      </c>
    </row>
    <row r="1299" spans="1:12">
      <c r="A1299" s="11" t="s">
        <v>2525</v>
      </c>
      <c r="D1299" s="11" t="s">
        <v>254</v>
      </c>
      <c r="E1299" s="19" t="s">
        <v>2769</v>
      </c>
      <c r="F1299" s="10">
        <v>42036</v>
      </c>
      <c r="G1299" s="10">
        <v>45323</v>
      </c>
      <c r="H1299" s="11">
        <v>10</v>
      </c>
      <c r="I1299" s="20" t="s">
        <v>253</v>
      </c>
      <c r="J1299" s="11" t="s">
        <v>255</v>
      </c>
      <c r="K1299" s="11" t="s">
        <v>5259</v>
      </c>
      <c r="L1299" s="11">
        <v>2</v>
      </c>
    </row>
    <row r="1300" spans="1:12">
      <c r="A1300" s="11" t="s">
        <v>2526</v>
      </c>
      <c r="D1300" s="11" t="s">
        <v>254</v>
      </c>
      <c r="E1300" s="19" t="s">
        <v>2770</v>
      </c>
      <c r="F1300" s="10">
        <v>42036</v>
      </c>
      <c r="G1300" s="10">
        <v>45323</v>
      </c>
      <c r="H1300" s="11">
        <v>10</v>
      </c>
      <c r="I1300" s="20" t="s">
        <v>253</v>
      </c>
      <c r="J1300" s="11" t="s">
        <v>255</v>
      </c>
      <c r="K1300" s="11" t="s">
        <v>5259</v>
      </c>
      <c r="L1300" s="11">
        <v>2</v>
      </c>
    </row>
    <row r="1301" spans="1:12">
      <c r="A1301" s="11" t="s">
        <v>2527</v>
      </c>
      <c r="D1301" s="11" t="s">
        <v>254</v>
      </c>
      <c r="E1301" s="19" t="s">
        <v>2771</v>
      </c>
      <c r="F1301" s="10">
        <v>42036</v>
      </c>
      <c r="G1301" s="10">
        <v>45323</v>
      </c>
      <c r="H1301" s="11">
        <v>10</v>
      </c>
      <c r="I1301" s="20" t="s">
        <v>253</v>
      </c>
      <c r="J1301" s="11" t="s">
        <v>255</v>
      </c>
      <c r="K1301" s="11" t="s">
        <v>5259</v>
      </c>
      <c r="L1301" s="11">
        <v>2</v>
      </c>
    </row>
    <row r="1302" spans="1:12">
      <c r="A1302" s="11" t="s">
        <v>2528</v>
      </c>
      <c r="D1302" s="11" t="s">
        <v>254</v>
      </c>
      <c r="E1302" s="19" t="s">
        <v>2772</v>
      </c>
      <c r="F1302" s="10">
        <v>42036</v>
      </c>
      <c r="G1302" s="10">
        <v>45323</v>
      </c>
      <c r="H1302" s="11">
        <v>10</v>
      </c>
      <c r="I1302" s="20" t="s">
        <v>253</v>
      </c>
      <c r="J1302" s="11" t="s">
        <v>255</v>
      </c>
      <c r="K1302" s="11" t="s">
        <v>5259</v>
      </c>
      <c r="L1302" s="11">
        <v>2</v>
      </c>
    </row>
    <row r="1303" spans="1:12">
      <c r="A1303" s="11" t="s">
        <v>2529</v>
      </c>
      <c r="D1303" s="11" t="s">
        <v>254</v>
      </c>
      <c r="E1303" s="19" t="s">
        <v>2773</v>
      </c>
      <c r="F1303" s="10">
        <v>42036</v>
      </c>
      <c r="G1303" s="10">
        <v>45323</v>
      </c>
      <c r="H1303" s="11">
        <v>10</v>
      </c>
      <c r="I1303" s="20" t="s">
        <v>253</v>
      </c>
      <c r="J1303" s="11" t="s">
        <v>255</v>
      </c>
      <c r="K1303" s="11" t="s">
        <v>5259</v>
      </c>
      <c r="L1303" s="11">
        <v>2</v>
      </c>
    </row>
    <row r="1304" spans="1:12">
      <c r="A1304" s="11" t="s">
        <v>2530</v>
      </c>
      <c r="D1304" s="11" t="s">
        <v>254</v>
      </c>
      <c r="E1304" s="19" t="s">
        <v>2774</v>
      </c>
      <c r="F1304" s="10">
        <v>42036</v>
      </c>
      <c r="G1304" s="10">
        <v>45323</v>
      </c>
      <c r="H1304" s="11">
        <v>10</v>
      </c>
      <c r="I1304" s="20" t="s">
        <v>253</v>
      </c>
      <c r="J1304" s="11" t="s">
        <v>255</v>
      </c>
      <c r="K1304" s="11" t="s">
        <v>5259</v>
      </c>
      <c r="L1304" s="11">
        <v>2</v>
      </c>
    </row>
    <row r="1305" spans="1:12">
      <c r="A1305" s="11" t="s">
        <v>2531</v>
      </c>
      <c r="D1305" s="11" t="s">
        <v>254</v>
      </c>
      <c r="E1305" s="19" t="s">
        <v>2775</v>
      </c>
      <c r="F1305" s="10">
        <v>42036</v>
      </c>
      <c r="G1305" s="10">
        <v>45323</v>
      </c>
      <c r="H1305" s="11">
        <v>10</v>
      </c>
      <c r="I1305" s="20" t="s">
        <v>253</v>
      </c>
      <c r="J1305" s="11" t="s">
        <v>255</v>
      </c>
      <c r="K1305" s="11" t="s">
        <v>5259</v>
      </c>
      <c r="L1305" s="11">
        <v>2</v>
      </c>
    </row>
    <row r="1306" spans="1:12">
      <c r="A1306" s="11" t="s">
        <v>2532</v>
      </c>
      <c r="D1306" s="11" t="s">
        <v>254</v>
      </c>
      <c r="E1306" s="19" t="s">
        <v>2776</v>
      </c>
      <c r="F1306" s="10">
        <v>42036</v>
      </c>
      <c r="G1306" s="10">
        <v>45323</v>
      </c>
      <c r="H1306" s="11">
        <v>10</v>
      </c>
      <c r="I1306" s="20" t="s">
        <v>253</v>
      </c>
      <c r="J1306" s="11" t="s">
        <v>255</v>
      </c>
      <c r="K1306" s="11" t="s">
        <v>5259</v>
      </c>
      <c r="L1306" s="11">
        <v>2</v>
      </c>
    </row>
    <row r="1307" spans="1:12">
      <c r="A1307" s="11" t="s">
        <v>2533</v>
      </c>
      <c r="D1307" s="11" t="s">
        <v>254</v>
      </c>
      <c r="E1307" s="19" t="s">
        <v>2777</v>
      </c>
      <c r="F1307" s="10">
        <v>42036</v>
      </c>
      <c r="G1307" s="10">
        <v>45323</v>
      </c>
      <c r="H1307" s="11">
        <v>10</v>
      </c>
      <c r="I1307" s="20" t="s">
        <v>253</v>
      </c>
      <c r="J1307" s="11" t="s">
        <v>255</v>
      </c>
      <c r="K1307" s="11" t="s">
        <v>5259</v>
      </c>
      <c r="L1307" s="11">
        <v>2</v>
      </c>
    </row>
    <row r="1308" spans="1:12">
      <c r="A1308" s="11" t="s">
        <v>2534</v>
      </c>
      <c r="D1308" s="11" t="s">
        <v>254</v>
      </c>
      <c r="E1308" s="19" t="s">
        <v>2778</v>
      </c>
      <c r="F1308" s="10">
        <v>42036</v>
      </c>
      <c r="G1308" s="10">
        <v>45323</v>
      </c>
      <c r="H1308" s="11">
        <v>10</v>
      </c>
      <c r="I1308" s="20" t="s">
        <v>253</v>
      </c>
      <c r="J1308" s="11" t="s">
        <v>255</v>
      </c>
      <c r="K1308" s="11" t="s">
        <v>5259</v>
      </c>
      <c r="L1308" s="11">
        <v>2</v>
      </c>
    </row>
    <row r="1309" spans="1:12">
      <c r="A1309" s="11" t="s">
        <v>2535</v>
      </c>
      <c r="D1309" s="11" t="s">
        <v>254</v>
      </c>
      <c r="E1309" s="19" t="s">
        <v>2779</v>
      </c>
      <c r="F1309" s="10">
        <v>42036</v>
      </c>
      <c r="G1309" s="10">
        <v>45323</v>
      </c>
      <c r="H1309" s="11">
        <v>10</v>
      </c>
      <c r="I1309" s="20" t="s">
        <v>253</v>
      </c>
      <c r="J1309" s="11" t="s">
        <v>255</v>
      </c>
      <c r="K1309" s="11" t="s">
        <v>5259</v>
      </c>
      <c r="L1309" s="11">
        <v>2</v>
      </c>
    </row>
    <row r="1310" spans="1:12">
      <c r="A1310" s="11" t="s">
        <v>2536</v>
      </c>
      <c r="D1310" s="11" t="s">
        <v>254</v>
      </c>
      <c r="E1310" s="19" t="s">
        <v>2780</v>
      </c>
      <c r="F1310" s="10">
        <v>42036</v>
      </c>
      <c r="G1310" s="10">
        <v>45323</v>
      </c>
      <c r="H1310" s="11">
        <v>10</v>
      </c>
      <c r="I1310" s="20" t="s">
        <v>253</v>
      </c>
      <c r="J1310" s="11" t="s">
        <v>255</v>
      </c>
      <c r="K1310" s="11" t="s">
        <v>5259</v>
      </c>
      <c r="L1310" s="11">
        <v>2</v>
      </c>
    </row>
    <row r="1311" spans="1:12">
      <c r="A1311" s="11" t="s">
        <v>2537</v>
      </c>
      <c r="D1311" s="11" t="s">
        <v>254</v>
      </c>
      <c r="E1311" s="19" t="s">
        <v>2781</v>
      </c>
      <c r="F1311" s="10">
        <v>42036</v>
      </c>
      <c r="G1311" s="10">
        <v>45323</v>
      </c>
      <c r="H1311" s="11">
        <v>10</v>
      </c>
      <c r="I1311" s="20" t="s">
        <v>253</v>
      </c>
      <c r="J1311" s="11" t="s">
        <v>255</v>
      </c>
      <c r="K1311" s="11" t="s">
        <v>5259</v>
      </c>
      <c r="L1311" s="11">
        <v>2</v>
      </c>
    </row>
    <row r="1312" spans="1:12">
      <c r="A1312" s="11" t="s">
        <v>2538</v>
      </c>
      <c r="D1312" s="11" t="s">
        <v>254</v>
      </c>
      <c r="E1312" s="19" t="s">
        <v>2782</v>
      </c>
      <c r="F1312" s="10">
        <v>42036</v>
      </c>
      <c r="G1312" s="10">
        <v>45323</v>
      </c>
      <c r="H1312" s="11">
        <v>10</v>
      </c>
      <c r="I1312" s="20" t="s">
        <v>253</v>
      </c>
      <c r="J1312" s="11" t="s">
        <v>255</v>
      </c>
      <c r="K1312" s="11" t="s">
        <v>5259</v>
      </c>
      <c r="L1312" s="11">
        <v>2</v>
      </c>
    </row>
    <row r="1313" spans="1:12">
      <c r="A1313" s="11" t="s">
        <v>2539</v>
      </c>
      <c r="D1313" s="11" t="s">
        <v>254</v>
      </c>
      <c r="E1313" s="19" t="s">
        <v>2783</v>
      </c>
      <c r="F1313" s="10">
        <v>42036</v>
      </c>
      <c r="G1313" s="10">
        <v>45323</v>
      </c>
      <c r="H1313" s="11">
        <v>10</v>
      </c>
      <c r="I1313" s="20" t="s">
        <v>253</v>
      </c>
      <c r="J1313" s="11" t="s">
        <v>255</v>
      </c>
      <c r="K1313" s="11" t="s">
        <v>5259</v>
      </c>
      <c r="L1313" s="11">
        <v>2</v>
      </c>
    </row>
    <row r="1314" spans="1:12">
      <c r="A1314" s="11" t="s">
        <v>2540</v>
      </c>
      <c r="D1314" s="11" t="s">
        <v>254</v>
      </c>
      <c r="E1314" s="19" t="s">
        <v>2784</v>
      </c>
      <c r="F1314" s="10">
        <v>42036</v>
      </c>
      <c r="G1314" s="10">
        <v>45323</v>
      </c>
      <c r="H1314" s="11">
        <v>10</v>
      </c>
      <c r="I1314" s="20" t="s">
        <v>253</v>
      </c>
      <c r="J1314" s="11" t="s">
        <v>255</v>
      </c>
      <c r="K1314" s="11" t="s">
        <v>5259</v>
      </c>
      <c r="L1314" s="11">
        <v>2</v>
      </c>
    </row>
    <row r="1315" spans="1:12">
      <c r="A1315" s="11" t="s">
        <v>2541</v>
      </c>
      <c r="D1315" s="11" t="s">
        <v>254</v>
      </c>
      <c r="E1315" s="19" t="s">
        <v>2785</v>
      </c>
      <c r="F1315" s="10">
        <v>42036</v>
      </c>
      <c r="G1315" s="10">
        <v>45323</v>
      </c>
      <c r="H1315" s="11">
        <v>10</v>
      </c>
      <c r="I1315" s="20" t="s">
        <v>253</v>
      </c>
      <c r="J1315" s="11" t="s">
        <v>255</v>
      </c>
      <c r="K1315" s="11" t="s">
        <v>5259</v>
      </c>
      <c r="L1315" s="11">
        <v>2</v>
      </c>
    </row>
    <row r="1316" spans="1:12">
      <c r="A1316" s="11" t="s">
        <v>2542</v>
      </c>
      <c r="D1316" s="11" t="s">
        <v>254</v>
      </c>
      <c r="E1316" s="19" t="s">
        <v>2786</v>
      </c>
      <c r="F1316" s="10">
        <v>42036</v>
      </c>
      <c r="G1316" s="10">
        <v>45323</v>
      </c>
      <c r="H1316" s="11">
        <v>10</v>
      </c>
      <c r="I1316" s="20" t="s">
        <v>253</v>
      </c>
      <c r="J1316" s="11" t="s">
        <v>255</v>
      </c>
      <c r="K1316" s="11" t="s">
        <v>5259</v>
      </c>
      <c r="L1316" s="11">
        <v>2</v>
      </c>
    </row>
    <row r="1317" spans="1:12">
      <c r="A1317" s="11" t="s">
        <v>2543</v>
      </c>
      <c r="D1317" s="11" t="s">
        <v>254</v>
      </c>
      <c r="E1317" s="19" t="s">
        <v>2787</v>
      </c>
      <c r="F1317" s="10">
        <v>42036</v>
      </c>
      <c r="G1317" s="10">
        <v>45323</v>
      </c>
      <c r="H1317" s="11">
        <v>10</v>
      </c>
      <c r="I1317" s="20" t="s">
        <v>253</v>
      </c>
      <c r="J1317" s="11" t="s">
        <v>255</v>
      </c>
      <c r="K1317" s="11" t="s">
        <v>5259</v>
      </c>
      <c r="L1317" s="11">
        <v>2</v>
      </c>
    </row>
    <row r="1318" spans="1:12">
      <c r="A1318" s="11" t="s">
        <v>2544</v>
      </c>
      <c r="D1318" s="11" t="s">
        <v>254</v>
      </c>
      <c r="E1318" s="19" t="s">
        <v>2788</v>
      </c>
      <c r="F1318" s="10">
        <v>42036</v>
      </c>
      <c r="G1318" s="10">
        <v>45323</v>
      </c>
      <c r="H1318" s="11">
        <v>10</v>
      </c>
      <c r="I1318" s="20" t="s">
        <v>253</v>
      </c>
      <c r="J1318" s="11" t="s">
        <v>255</v>
      </c>
      <c r="K1318" s="11" t="s">
        <v>5259</v>
      </c>
      <c r="L1318" s="11">
        <v>2</v>
      </c>
    </row>
    <row r="1319" spans="1:12">
      <c r="A1319" s="11" t="s">
        <v>2545</v>
      </c>
      <c r="D1319" s="11" t="s">
        <v>254</v>
      </c>
      <c r="E1319" s="19" t="s">
        <v>2789</v>
      </c>
      <c r="F1319" s="10">
        <v>42036</v>
      </c>
      <c r="G1319" s="10">
        <v>45323</v>
      </c>
      <c r="H1319" s="11">
        <v>10</v>
      </c>
      <c r="I1319" s="20" t="s">
        <v>253</v>
      </c>
      <c r="J1319" s="11" t="s">
        <v>255</v>
      </c>
      <c r="K1319" s="11" t="s">
        <v>5259</v>
      </c>
      <c r="L1319" s="11">
        <v>2</v>
      </c>
    </row>
    <row r="1320" spans="1:12">
      <c r="A1320" s="11" t="s">
        <v>2546</v>
      </c>
      <c r="D1320" s="11" t="s">
        <v>254</v>
      </c>
      <c r="E1320" s="19" t="s">
        <v>2790</v>
      </c>
      <c r="F1320" s="10">
        <v>42036</v>
      </c>
      <c r="G1320" s="10">
        <v>45323</v>
      </c>
      <c r="H1320" s="11">
        <v>10</v>
      </c>
      <c r="I1320" s="20" t="s">
        <v>253</v>
      </c>
      <c r="J1320" s="11" t="s">
        <v>255</v>
      </c>
      <c r="K1320" s="11" t="s">
        <v>5259</v>
      </c>
      <c r="L1320" s="11">
        <v>2</v>
      </c>
    </row>
    <row r="1321" spans="1:12">
      <c r="A1321" s="11" t="s">
        <v>2547</v>
      </c>
      <c r="D1321" s="11" t="s">
        <v>254</v>
      </c>
      <c r="E1321" s="19" t="s">
        <v>2791</v>
      </c>
      <c r="F1321" s="10">
        <v>42036</v>
      </c>
      <c r="G1321" s="10">
        <v>45323</v>
      </c>
      <c r="H1321" s="11">
        <v>10</v>
      </c>
      <c r="I1321" s="20" t="s">
        <v>253</v>
      </c>
      <c r="J1321" s="11" t="s">
        <v>255</v>
      </c>
      <c r="K1321" s="11" t="s">
        <v>5259</v>
      </c>
      <c r="L1321" s="11">
        <v>2</v>
      </c>
    </row>
    <row r="1322" spans="1:12">
      <c r="A1322" s="11" t="s">
        <v>2548</v>
      </c>
      <c r="D1322" s="11" t="s">
        <v>254</v>
      </c>
      <c r="E1322" s="19" t="s">
        <v>2792</v>
      </c>
      <c r="F1322" s="10">
        <v>42036</v>
      </c>
      <c r="G1322" s="10">
        <v>45323</v>
      </c>
      <c r="H1322" s="11">
        <v>10</v>
      </c>
      <c r="I1322" s="20" t="s">
        <v>253</v>
      </c>
      <c r="J1322" s="11" t="s">
        <v>255</v>
      </c>
      <c r="K1322" s="11" t="s">
        <v>5259</v>
      </c>
      <c r="L1322" s="11">
        <v>2</v>
      </c>
    </row>
    <row r="1323" spans="1:12">
      <c r="A1323" s="11" t="s">
        <v>2549</v>
      </c>
      <c r="D1323" s="11" t="s">
        <v>254</v>
      </c>
      <c r="E1323" s="19" t="s">
        <v>2793</v>
      </c>
      <c r="F1323" s="10">
        <v>42036</v>
      </c>
      <c r="G1323" s="10">
        <v>45323</v>
      </c>
      <c r="H1323" s="11">
        <v>10</v>
      </c>
      <c r="I1323" s="20" t="s">
        <v>253</v>
      </c>
      <c r="J1323" s="11" t="s">
        <v>255</v>
      </c>
      <c r="K1323" s="11" t="s">
        <v>5259</v>
      </c>
      <c r="L1323" s="11">
        <v>2</v>
      </c>
    </row>
    <row r="1324" spans="1:12">
      <c r="A1324" s="11" t="s">
        <v>2550</v>
      </c>
      <c r="D1324" s="11" t="s">
        <v>254</v>
      </c>
      <c r="E1324" s="19" t="s">
        <v>2794</v>
      </c>
      <c r="F1324" s="10">
        <v>42036</v>
      </c>
      <c r="G1324" s="10">
        <v>45323</v>
      </c>
      <c r="H1324" s="11">
        <v>10</v>
      </c>
      <c r="I1324" s="20" t="s">
        <v>253</v>
      </c>
      <c r="J1324" s="11" t="s">
        <v>255</v>
      </c>
      <c r="K1324" s="11" t="s">
        <v>5259</v>
      </c>
      <c r="L1324" s="11">
        <v>2</v>
      </c>
    </row>
    <row r="1325" spans="1:12">
      <c r="A1325" s="11" t="s">
        <v>2551</v>
      </c>
      <c r="D1325" s="11" t="s">
        <v>254</v>
      </c>
      <c r="E1325" s="19" t="s">
        <v>2795</v>
      </c>
      <c r="F1325" s="10">
        <v>42036</v>
      </c>
      <c r="G1325" s="10">
        <v>45323</v>
      </c>
      <c r="H1325" s="11">
        <v>10</v>
      </c>
      <c r="I1325" s="20" t="s">
        <v>253</v>
      </c>
      <c r="J1325" s="11" t="s">
        <v>255</v>
      </c>
      <c r="K1325" s="11" t="s">
        <v>5259</v>
      </c>
      <c r="L1325" s="11">
        <v>2</v>
      </c>
    </row>
    <row r="1326" spans="1:12">
      <c r="A1326" s="11" t="s">
        <v>2552</v>
      </c>
      <c r="D1326" s="11" t="s">
        <v>254</v>
      </c>
      <c r="E1326" s="19" t="s">
        <v>2796</v>
      </c>
      <c r="F1326" s="10">
        <v>42036</v>
      </c>
      <c r="G1326" s="10">
        <v>45323</v>
      </c>
      <c r="H1326" s="11">
        <v>10</v>
      </c>
      <c r="I1326" s="20" t="s">
        <v>253</v>
      </c>
      <c r="J1326" s="11" t="s">
        <v>255</v>
      </c>
      <c r="K1326" s="11" t="s">
        <v>5259</v>
      </c>
      <c r="L1326" s="11">
        <v>2</v>
      </c>
    </row>
    <row r="1327" spans="1:12">
      <c r="A1327" s="11" t="s">
        <v>2553</v>
      </c>
      <c r="D1327" s="11" t="s">
        <v>254</v>
      </c>
      <c r="E1327" s="19" t="s">
        <v>2797</v>
      </c>
      <c r="F1327" s="10">
        <v>42036</v>
      </c>
      <c r="G1327" s="10">
        <v>45323</v>
      </c>
      <c r="H1327" s="11">
        <v>10</v>
      </c>
      <c r="I1327" s="20" t="s">
        <v>253</v>
      </c>
      <c r="J1327" s="11" t="s">
        <v>255</v>
      </c>
      <c r="K1327" s="11" t="s">
        <v>5259</v>
      </c>
      <c r="L1327" s="11">
        <v>2</v>
      </c>
    </row>
    <row r="1328" spans="1:12">
      <c r="A1328" s="11" t="s">
        <v>2554</v>
      </c>
      <c r="D1328" s="11" t="s">
        <v>254</v>
      </c>
      <c r="E1328" s="19" t="s">
        <v>2798</v>
      </c>
      <c r="F1328" s="10">
        <v>42036</v>
      </c>
      <c r="G1328" s="10">
        <v>45323</v>
      </c>
      <c r="H1328" s="11">
        <v>10</v>
      </c>
      <c r="I1328" s="20" t="s">
        <v>253</v>
      </c>
      <c r="J1328" s="11" t="s">
        <v>255</v>
      </c>
      <c r="K1328" s="11" t="s">
        <v>5259</v>
      </c>
      <c r="L1328" s="11">
        <v>2</v>
      </c>
    </row>
    <row r="1329" spans="1:12">
      <c r="A1329" s="11" t="s">
        <v>2555</v>
      </c>
      <c r="D1329" s="11" t="s">
        <v>254</v>
      </c>
      <c r="E1329" s="19" t="s">
        <v>2799</v>
      </c>
      <c r="F1329" s="10">
        <v>42036</v>
      </c>
      <c r="G1329" s="10">
        <v>45323</v>
      </c>
      <c r="H1329" s="11">
        <v>10</v>
      </c>
      <c r="I1329" s="20" t="s">
        <v>253</v>
      </c>
      <c r="J1329" s="11" t="s">
        <v>255</v>
      </c>
      <c r="K1329" s="11" t="s">
        <v>5259</v>
      </c>
      <c r="L1329" s="11">
        <v>2</v>
      </c>
    </row>
    <row r="1330" spans="1:12">
      <c r="A1330" s="11" t="s">
        <v>2556</v>
      </c>
      <c r="D1330" s="11" t="s">
        <v>254</v>
      </c>
      <c r="E1330" s="19" t="s">
        <v>2800</v>
      </c>
      <c r="F1330" s="10">
        <v>42036</v>
      </c>
      <c r="G1330" s="10">
        <v>45323</v>
      </c>
      <c r="H1330" s="11">
        <v>10</v>
      </c>
      <c r="I1330" s="20" t="s">
        <v>253</v>
      </c>
      <c r="J1330" s="11" t="s">
        <v>255</v>
      </c>
      <c r="K1330" s="11" t="s">
        <v>5259</v>
      </c>
      <c r="L1330" s="11">
        <v>2</v>
      </c>
    </row>
    <row r="1331" spans="1:12">
      <c r="A1331" s="11" t="s">
        <v>2557</v>
      </c>
      <c r="D1331" s="11" t="s">
        <v>254</v>
      </c>
      <c r="E1331" s="19" t="s">
        <v>2801</v>
      </c>
      <c r="F1331" s="10">
        <v>42036</v>
      </c>
      <c r="G1331" s="10">
        <v>45323</v>
      </c>
      <c r="H1331" s="11">
        <v>10</v>
      </c>
      <c r="I1331" s="20" t="s">
        <v>253</v>
      </c>
      <c r="J1331" s="11" t="s">
        <v>255</v>
      </c>
      <c r="K1331" s="11" t="s">
        <v>5259</v>
      </c>
      <c r="L1331" s="11">
        <v>2</v>
      </c>
    </row>
    <row r="1332" spans="1:12">
      <c r="A1332" s="11" t="s">
        <v>2558</v>
      </c>
      <c r="D1332" s="11" t="s">
        <v>254</v>
      </c>
      <c r="E1332" s="19" t="s">
        <v>2802</v>
      </c>
      <c r="F1332" s="10">
        <v>42036</v>
      </c>
      <c r="G1332" s="10">
        <v>45323</v>
      </c>
      <c r="H1332" s="11">
        <v>10</v>
      </c>
      <c r="I1332" s="20" t="s">
        <v>253</v>
      </c>
      <c r="J1332" s="11" t="s">
        <v>255</v>
      </c>
      <c r="K1332" s="11" t="s">
        <v>5259</v>
      </c>
      <c r="L1332" s="11">
        <v>2</v>
      </c>
    </row>
    <row r="1333" spans="1:12">
      <c r="A1333" s="11" t="s">
        <v>2559</v>
      </c>
      <c r="D1333" s="11" t="s">
        <v>254</v>
      </c>
      <c r="E1333" s="19" t="s">
        <v>2803</v>
      </c>
      <c r="F1333" s="10">
        <v>42036</v>
      </c>
      <c r="G1333" s="10">
        <v>45323</v>
      </c>
      <c r="H1333" s="11">
        <v>10</v>
      </c>
      <c r="I1333" s="20" t="s">
        <v>253</v>
      </c>
      <c r="J1333" s="11" t="s">
        <v>255</v>
      </c>
      <c r="K1333" s="11" t="s">
        <v>5259</v>
      </c>
      <c r="L1333" s="11">
        <v>2</v>
      </c>
    </row>
    <row r="1334" spans="1:12">
      <c r="A1334" s="11" t="s">
        <v>2560</v>
      </c>
      <c r="D1334" s="11" t="s">
        <v>254</v>
      </c>
      <c r="E1334" s="19" t="s">
        <v>2804</v>
      </c>
      <c r="F1334" s="10">
        <v>42036</v>
      </c>
      <c r="G1334" s="10">
        <v>45323</v>
      </c>
      <c r="H1334" s="11">
        <v>10</v>
      </c>
      <c r="I1334" s="20" t="s">
        <v>253</v>
      </c>
      <c r="J1334" s="11" t="s">
        <v>255</v>
      </c>
      <c r="K1334" s="11" t="s">
        <v>5259</v>
      </c>
      <c r="L1334" s="11">
        <v>2</v>
      </c>
    </row>
    <row r="1335" spans="1:12">
      <c r="A1335" s="11" t="s">
        <v>2561</v>
      </c>
      <c r="D1335" s="11" t="s">
        <v>254</v>
      </c>
      <c r="E1335" s="19" t="s">
        <v>2805</v>
      </c>
      <c r="F1335" s="10">
        <v>42036</v>
      </c>
      <c r="G1335" s="10">
        <v>45323</v>
      </c>
      <c r="H1335" s="11">
        <v>10</v>
      </c>
      <c r="I1335" s="20" t="s">
        <v>253</v>
      </c>
      <c r="J1335" s="11" t="s">
        <v>255</v>
      </c>
      <c r="K1335" s="11" t="s">
        <v>5259</v>
      </c>
      <c r="L1335" s="11">
        <v>2</v>
      </c>
    </row>
    <row r="1336" spans="1:12">
      <c r="A1336" s="11" t="s">
        <v>2562</v>
      </c>
      <c r="D1336" s="11" t="s">
        <v>254</v>
      </c>
      <c r="E1336" s="19" t="s">
        <v>2806</v>
      </c>
      <c r="F1336" s="10">
        <v>42036</v>
      </c>
      <c r="G1336" s="10">
        <v>45323</v>
      </c>
      <c r="H1336" s="11">
        <v>10</v>
      </c>
      <c r="I1336" s="20" t="s">
        <v>253</v>
      </c>
      <c r="J1336" s="11" t="s">
        <v>255</v>
      </c>
      <c r="K1336" s="11" t="s">
        <v>5259</v>
      </c>
      <c r="L1336" s="11">
        <v>2</v>
      </c>
    </row>
    <row r="1337" spans="1:12">
      <c r="A1337" s="11" t="s">
        <v>2563</v>
      </c>
      <c r="D1337" s="11" t="s">
        <v>254</v>
      </c>
      <c r="E1337" s="19" t="s">
        <v>2807</v>
      </c>
      <c r="F1337" s="10">
        <v>42036</v>
      </c>
      <c r="G1337" s="10">
        <v>45323</v>
      </c>
      <c r="H1337" s="11">
        <v>10</v>
      </c>
      <c r="I1337" s="20" t="s">
        <v>253</v>
      </c>
      <c r="J1337" s="11" t="s">
        <v>255</v>
      </c>
      <c r="K1337" s="11" t="s">
        <v>5259</v>
      </c>
      <c r="L1337" s="11">
        <v>2</v>
      </c>
    </row>
    <row r="1338" spans="1:12">
      <c r="A1338" s="11" t="s">
        <v>2564</v>
      </c>
      <c r="D1338" s="11" t="s">
        <v>254</v>
      </c>
      <c r="E1338" s="19" t="s">
        <v>2808</v>
      </c>
      <c r="F1338" s="10">
        <v>42036</v>
      </c>
      <c r="G1338" s="10">
        <v>45323</v>
      </c>
      <c r="H1338" s="11">
        <v>10</v>
      </c>
      <c r="I1338" s="20" t="s">
        <v>253</v>
      </c>
      <c r="J1338" s="11" t="s">
        <v>255</v>
      </c>
      <c r="K1338" s="11" t="s">
        <v>5259</v>
      </c>
      <c r="L1338" s="11">
        <v>2</v>
      </c>
    </row>
    <row r="1339" spans="1:12">
      <c r="A1339" s="11" t="s">
        <v>2565</v>
      </c>
      <c r="D1339" s="11" t="s">
        <v>254</v>
      </c>
      <c r="E1339" s="19" t="s">
        <v>2809</v>
      </c>
      <c r="F1339" s="10">
        <v>42036</v>
      </c>
      <c r="G1339" s="10">
        <v>45323</v>
      </c>
      <c r="H1339" s="11">
        <v>10</v>
      </c>
      <c r="I1339" s="20" t="s">
        <v>253</v>
      </c>
      <c r="J1339" s="11" t="s">
        <v>255</v>
      </c>
      <c r="K1339" s="11" t="s">
        <v>5259</v>
      </c>
      <c r="L1339" s="11">
        <v>2</v>
      </c>
    </row>
    <row r="1340" spans="1:12">
      <c r="A1340" s="11" t="s">
        <v>2566</v>
      </c>
      <c r="D1340" s="11" t="s">
        <v>254</v>
      </c>
      <c r="E1340" s="19" t="s">
        <v>2810</v>
      </c>
      <c r="F1340" s="10">
        <v>42036</v>
      </c>
      <c r="G1340" s="10">
        <v>45323</v>
      </c>
      <c r="H1340" s="11">
        <v>10</v>
      </c>
      <c r="I1340" s="20" t="s">
        <v>253</v>
      </c>
      <c r="J1340" s="11" t="s">
        <v>255</v>
      </c>
      <c r="K1340" s="11" t="s">
        <v>5259</v>
      </c>
      <c r="L1340" s="11">
        <v>2</v>
      </c>
    </row>
    <row r="1341" spans="1:12">
      <c r="A1341" s="11" t="s">
        <v>2567</v>
      </c>
      <c r="D1341" s="11" t="s">
        <v>254</v>
      </c>
      <c r="E1341" s="19" t="s">
        <v>2811</v>
      </c>
      <c r="F1341" s="10">
        <v>42036</v>
      </c>
      <c r="G1341" s="10">
        <v>45323</v>
      </c>
      <c r="H1341" s="11">
        <v>10</v>
      </c>
      <c r="I1341" s="20" t="s">
        <v>253</v>
      </c>
      <c r="J1341" s="11" t="s">
        <v>255</v>
      </c>
      <c r="K1341" s="11" t="s">
        <v>5259</v>
      </c>
      <c r="L1341" s="11">
        <v>2</v>
      </c>
    </row>
    <row r="1342" spans="1:12">
      <c r="A1342" s="11" t="s">
        <v>2568</v>
      </c>
      <c r="D1342" s="11" t="s">
        <v>254</v>
      </c>
      <c r="E1342" s="19" t="s">
        <v>2812</v>
      </c>
      <c r="F1342" s="10">
        <v>42036</v>
      </c>
      <c r="G1342" s="10">
        <v>45323</v>
      </c>
      <c r="H1342" s="11">
        <v>10</v>
      </c>
      <c r="I1342" s="20" t="s">
        <v>253</v>
      </c>
      <c r="J1342" s="11" t="s">
        <v>255</v>
      </c>
      <c r="K1342" s="11" t="s">
        <v>5259</v>
      </c>
      <c r="L1342" s="11">
        <v>2</v>
      </c>
    </row>
    <row r="1343" spans="1:12">
      <c r="A1343" s="11" t="s">
        <v>2569</v>
      </c>
      <c r="D1343" s="11" t="s">
        <v>254</v>
      </c>
      <c r="E1343" s="19" t="s">
        <v>2813</v>
      </c>
      <c r="F1343" s="10">
        <v>42036</v>
      </c>
      <c r="G1343" s="10">
        <v>45323</v>
      </c>
      <c r="H1343" s="11">
        <v>10</v>
      </c>
      <c r="I1343" s="20" t="s">
        <v>253</v>
      </c>
      <c r="J1343" s="11" t="s">
        <v>255</v>
      </c>
      <c r="K1343" s="11" t="s">
        <v>5259</v>
      </c>
      <c r="L1343" s="11">
        <v>2</v>
      </c>
    </row>
    <row r="1344" spans="1:12">
      <c r="A1344" s="11" t="s">
        <v>2570</v>
      </c>
      <c r="D1344" s="11" t="s">
        <v>254</v>
      </c>
      <c r="E1344" s="19" t="s">
        <v>2814</v>
      </c>
      <c r="F1344" s="10">
        <v>42036</v>
      </c>
      <c r="G1344" s="10">
        <v>45323</v>
      </c>
      <c r="H1344" s="11">
        <v>10</v>
      </c>
      <c r="I1344" s="20" t="s">
        <v>253</v>
      </c>
      <c r="J1344" s="11" t="s">
        <v>255</v>
      </c>
      <c r="K1344" s="11" t="s">
        <v>5259</v>
      </c>
      <c r="L1344" s="11">
        <v>2</v>
      </c>
    </row>
    <row r="1345" spans="1:12">
      <c r="A1345" s="11" t="s">
        <v>2571</v>
      </c>
      <c r="D1345" s="11" t="s">
        <v>254</v>
      </c>
      <c r="E1345" s="19" t="s">
        <v>2815</v>
      </c>
      <c r="F1345" s="10">
        <v>42036</v>
      </c>
      <c r="G1345" s="10">
        <v>45323</v>
      </c>
      <c r="H1345" s="11">
        <v>10</v>
      </c>
      <c r="I1345" s="20" t="s">
        <v>253</v>
      </c>
      <c r="J1345" s="11" t="s">
        <v>255</v>
      </c>
      <c r="K1345" s="11" t="s">
        <v>5259</v>
      </c>
      <c r="L1345" s="11">
        <v>2</v>
      </c>
    </row>
    <row r="1346" spans="1:12">
      <c r="A1346" s="11" t="s">
        <v>2572</v>
      </c>
      <c r="D1346" s="11" t="s">
        <v>254</v>
      </c>
      <c r="E1346" s="19" t="s">
        <v>2816</v>
      </c>
      <c r="F1346" s="10">
        <v>42036</v>
      </c>
      <c r="G1346" s="10">
        <v>45323</v>
      </c>
      <c r="H1346" s="11">
        <v>10</v>
      </c>
      <c r="I1346" s="20" t="s">
        <v>253</v>
      </c>
      <c r="J1346" s="11" t="s">
        <v>255</v>
      </c>
      <c r="K1346" s="11" t="s">
        <v>5259</v>
      </c>
      <c r="L1346" s="11">
        <v>2</v>
      </c>
    </row>
    <row r="1347" spans="1:12">
      <c r="A1347" s="11" t="s">
        <v>2573</v>
      </c>
      <c r="D1347" s="11" t="s">
        <v>254</v>
      </c>
      <c r="E1347" s="19" t="s">
        <v>2817</v>
      </c>
      <c r="F1347" s="10">
        <v>42036</v>
      </c>
      <c r="G1347" s="10">
        <v>45323</v>
      </c>
      <c r="H1347" s="11">
        <v>10</v>
      </c>
      <c r="I1347" s="20" t="s">
        <v>253</v>
      </c>
      <c r="J1347" s="11" t="s">
        <v>255</v>
      </c>
      <c r="K1347" s="11" t="s">
        <v>5259</v>
      </c>
      <c r="L1347" s="11">
        <v>2</v>
      </c>
    </row>
    <row r="1348" spans="1:12">
      <c r="A1348" s="11" t="s">
        <v>2574</v>
      </c>
      <c r="D1348" s="11" t="s">
        <v>254</v>
      </c>
      <c r="E1348" s="19" t="s">
        <v>2818</v>
      </c>
      <c r="F1348" s="10">
        <v>42036</v>
      </c>
      <c r="G1348" s="10">
        <v>45323</v>
      </c>
      <c r="H1348" s="11">
        <v>10</v>
      </c>
      <c r="I1348" s="20" t="s">
        <v>253</v>
      </c>
      <c r="J1348" s="11" t="s">
        <v>255</v>
      </c>
      <c r="K1348" s="11" t="s">
        <v>5259</v>
      </c>
      <c r="L1348" s="11">
        <v>2</v>
      </c>
    </row>
    <row r="1349" spans="1:12">
      <c r="A1349" s="11" t="s">
        <v>2575</v>
      </c>
      <c r="D1349" s="11" t="s">
        <v>254</v>
      </c>
      <c r="E1349" s="19" t="s">
        <v>2819</v>
      </c>
      <c r="F1349" s="10">
        <v>42036</v>
      </c>
      <c r="G1349" s="10">
        <v>45323</v>
      </c>
      <c r="H1349" s="11">
        <v>10</v>
      </c>
      <c r="I1349" s="20" t="s">
        <v>253</v>
      </c>
      <c r="J1349" s="11" t="s">
        <v>255</v>
      </c>
      <c r="K1349" s="11" t="s">
        <v>5259</v>
      </c>
      <c r="L1349" s="11">
        <v>2</v>
      </c>
    </row>
    <row r="1350" spans="1:12">
      <c r="A1350" s="11" t="s">
        <v>2576</v>
      </c>
      <c r="D1350" s="11" t="s">
        <v>254</v>
      </c>
      <c r="E1350" s="19" t="s">
        <v>2820</v>
      </c>
      <c r="F1350" s="10">
        <v>42036</v>
      </c>
      <c r="G1350" s="10">
        <v>45323</v>
      </c>
      <c r="H1350" s="11">
        <v>10</v>
      </c>
      <c r="I1350" s="20" t="s">
        <v>253</v>
      </c>
      <c r="J1350" s="11" t="s">
        <v>255</v>
      </c>
      <c r="K1350" s="11" t="s">
        <v>5259</v>
      </c>
      <c r="L1350" s="11">
        <v>2</v>
      </c>
    </row>
    <row r="1351" spans="1:12">
      <c r="A1351" s="11" t="s">
        <v>2577</v>
      </c>
      <c r="D1351" s="11" t="s">
        <v>254</v>
      </c>
      <c r="E1351" s="19" t="s">
        <v>2821</v>
      </c>
      <c r="F1351" s="10">
        <v>42036</v>
      </c>
      <c r="G1351" s="10">
        <v>45323</v>
      </c>
      <c r="H1351" s="11">
        <v>10</v>
      </c>
      <c r="I1351" s="20" t="s">
        <v>253</v>
      </c>
      <c r="J1351" s="11" t="s">
        <v>255</v>
      </c>
      <c r="K1351" s="11" t="s">
        <v>5259</v>
      </c>
      <c r="L1351" s="11">
        <v>2</v>
      </c>
    </row>
    <row r="1352" spans="1:12">
      <c r="A1352" s="11" t="s">
        <v>2578</v>
      </c>
      <c r="D1352" s="11" t="s">
        <v>254</v>
      </c>
      <c r="E1352" s="19" t="s">
        <v>2822</v>
      </c>
      <c r="F1352" s="10">
        <v>42036</v>
      </c>
      <c r="G1352" s="10">
        <v>45323</v>
      </c>
      <c r="H1352" s="11">
        <v>10</v>
      </c>
      <c r="I1352" s="20" t="s">
        <v>253</v>
      </c>
      <c r="J1352" s="11" t="s">
        <v>255</v>
      </c>
      <c r="K1352" s="11" t="s">
        <v>5259</v>
      </c>
      <c r="L1352" s="11">
        <v>2</v>
      </c>
    </row>
    <row r="1353" spans="1:12">
      <c r="A1353" s="11" t="s">
        <v>2579</v>
      </c>
      <c r="D1353" s="11" t="s">
        <v>254</v>
      </c>
      <c r="E1353" s="19" t="s">
        <v>2823</v>
      </c>
      <c r="F1353" s="10">
        <v>42036</v>
      </c>
      <c r="G1353" s="10">
        <v>45323</v>
      </c>
      <c r="H1353" s="11">
        <v>10</v>
      </c>
      <c r="I1353" s="20" t="s">
        <v>253</v>
      </c>
      <c r="J1353" s="11" t="s">
        <v>255</v>
      </c>
      <c r="K1353" s="11" t="s">
        <v>5259</v>
      </c>
      <c r="L1353" s="11">
        <v>2</v>
      </c>
    </row>
    <row r="1354" spans="1:12">
      <c r="A1354" s="11" t="s">
        <v>2580</v>
      </c>
      <c r="D1354" s="11" t="s">
        <v>254</v>
      </c>
      <c r="E1354" s="19" t="s">
        <v>2824</v>
      </c>
      <c r="F1354" s="10">
        <v>42036</v>
      </c>
      <c r="G1354" s="10">
        <v>45323</v>
      </c>
      <c r="H1354" s="11">
        <v>10</v>
      </c>
      <c r="I1354" s="20" t="s">
        <v>253</v>
      </c>
      <c r="J1354" s="11" t="s">
        <v>255</v>
      </c>
      <c r="K1354" s="11" t="s">
        <v>5259</v>
      </c>
      <c r="L1354" s="11">
        <v>2</v>
      </c>
    </row>
    <row r="1355" spans="1:12">
      <c r="A1355" s="11" t="s">
        <v>2581</v>
      </c>
      <c r="D1355" s="11" t="s">
        <v>254</v>
      </c>
      <c r="E1355" s="19" t="s">
        <v>2825</v>
      </c>
      <c r="F1355" s="10">
        <v>42036</v>
      </c>
      <c r="G1355" s="10">
        <v>45323</v>
      </c>
      <c r="H1355" s="11">
        <v>10</v>
      </c>
      <c r="I1355" s="20" t="s">
        <v>253</v>
      </c>
      <c r="J1355" s="11" t="s">
        <v>255</v>
      </c>
      <c r="K1355" s="11" t="s">
        <v>5259</v>
      </c>
      <c r="L1355" s="11">
        <v>2</v>
      </c>
    </row>
    <row r="1356" spans="1:12">
      <c r="A1356" s="11" t="s">
        <v>2582</v>
      </c>
      <c r="D1356" s="11" t="s">
        <v>254</v>
      </c>
      <c r="E1356" s="19" t="s">
        <v>2826</v>
      </c>
      <c r="F1356" s="10">
        <v>42036</v>
      </c>
      <c r="G1356" s="10">
        <v>45323</v>
      </c>
      <c r="H1356" s="11">
        <v>10</v>
      </c>
      <c r="I1356" s="20" t="s">
        <v>253</v>
      </c>
      <c r="J1356" s="11" t="s">
        <v>255</v>
      </c>
      <c r="K1356" s="11" t="s">
        <v>5259</v>
      </c>
      <c r="L1356" s="11">
        <v>2</v>
      </c>
    </row>
    <row r="1357" spans="1:12">
      <c r="A1357" s="11" t="s">
        <v>2583</v>
      </c>
      <c r="D1357" s="11" t="s">
        <v>254</v>
      </c>
      <c r="E1357" s="19" t="s">
        <v>2827</v>
      </c>
      <c r="F1357" s="10">
        <v>42036</v>
      </c>
      <c r="G1357" s="10">
        <v>45323</v>
      </c>
      <c r="H1357" s="11">
        <v>10</v>
      </c>
      <c r="I1357" s="20" t="s">
        <v>253</v>
      </c>
      <c r="J1357" s="11" t="s">
        <v>255</v>
      </c>
      <c r="K1357" s="11" t="s">
        <v>5259</v>
      </c>
      <c r="L1357" s="11">
        <v>2</v>
      </c>
    </row>
    <row r="1358" spans="1:12">
      <c r="A1358" s="11" t="s">
        <v>2584</v>
      </c>
      <c r="D1358" s="11" t="s">
        <v>254</v>
      </c>
      <c r="E1358" s="19" t="s">
        <v>2828</v>
      </c>
      <c r="F1358" s="10">
        <v>42036</v>
      </c>
      <c r="G1358" s="10">
        <v>45323</v>
      </c>
      <c r="H1358" s="11">
        <v>10</v>
      </c>
      <c r="I1358" s="20" t="s">
        <v>253</v>
      </c>
      <c r="J1358" s="11" t="s">
        <v>255</v>
      </c>
      <c r="K1358" s="11" t="s">
        <v>5259</v>
      </c>
      <c r="L1358" s="11">
        <v>2</v>
      </c>
    </row>
    <row r="1359" spans="1:12">
      <c r="A1359" s="11" t="s">
        <v>2585</v>
      </c>
      <c r="D1359" s="11" t="s">
        <v>254</v>
      </c>
      <c r="E1359" s="19" t="s">
        <v>2829</v>
      </c>
      <c r="F1359" s="10">
        <v>42036</v>
      </c>
      <c r="G1359" s="10">
        <v>45323</v>
      </c>
      <c r="H1359" s="11">
        <v>10</v>
      </c>
      <c r="I1359" s="20" t="s">
        <v>253</v>
      </c>
      <c r="J1359" s="11" t="s">
        <v>255</v>
      </c>
      <c r="K1359" s="11" t="s">
        <v>5259</v>
      </c>
      <c r="L1359" s="11">
        <v>2</v>
      </c>
    </row>
    <row r="1360" spans="1:12">
      <c r="A1360" s="11" t="s">
        <v>2586</v>
      </c>
      <c r="D1360" s="11" t="s">
        <v>254</v>
      </c>
      <c r="E1360" s="19" t="s">
        <v>2830</v>
      </c>
      <c r="F1360" s="10">
        <v>42036</v>
      </c>
      <c r="G1360" s="10">
        <v>45323</v>
      </c>
      <c r="H1360" s="11">
        <v>10</v>
      </c>
      <c r="I1360" s="20" t="s">
        <v>253</v>
      </c>
      <c r="J1360" s="11" t="s">
        <v>255</v>
      </c>
      <c r="K1360" s="11" t="s">
        <v>5259</v>
      </c>
      <c r="L1360" s="11">
        <v>2</v>
      </c>
    </row>
    <row r="1361" spans="1:12">
      <c r="A1361" s="11" t="s">
        <v>2587</v>
      </c>
      <c r="D1361" s="11" t="s">
        <v>254</v>
      </c>
      <c r="E1361" s="19" t="s">
        <v>2831</v>
      </c>
      <c r="F1361" s="10">
        <v>42036</v>
      </c>
      <c r="G1361" s="10">
        <v>45323</v>
      </c>
      <c r="H1361" s="11">
        <v>10</v>
      </c>
      <c r="I1361" s="20" t="s">
        <v>253</v>
      </c>
      <c r="J1361" s="11" t="s">
        <v>255</v>
      </c>
      <c r="K1361" s="11" t="s">
        <v>5259</v>
      </c>
      <c r="L1361" s="11">
        <v>2</v>
      </c>
    </row>
    <row r="1362" spans="1:12">
      <c r="A1362" s="11" t="s">
        <v>2588</v>
      </c>
      <c r="D1362" s="11" t="s">
        <v>254</v>
      </c>
      <c r="E1362" s="19" t="s">
        <v>2832</v>
      </c>
      <c r="F1362" s="10">
        <v>42036</v>
      </c>
      <c r="G1362" s="10">
        <v>45323</v>
      </c>
      <c r="H1362" s="11">
        <v>10</v>
      </c>
      <c r="I1362" s="20" t="s">
        <v>253</v>
      </c>
      <c r="J1362" s="11" t="s">
        <v>255</v>
      </c>
      <c r="K1362" s="11" t="s">
        <v>5259</v>
      </c>
      <c r="L1362" s="11">
        <v>2</v>
      </c>
    </row>
    <row r="1363" spans="1:12">
      <c r="A1363" s="11" t="s">
        <v>2589</v>
      </c>
      <c r="D1363" s="11" t="s">
        <v>254</v>
      </c>
      <c r="E1363" s="19" t="s">
        <v>2833</v>
      </c>
      <c r="F1363" s="10">
        <v>42036</v>
      </c>
      <c r="G1363" s="10">
        <v>45323</v>
      </c>
      <c r="H1363" s="11">
        <v>10</v>
      </c>
      <c r="I1363" s="20" t="s">
        <v>253</v>
      </c>
      <c r="J1363" s="11" t="s">
        <v>255</v>
      </c>
      <c r="K1363" s="11" t="s">
        <v>5259</v>
      </c>
      <c r="L1363" s="11">
        <v>2</v>
      </c>
    </row>
    <row r="1364" spans="1:12">
      <c r="A1364" s="11" t="s">
        <v>2590</v>
      </c>
      <c r="D1364" s="11" t="s">
        <v>254</v>
      </c>
      <c r="E1364" s="19" t="s">
        <v>2834</v>
      </c>
      <c r="F1364" s="10">
        <v>42036</v>
      </c>
      <c r="G1364" s="10">
        <v>45323</v>
      </c>
      <c r="H1364" s="11">
        <v>10</v>
      </c>
      <c r="I1364" s="20" t="s">
        <v>253</v>
      </c>
      <c r="J1364" s="11" t="s">
        <v>255</v>
      </c>
      <c r="K1364" s="11" t="s">
        <v>5259</v>
      </c>
      <c r="L1364" s="11">
        <v>2</v>
      </c>
    </row>
    <row r="1365" spans="1:12">
      <c r="A1365" s="11" t="s">
        <v>2591</v>
      </c>
      <c r="D1365" s="11" t="s">
        <v>254</v>
      </c>
      <c r="E1365" s="19" t="s">
        <v>2835</v>
      </c>
      <c r="F1365" s="10">
        <v>42036</v>
      </c>
      <c r="G1365" s="10">
        <v>45323</v>
      </c>
      <c r="H1365" s="11">
        <v>10</v>
      </c>
      <c r="I1365" s="20" t="s">
        <v>253</v>
      </c>
      <c r="J1365" s="11" t="s">
        <v>255</v>
      </c>
      <c r="K1365" s="11" t="s">
        <v>5259</v>
      </c>
      <c r="L1365" s="11">
        <v>2</v>
      </c>
    </row>
    <row r="1366" spans="1:12">
      <c r="A1366" s="11" t="s">
        <v>2592</v>
      </c>
      <c r="D1366" s="11" t="s">
        <v>254</v>
      </c>
      <c r="E1366" s="19" t="s">
        <v>2836</v>
      </c>
      <c r="F1366" s="10">
        <v>42036</v>
      </c>
      <c r="G1366" s="10">
        <v>45323</v>
      </c>
      <c r="H1366" s="11">
        <v>10</v>
      </c>
      <c r="I1366" s="20" t="s">
        <v>253</v>
      </c>
      <c r="J1366" s="11" t="s">
        <v>255</v>
      </c>
      <c r="K1366" s="11" t="s">
        <v>5259</v>
      </c>
      <c r="L1366" s="11">
        <v>2</v>
      </c>
    </row>
    <row r="1367" spans="1:12">
      <c r="A1367" s="11" t="s">
        <v>2593</v>
      </c>
      <c r="D1367" s="11" t="s">
        <v>254</v>
      </c>
      <c r="E1367" s="19" t="s">
        <v>2837</v>
      </c>
      <c r="F1367" s="10">
        <v>42036</v>
      </c>
      <c r="G1367" s="10">
        <v>45323</v>
      </c>
      <c r="H1367" s="11">
        <v>10</v>
      </c>
      <c r="I1367" s="20" t="s">
        <v>253</v>
      </c>
      <c r="J1367" s="11" t="s">
        <v>255</v>
      </c>
      <c r="K1367" s="11" t="s">
        <v>5259</v>
      </c>
      <c r="L1367" s="11">
        <v>2</v>
      </c>
    </row>
    <row r="1368" spans="1:12">
      <c r="A1368" s="11" t="s">
        <v>2594</v>
      </c>
      <c r="D1368" s="11" t="s">
        <v>254</v>
      </c>
      <c r="E1368" s="19" t="s">
        <v>2838</v>
      </c>
      <c r="F1368" s="10">
        <v>42036</v>
      </c>
      <c r="G1368" s="10">
        <v>45323</v>
      </c>
      <c r="H1368" s="11">
        <v>10</v>
      </c>
      <c r="I1368" s="20" t="s">
        <v>253</v>
      </c>
      <c r="J1368" s="11" t="s">
        <v>255</v>
      </c>
      <c r="K1368" s="11" t="s">
        <v>5259</v>
      </c>
      <c r="L1368" s="11">
        <v>2</v>
      </c>
    </row>
    <row r="1369" spans="1:12">
      <c r="A1369" s="11" t="s">
        <v>2595</v>
      </c>
      <c r="D1369" s="11" t="s">
        <v>254</v>
      </c>
      <c r="E1369" s="19" t="s">
        <v>2839</v>
      </c>
      <c r="F1369" s="10">
        <v>42036</v>
      </c>
      <c r="G1369" s="10">
        <v>45323</v>
      </c>
      <c r="H1369" s="11">
        <v>10</v>
      </c>
      <c r="I1369" s="20" t="s">
        <v>253</v>
      </c>
      <c r="J1369" s="11" t="s">
        <v>255</v>
      </c>
      <c r="K1369" s="11" t="s">
        <v>5259</v>
      </c>
      <c r="L1369" s="11">
        <v>2</v>
      </c>
    </row>
    <row r="1370" spans="1:12">
      <c r="A1370" s="11" t="s">
        <v>2596</v>
      </c>
      <c r="D1370" s="11" t="s">
        <v>254</v>
      </c>
      <c r="E1370" s="19" t="s">
        <v>2840</v>
      </c>
      <c r="F1370" s="10">
        <v>42036</v>
      </c>
      <c r="G1370" s="10">
        <v>45323</v>
      </c>
      <c r="H1370" s="11">
        <v>10</v>
      </c>
      <c r="I1370" s="20" t="s">
        <v>253</v>
      </c>
      <c r="J1370" s="11" t="s">
        <v>255</v>
      </c>
      <c r="K1370" s="11" t="s">
        <v>5259</v>
      </c>
      <c r="L1370" s="11">
        <v>2</v>
      </c>
    </row>
    <row r="1371" spans="1:12">
      <c r="A1371" s="11" t="s">
        <v>2597</v>
      </c>
      <c r="D1371" s="11" t="s">
        <v>254</v>
      </c>
      <c r="E1371" s="19" t="s">
        <v>2841</v>
      </c>
      <c r="F1371" s="10">
        <v>42036</v>
      </c>
      <c r="G1371" s="10">
        <v>45323</v>
      </c>
      <c r="H1371" s="11">
        <v>10</v>
      </c>
      <c r="I1371" s="20" t="s">
        <v>253</v>
      </c>
      <c r="J1371" s="11" t="s">
        <v>255</v>
      </c>
      <c r="K1371" s="11" t="s">
        <v>5259</v>
      </c>
      <c r="L1371" s="11">
        <v>2</v>
      </c>
    </row>
    <row r="1372" spans="1:12">
      <c r="A1372" s="11" t="s">
        <v>2598</v>
      </c>
      <c r="D1372" s="11" t="s">
        <v>254</v>
      </c>
      <c r="E1372" s="19" t="s">
        <v>2842</v>
      </c>
      <c r="F1372" s="10">
        <v>42036</v>
      </c>
      <c r="G1372" s="10">
        <v>45323</v>
      </c>
      <c r="H1372" s="11">
        <v>10</v>
      </c>
      <c r="I1372" s="20" t="s">
        <v>253</v>
      </c>
      <c r="J1372" s="11" t="s">
        <v>255</v>
      </c>
      <c r="K1372" s="11" t="s">
        <v>5259</v>
      </c>
      <c r="L1372" s="11">
        <v>2</v>
      </c>
    </row>
    <row r="1373" spans="1:12">
      <c r="A1373" s="11" t="s">
        <v>2599</v>
      </c>
      <c r="D1373" s="11" t="s">
        <v>254</v>
      </c>
      <c r="E1373" s="19" t="s">
        <v>2843</v>
      </c>
      <c r="F1373" s="10">
        <v>42036</v>
      </c>
      <c r="G1373" s="10">
        <v>45323</v>
      </c>
      <c r="H1373" s="11">
        <v>10</v>
      </c>
      <c r="I1373" s="20" t="s">
        <v>253</v>
      </c>
      <c r="J1373" s="11" t="s">
        <v>255</v>
      </c>
      <c r="K1373" s="11" t="s">
        <v>5259</v>
      </c>
      <c r="L1373" s="11">
        <v>2</v>
      </c>
    </row>
    <row r="1374" spans="1:12">
      <c r="A1374" s="11" t="s">
        <v>2600</v>
      </c>
      <c r="D1374" s="11" t="s">
        <v>254</v>
      </c>
      <c r="E1374" s="19" t="s">
        <v>2844</v>
      </c>
      <c r="F1374" s="10">
        <v>42036</v>
      </c>
      <c r="G1374" s="10">
        <v>45323</v>
      </c>
      <c r="H1374" s="11">
        <v>10</v>
      </c>
      <c r="I1374" s="20" t="s">
        <v>253</v>
      </c>
      <c r="J1374" s="11" t="s">
        <v>255</v>
      </c>
      <c r="K1374" s="11" t="s">
        <v>5259</v>
      </c>
      <c r="L1374" s="11">
        <v>2</v>
      </c>
    </row>
    <row r="1375" spans="1:12">
      <c r="A1375" s="11" t="s">
        <v>2601</v>
      </c>
      <c r="D1375" s="11" t="s">
        <v>254</v>
      </c>
      <c r="E1375" s="19" t="s">
        <v>2845</v>
      </c>
      <c r="F1375" s="10">
        <v>42036</v>
      </c>
      <c r="G1375" s="10">
        <v>45323</v>
      </c>
      <c r="H1375" s="11">
        <v>10</v>
      </c>
      <c r="I1375" s="20" t="s">
        <v>253</v>
      </c>
      <c r="J1375" s="11" t="s">
        <v>255</v>
      </c>
      <c r="K1375" s="11" t="s">
        <v>5259</v>
      </c>
      <c r="L1375" s="11">
        <v>2</v>
      </c>
    </row>
    <row r="1376" spans="1:12">
      <c r="A1376" s="11" t="s">
        <v>2602</v>
      </c>
      <c r="D1376" s="11" t="s">
        <v>254</v>
      </c>
      <c r="E1376" s="19" t="s">
        <v>2846</v>
      </c>
      <c r="F1376" s="10">
        <v>42036</v>
      </c>
      <c r="G1376" s="10">
        <v>45323</v>
      </c>
      <c r="H1376" s="11">
        <v>10</v>
      </c>
      <c r="I1376" s="20" t="s">
        <v>253</v>
      </c>
      <c r="J1376" s="11" t="s">
        <v>255</v>
      </c>
      <c r="K1376" s="11" t="s">
        <v>5259</v>
      </c>
      <c r="L1376" s="11">
        <v>2</v>
      </c>
    </row>
    <row r="1377" spans="1:12">
      <c r="A1377" s="11" t="s">
        <v>2603</v>
      </c>
      <c r="D1377" s="11" t="s">
        <v>254</v>
      </c>
      <c r="E1377" s="19" t="s">
        <v>2847</v>
      </c>
      <c r="F1377" s="10">
        <v>42036</v>
      </c>
      <c r="G1377" s="10">
        <v>45323</v>
      </c>
      <c r="H1377" s="11">
        <v>10</v>
      </c>
      <c r="I1377" s="20" t="s">
        <v>253</v>
      </c>
      <c r="J1377" s="11" t="s">
        <v>255</v>
      </c>
      <c r="K1377" s="11" t="s">
        <v>5259</v>
      </c>
      <c r="L1377" s="11">
        <v>2</v>
      </c>
    </row>
    <row r="1378" spans="1:12">
      <c r="A1378" s="11" t="s">
        <v>2604</v>
      </c>
      <c r="D1378" s="11" t="s">
        <v>254</v>
      </c>
      <c r="E1378" s="19" t="s">
        <v>2848</v>
      </c>
      <c r="F1378" s="10">
        <v>42036</v>
      </c>
      <c r="G1378" s="10">
        <v>45323</v>
      </c>
      <c r="H1378" s="11">
        <v>10</v>
      </c>
      <c r="I1378" s="20" t="s">
        <v>253</v>
      </c>
      <c r="J1378" s="11" t="s">
        <v>255</v>
      </c>
      <c r="K1378" s="11" t="s">
        <v>5259</v>
      </c>
      <c r="L1378" s="11">
        <v>2</v>
      </c>
    </row>
    <row r="1379" spans="1:12">
      <c r="A1379" s="11" t="s">
        <v>2605</v>
      </c>
      <c r="D1379" s="11" t="s">
        <v>254</v>
      </c>
      <c r="E1379" s="19" t="s">
        <v>2849</v>
      </c>
      <c r="F1379" s="10">
        <v>42036</v>
      </c>
      <c r="G1379" s="10">
        <v>45323</v>
      </c>
      <c r="H1379" s="11">
        <v>10</v>
      </c>
      <c r="I1379" s="20" t="s">
        <v>253</v>
      </c>
      <c r="J1379" s="11" t="s">
        <v>255</v>
      </c>
      <c r="K1379" s="11" t="s">
        <v>5259</v>
      </c>
      <c r="L1379" s="11">
        <v>2</v>
      </c>
    </row>
    <row r="1380" spans="1:12">
      <c r="A1380" s="11" t="s">
        <v>2606</v>
      </c>
      <c r="D1380" s="11" t="s">
        <v>254</v>
      </c>
      <c r="E1380" s="19" t="s">
        <v>2850</v>
      </c>
      <c r="F1380" s="10">
        <v>42036</v>
      </c>
      <c r="G1380" s="10">
        <v>45323</v>
      </c>
      <c r="H1380" s="11">
        <v>10</v>
      </c>
      <c r="I1380" s="20" t="s">
        <v>253</v>
      </c>
      <c r="J1380" s="11" t="s">
        <v>255</v>
      </c>
      <c r="K1380" s="11" t="s">
        <v>5259</v>
      </c>
      <c r="L1380" s="11">
        <v>2</v>
      </c>
    </row>
    <row r="1381" spans="1:12">
      <c r="A1381" s="11" t="s">
        <v>2607</v>
      </c>
      <c r="D1381" s="11" t="s">
        <v>254</v>
      </c>
      <c r="E1381" s="19" t="s">
        <v>2851</v>
      </c>
      <c r="F1381" s="10">
        <v>42036</v>
      </c>
      <c r="G1381" s="10">
        <v>45323</v>
      </c>
      <c r="H1381" s="11">
        <v>10</v>
      </c>
      <c r="I1381" s="20" t="s">
        <v>253</v>
      </c>
      <c r="J1381" s="11" t="s">
        <v>255</v>
      </c>
      <c r="K1381" s="11" t="s">
        <v>5259</v>
      </c>
      <c r="L1381" s="11">
        <v>2</v>
      </c>
    </row>
    <row r="1382" spans="1:12">
      <c r="A1382" s="11" t="s">
        <v>2608</v>
      </c>
      <c r="D1382" s="11" t="s">
        <v>254</v>
      </c>
      <c r="E1382" s="19" t="s">
        <v>2852</v>
      </c>
      <c r="F1382" s="10">
        <v>42036</v>
      </c>
      <c r="G1382" s="10">
        <v>45323</v>
      </c>
      <c r="H1382" s="11">
        <v>10</v>
      </c>
      <c r="I1382" s="20" t="s">
        <v>253</v>
      </c>
      <c r="J1382" s="11" t="s">
        <v>255</v>
      </c>
      <c r="K1382" s="11" t="s">
        <v>5259</v>
      </c>
      <c r="L1382" s="11">
        <v>2</v>
      </c>
    </row>
    <row r="1383" spans="1:12">
      <c r="A1383" s="11" t="s">
        <v>2609</v>
      </c>
      <c r="D1383" s="11" t="s">
        <v>254</v>
      </c>
      <c r="E1383" s="19" t="s">
        <v>2853</v>
      </c>
      <c r="F1383" s="10">
        <v>42036</v>
      </c>
      <c r="G1383" s="10">
        <v>45323</v>
      </c>
      <c r="H1383" s="11">
        <v>10</v>
      </c>
      <c r="I1383" s="20" t="s">
        <v>253</v>
      </c>
      <c r="J1383" s="11" t="s">
        <v>255</v>
      </c>
      <c r="K1383" s="11" t="s">
        <v>5259</v>
      </c>
      <c r="L1383" s="11">
        <v>2</v>
      </c>
    </row>
    <row r="1384" spans="1:12">
      <c r="A1384" s="11" t="s">
        <v>2610</v>
      </c>
      <c r="D1384" s="11" t="s">
        <v>254</v>
      </c>
      <c r="E1384" s="19" t="s">
        <v>2854</v>
      </c>
      <c r="F1384" s="10">
        <v>42036</v>
      </c>
      <c r="G1384" s="10">
        <v>45323</v>
      </c>
      <c r="H1384" s="11">
        <v>10</v>
      </c>
      <c r="I1384" s="20" t="s">
        <v>253</v>
      </c>
      <c r="J1384" s="11" t="s">
        <v>255</v>
      </c>
      <c r="K1384" s="11" t="s">
        <v>5259</v>
      </c>
      <c r="L1384" s="11">
        <v>2</v>
      </c>
    </row>
    <row r="1385" spans="1:12">
      <c r="A1385" s="11" t="s">
        <v>2611</v>
      </c>
      <c r="D1385" s="11" t="s">
        <v>254</v>
      </c>
      <c r="E1385" s="19" t="s">
        <v>2855</v>
      </c>
      <c r="F1385" s="10">
        <v>42036</v>
      </c>
      <c r="G1385" s="10">
        <v>45323</v>
      </c>
      <c r="H1385" s="11">
        <v>10</v>
      </c>
      <c r="I1385" s="20" t="s">
        <v>253</v>
      </c>
      <c r="J1385" s="11" t="s">
        <v>255</v>
      </c>
      <c r="K1385" s="11" t="s">
        <v>5259</v>
      </c>
      <c r="L1385" s="11">
        <v>2</v>
      </c>
    </row>
    <row r="1386" spans="1:12">
      <c r="A1386" s="11" t="s">
        <v>5379</v>
      </c>
      <c r="D1386" s="11" t="s">
        <v>254</v>
      </c>
      <c r="E1386" s="19" t="s">
        <v>2856</v>
      </c>
      <c r="F1386" s="10">
        <v>42036</v>
      </c>
      <c r="G1386" s="10">
        <v>45323</v>
      </c>
      <c r="H1386" s="11">
        <v>10</v>
      </c>
      <c r="I1386" s="20" t="s">
        <v>253</v>
      </c>
      <c r="J1386" s="11" t="s">
        <v>255</v>
      </c>
      <c r="K1386" s="11" t="s">
        <v>5259</v>
      </c>
      <c r="L1386" s="11">
        <v>2</v>
      </c>
    </row>
    <row r="1387" spans="1:12">
      <c r="A1387" s="11" t="s">
        <v>5380</v>
      </c>
      <c r="D1387" s="11" t="s">
        <v>254</v>
      </c>
      <c r="E1387" s="19" t="s">
        <v>2857</v>
      </c>
      <c r="F1387" s="10">
        <v>42036</v>
      </c>
      <c r="G1387" s="10">
        <v>45323</v>
      </c>
      <c r="H1387" s="11">
        <v>10</v>
      </c>
      <c r="I1387" s="20" t="s">
        <v>253</v>
      </c>
      <c r="J1387" s="11" t="s">
        <v>255</v>
      </c>
      <c r="K1387" s="11" t="s">
        <v>5259</v>
      </c>
      <c r="L1387" s="11">
        <v>2</v>
      </c>
    </row>
    <row r="1388" spans="1:12">
      <c r="A1388" s="11" t="s">
        <v>5381</v>
      </c>
      <c r="D1388" s="11" t="s">
        <v>254</v>
      </c>
      <c r="E1388" s="19" t="s">
        <v>2858</v>
      </c>
      <c r="F1388" s="10">
        <v>42036</v>
      </c>
      <c r="G1388" s="10">
        <v>45323</v>
      </c>
      <c r="H1388" s="11">
        <v>10</v>
      </c>
      <c r="I1388" s="20" t="s">
        <v>253</v>
      </c>
      <c r="J1388" s="11" t="s">
        <v>255</v>
      </c>
      <c r="K1388" s="11" t="s">
        <v>5259</v>
      </c>
      <c r="L1388" s="11">
        <v>2</v>
      </c>
    </row>
    <row r="1389" spans="1:12">
      <c r="A1389" s="11" t="s">
        <v>5382</v>
      </c>
      <c r="D1389" s="11" t="s">
        <v>254</v>
      </c>
      <c r="E1389" s="19" t="s">
        <v>2859</v>
      </c>
      <c r="F1389" s="10">
        <v>42036</v>
      </c>
      <c r="G1389" s="10">
        <v>45323</v>
      </c>
      <c r="H1389" s="11">
        <v>10</v>
      </c>
      <c r="I1389" s="20" t="s">
        <v>253</v>
      </c>
      <c r="J1389" s="11" t="s">
        <v>255</v>
      </c>
      <c r="K1389" s="11" t="s">
        <v>5259</v>
      </c>
      <c r="L1389" s="11">
        <v>2</v>
      </c>
    </row>
    <row r="1390" spans="1:12">
      <c r="A1390" s="11" t="s">
        <v>5383</v>
      </c>
      <c r="D1390" s="11" t="s">
        <v>254</v>
      </c>
      <c r="E1390" s="19" t="s">
        <v>2860</v>
      </c>
      <c r="F1390" s="10">
        <v>42036</v>
      </c>
      <c r="G1390" s="10">
        <v>45323</v>
      </c>
      <c r="H1390" s="11">
        <v>10</v>
      </c>
      <c r="I1390" s="20" t="s">
        <v>253</v>
      </c>
      <c r="J1390" s="11" t="s">
        <v>255</v>
      </c>
      <c r="K1390" s="11" t="s">
        <v>5259</v>
      </c>
      <c r="L1390" s="11">
        <v>2</v>
      </c>
    </row>
    <row r="1391" spans="1:12">
      <c r="A1391" s="11" t="s">
        <v>5384</v>
      </c>
      <c r="D1391" s="11" t="s">
        <v>254</v>
      </c>
      <c r="E1391" s="19" t="s">
        <v>2861</v>
      </c>
      <c r="F1391" s="10">
        <v>42036</v>
      </c>
      <c r="G1391" s="10">
        <v>45323</v>
      </c>
      <c r="H1391" s="11">
        <v>10</v>
      </c>
      <c r="I1391" s="20" t="s">
        <v>253</v>
      </c>
      <c r="J1391" s="11" t="s">
        <v>255</v>
      </c>
      <c r="K1391" s="11" t="s">
        <v>5259</v>
      </c>
      <c r="L1391" s="11">
        <v>2</v>
      </c>
    </row>
    <row r="1392" spans="1:12">
      <c r="A1392" s="11" t="s">
        <v>2612</v>
      </c>
      <c r="D1392" s="11" t="s">
        <v>254</v>
      </c>
      <c r="E1392" s="19" t="s">
        <v>2862</v>
      </c>
      <c r="F1392" s="10">
        <v>42036</v>
      </c>
      <c r="G1392" s="10">
        <v>45323</v>
      </c>
      <c r="H1392" s="11">
        <v>10</v>
      </c>
      <c r="I1392" s="20" t="s">
        <v>253</v>
      </c>
      <c r="J1392" s="11" t="s">
        <v>255</v>
      </c>
      <c r="K1392" s="11" t="s">
        <v>5259</v>
      </c>
      <c r="L1392" s="11">
        <v>2</v>
      </c>
    </row>
    <row r="1393" spans="1:12">
      <c r="A1393" s="11" t="s">
        <v>2613</v>
      </c>
      <c r="D1393" s="11" t="s">
        <v>254</v>
      </c>
      <c r="E1393" s="19" t="s">
        <v>2863</v>
      </c>
      <c r="F1393" s="10">
        <v>42036</v>
      </c>
      <c r="G1393" s="10">
        <v>45323</v>
      </c>
      <c r="H1393" s="11">
        <v>10</v>
      </c>
      <c r="I1393" s="20" t="s">
        <v>253</v>
      </c>
      <c r="J1393" s="11" t="s">
        <v>255</v>
      </c>
      <c r="K1393" s="11" t="s">
        <v>5259</v>
      </c>
      <c r="L1393" s="11">
        <v>2</v>
      </c>
    </row>
    <row r="1394" spans="1:12">
      <c r="A1394" s="11" t="s">
        <v>2614</v>
      </c>
      <c r="D1394" s="11" t="s">
        <v>254</v>
      </c>
      <c r="E1394" s="19" t="s">
        <v>2864</v>
      </c>
      <c r="F1394" s="10">
        <v>42036</v>
      </c>
      <c r="G1394" s="10">
        <v>45323</v>
      </c>
      <c r="H1394" s="11">
        <v>10</v>
      </c>
      <c r="I1394" s="20" t="s">
        <v>253</v>
      </c>
      <c r="J1394" s="11" t="s">
        <v>255</v>
      </c>
      <c r="K1394" s="11" t="s">
        <v>5259</v>
      </c>
      <c r="L1394" s="11">
        <v>2</v>
      </c>
    </row>
    <row r="1395" spans="1:12">
      <c r="A1395" s="11" t="s">
        <v>2615</v>
      </c>
      <c r="D1395" s="11" t="s">
        <v>254</v>
      </c>
      <c r="E1395" s="19" t="s">
        <v>2865</v>
      </c>
      <c r="F1395" s="10">
        <v>42036</v>
      </c>
      <c r="G1395" s="10">
        <v>45323</v>
      </c>
      <c r="H1395" s="11">
        <v>10</v>
      </c>
      <c r="I1395" s="20" t="s">
        <v>253</v>
      </c>
      <c r="J1395" s="11" t="s">
        <v>255</v>
      </c>
      <c r="K1395" s="11" t="s">
        <v>5259</v>
      </c>
      <c r="L1395" s="11">
        <v>2</v>
      </c>
    </row>
    <row r="1396" spans="1:12">
      <c r="A1396" s="11" t="s">
        <v>2616</v>
      </c>
      <c r="D1396" s="11" t="s">
        <v>254</v>
      </c>
      <c r="E1396" s="19" t="s">
        <v>2866</v>
      </c>
      <c r="F1396" s="10">
        <v>42036</v>
      </c>
      <c r="G1396" s="10">
        <v>45323</v>
      </c>
      <c r="H1396" s="11">
        <v>10</v>
      </c>
      <c r="I1396" s="20" t="s">
        <v>253</v>
      </c>
      <c r="J1396" s="11" t="s">
        <v>255</v>
      </c>
      <c r="K1396" s="11" t="s">
        <v>5259</v>
      </c>
      <c r="L1396" s="11">
        <v>2</v>
      </c>
    </row>
    <row r="1397" spans="1:12">
      <c r="A1397" s="11" t="s">
        <v>2617</v>
      </c>
      <c r="D1397" s="11" t="s">
        <v>254</v>
      </c>
      <c r="E1397" s="19" t="s">
        <v>2867</v>
      </c>
      <c r="F1397" s="10">
        <v>42036</v>
      </c>
      <c r="G1397" s="10">
        <v>45323</v>
      </c>
      <c r="H1397" s="11">
        <v>10</v>
      </c>
      <c r="I1397" s="20" t="s">
        <v>253</v>
      </c>
      <c r="J1397" s="11" t="s">
        <v>255</v>
      </c>
      <c r="K1397" s="11" t="s">
        <v>5259</v>
      </c>
      <c r="L1397" s="11">
        <v>2</v>
      </c>
    </row>
    <row r="1398" spans="1:12">
      <c r="A1398" s="11" t="s">
        <v>2618</v>
      </c>
      <c r="D1398" s="11" t="s">
        <v>254</v>
      </c>
      <c r="E1398" s="19" t="s">
        <v>2868</v>
      </c>
      <c r="F1398" s="10">
        <v>42036</v>
      </c>
      <c r="G1398" s="10">
        <v>45323</v>
      </c>
      <c r="H1398" s="11">
        <v>10</v>
      </c>
      <c r="I1398" s="20" t="s">
        <v>253</v>
      </c>
      <c r="J1398" s="11" t="s">
        <v>255</v>
      </c>
      <c r="K1398" s="11" t="s">
        <v>5259</v>
      </c>
      <c r="L1398" s="11">
        <v>2</v>
      </c>
    </row>
    <row r="1399" spans="1:12">
      <c r="A1399" s="11" t="s">
        <v>2619</v>
      </c>
      <c r="D1399" s="11" t="s">
        <v>254</v>
      </c>
      <c r="E1399" s="19" t="s">
        <v>2869</v>
      </c>
      <c r="F1399" s="10">
        <v>42036</v>
      </c>
      <c r="G1399" s="10">
        <v>45323</v>
      </c>
      <c r="H1399" s="11">
        <v>10</v>
      </c>
      <c r="I1399" s="20" t="s">
        <v>253</v>
      </c>
      <c r="J1399" s="11" t="s">
        <v>255</v>
      </c>
      <c r="K1399" s="11" t="s">
        <v>5259</v>
      </c>
      <c r="L1399" s="11">
        <v>2</v>
      </c>
    </row>
    <row r="1400" spans="1:12">
      <c r="A1400" s="11" t="s">
        <v>2620</v>
      </c>
      <c r="D1400" s="11" t="s">
        <v>254</v>
      </c>
      <c r="E1400" s="19" t="s">
        <v>2870</v>
      </c>
      <c r="F1400" s="10">
        <v>42036</v>
      </c>
      <c r="G1400" s="10">
        <v>45323</v>
      </c>
      <c r="H1400" s="11">
        <v>10</v>
      </c>
      <c r="I1400" s="20" t="s">
        <v>253</v>
      </c>
      <c r="J1400" s="11" t="s">
        <v>255</v>
      </c>
      <c r="K1400" s="11" t="s">
        <v>5259</v>
      </c>
      <c r="L1400" s="11">
        <v>2</v>
      </c>
    </row>
    <row r="1401" spans="1:12">
      <c r="A1401" s="11" t="s">
        <v>2621</v>
      </c>
      <c r="D1401" s="11" t="s">
        <v>254</v>
      </c>
      <c r="E1401" s="19" t="s">
        <v>2871</v>
      </c>
      <c r="F1401" s="10">
        <v>42036</v>
      </c>
      <c r="G1401" s="10">
        <v>45323</v>
      </c>
      <c r="H1401" s="11">
        <v>10</v>
      </c>
      <c r="I1401" s="20" t="s">
        <v>253</v>
      </c>
      <c r="J1401" s="11" t="s">
        <v>255</v>
      </c>
      <c r="K1401" s="11" t="s">
        <v>5259</v>
      </c>
      <c r="L1401" s="11">
        <v>2</v>
      </c>
    </row>
    <row r="1402" spans="1:12">
      <c r="A1402" s="11" t="s">
        <v>2622</v>
      </c>
      <c r="D1402" s="11" t="s">
        <v>254</v>
      </c>
      <c r="E1402" s="19" t="s">
        <v>2872</v>
      </c>
      <c r="F1402" s="10">
        <v>42036</v>
      </c>
      <c r="G1402" s="10">
        <v>45323</v>
      </c>
      <c r="H1402" s="11">
        <v>10</v>
      </c>
      <c r="I1402" s="20" t="s">
        <v>253</v>
      </c>
      <c r="J1402" s="11" t="s">
        <v>255</v>
      </c>
      <c r="K1402" s="11" t="s">
        <v>5259</v>
      </c>
      <c r="L1402" s="11">
        <v>2</v>
      </c>
    </row>
    <row r="1403" spans="1:12">
      <c r="A1403" s="11" t="s">
        <v>2623</v>
      </c>
      <c r="D1403" s="11" t="s">
        <v>254</v>
      </c>
      <c r="E1403" s="19" t="s">
        <v>2873</v>
      </c>
      <c r="F1403" s="10">
        <v>42036</v>
      </c>
      <c r="G1403" s="10">
        <v>45323</v>
      </c>
      <c r="H1403" s="11">
        <v>10</v>
      </c>
      <c r="I1403" s="20" t="s">
        <v>253</v>
      </c>
      <c r="J1403" s="11" t="s">
        <v>255</v>
      </c>
      <c r="K1403" s="11" t="s">
        <v>5259</v>
      </c>
      <c r="L1403" s="11">
        <v>2</v>
      </c>
    </row>
    <row r="1404" spans="1:12">
      <c r="A1404" s="11" t="s">
        <v>2624</v>
      </c>
      <c r="D1404" s="11" t="s">
        <v>254</v>
      </c>
      <c r="E1404" s="19" t="s">
        <v>2874</v>
      </c>
      <c r="F1404" s="10">
        <v>42036</v>
      </c>
      <c r="G1404" s="10">
        <v>45323</v>
      </c>
      <c r="H1404" s="11">
        <v>10</v>
      </c>
      <c r="I1404" s="20" t="s">
        <v>253</v>
      </c>
      <c r="J1404" s="11" t="s">
        <v>255</v>
      </c>
      <c r="K1404" s="11" t="s">
        <v>5259</v>
      </c>
      <c r="L1404" s="11">
        <v>2</v>
      </c>
    </row>
    <row r="1405" spans="1:12">
      <c r="A1405" s="11" t="s">
        <v>2625</v>
      </c>
      <c r="D1405" s="11" t="s">
        <v>254</v>
      </c>
      <c r="E1405" s="19" t="s">
        <v>2875</v>
      </c>
      <c r="F1405" s="10">
        <v>42036</v>
      </c>
      <c r="G1405" s="10">
        <v>45323</v>
      </c>
      <c r="H1405" s="11">
        <v>10</v>
      </c>
      <c r="I1405" s="20" t="s">
        <v>253</v>
      </c>
      <c r="J1405" s="11" t="s">
        <v>255</v>
      </c>
      <c r="K1405" s="11" t="s">
        <v>5259</v>
      </c>
      <c r="L1405" s="11">
        <v>2</v>
      </c>
    </row>
    <row r="1406" spans="1:12">
      <c r="A1406" s="11" t="s">
        <v>2626</v>
      </c>
      <c r="D1406" s="11" t="s">
        <v>254</v>
      </c>
      <c r="E1406" s="19" t="s">
        <v>2876</v>
      </c>
      <c r="F1406" s="10">
        <v>42036</v>
      </c>
      <c r="G1406" s="10">
        <v>45323</v>
      </c>
      <c r="H1406" s="11">
        <v>10</v>
      </c>
      <c r="I1406" s="20" t="s">
        <v>253</v>
      </c>
      <c r="J1406" s="11" t="s">
        <v>255</v>
      </c>
      <c r="K1406" s="11" t="s">
        <v>5259</v>
      </c>
      <c r="L1406" s="11">
        <v>2</v>
      </c>
    </row>
    <row r="1407" spans="1:12">
      <c r="A1407" s="11" t="s">
        <v>2627</v>
      </c>
      <c r="D1407" s="11" t="s">
        <v>254</v>
      </c>
      <c r="E1407" s="19" t="s">
        <v>2877</v>
      </c>
      <c r="F1407" s="10">
        <v>42036</v>
      </c>
      <c r="G1407" s="10">
        <v>45323</v>
      </c>
      <c r="H1407" s="11">
        <v>10</v>
      </c>
      <c r="I1407" s="20" t="s">
        <v>253</v>
      </c>
      <c r="J1407" s="11" t="s">
        <v>255</v>
      </c>
      <c r="K1407" s="11" t="s">
        <v>5259</v>
      </c>
      <c r="L1407" s="11">
        <v>2</v>
      </c>
    </row>
    <row r="1408" spans="1:12">
      <c r="A1408" s="11" t="s">
        <v>2628</v>
      </c>
      <c r="D1408" s="11" t="s">
        <v>254</v>
      </c>
      <c r="E1408" s="19" t="s">
        <v>2878</v>
      </c>
      <c r="F1408" s="10">
        <v>42036</v>
      </c>
      <c r="G1408" s="10">
        <v>45323</v>
      </c>
      <c r="H1408" s="11">
        <v>10</v>
      </c>
      <c r="I1408" s="20" t="s">
        <v>253</v>
      </c>
      <c r="J1408" s="11" t="s">
        <v>255</v>
      </c>
      <c r="K1408" s="11" t="s">
        <v>5259</v>
      </c>
      <c r="L1408" s="11">
        <v>2</v>
      </c>
    </row>
    <row r="1409" spans="1:12">
      <c r="A1409" s="11" t="s">
        <v>2629</v>
      </c>
      <c r="D1409" s="11" t="s">
        <v>254</v>
      </c>
      <c r="E1409" s="19" t="s">
        <v>2879</v>
      </c>
      <c r="F1409" s="10">
        <v>42036</v>
      </c>
      <c r="G1409" s="10">
        <v>45323</v>
      </c>
      <c r="H1409" s="11">
        <v>10</v>
      </c>
      <c r="I1409" s="20" t="s">
        <v>253</v>
      </c>
      <c r="J1409" s="11" t="s">
        <v>255</v>
      </c>
      <c r="K1409" s="11" t="s">
        <v>5259</v>
      </c>
      <c r="L1409" s="11">
        <v>2</v>
      </c>
    </row>
    <row r="1410" spans="1:12">
      <c r="A1410" s="11" t="s">
        <v>2630</v>
      </c>
      <c r="D1410" s="11" t="s">
        <v>254</v>
      </c>
      <c r="E1410" s="19" t="s">
        <v>2880</v>
      </c>
      <c r="F1410" s="10">
        <v>42036</v>
      </c>
      <c r="G1410" s="10">
        <v>45323</v>
      </c>
      <c r="H1410" s="11">
        <v>10</v>
      </c>
      <c r="I1410" s="20" t="s">
        <v>253</v>
      </c>
      <c r="J1410" s="11" t="s">
        <v>255</v>
      </c>
      <c r="K1410" s="11" t="s">
        <v>5259</v>
      </c>
      <c r="L1410" s="11">
        <v>2</v>
      </c>
    </row>
    <row r="1411" spans="1:12">
      <c r="A1411" s="11" t="s">
        <v>2631</v>
      </c>
      <c r="D1411" s="11" t="s">
        <v>254</v>
      </c>
      <c r="E1411" s="19" t="s">
        <v>2881</v>
      </c>
      <c r="F1411" s="10">
        <v>42036</v>
      </c>
      <c r="G1411" s="10">
        <v>45323</v>
      </c>
      <c r="H1411" s="11">
        <v>10</v>
      </c>
      <c r="I1411" s="20" t="s">
        <v>253</v>
      </c>
      <c r="J1411" s="11" t="s">
        <v>255</v>
      </c>
      <c r="K1411" s="11" t="s">
        <v>5259</v>
      </c>
      <c r="L1411" s="11">
        <v>2</v>
      </c>
    </row>
    <row r="1412" spans="1:12">
      <c r="A1412" s="11" t="s">
        <v>2632</v>
      </c>
      <c r="D1412" s="11" t="s">
        <v>254</v>
      </c>
      <c r="E1412" s="19" t="s">
        <v>2882</v>
      </c>
      <c r="F1412" s="10">
        <v>42036</v>
      </c>
      <c r="G1412" s="10">
        <v>45323</v>
      </c>
      <c r="H1412" s="11">
        <v>10</v>
      </c>
      <c r="I1412" s="20" t="s">
        <v>253</v>
      </c>
      <c r="J1412" s="11" t="s">
        <v>255</v>
      </c>
      <c r="K1412" s="11" t="s">
        <v>5259</v>
      </c>
      <c r="L1412" s="11">
        <v>2</v>
      </c>
    </row>
    <row r="1413" spans="1:12">
      <c r="A1413" s="11" t="s">
        <v>2633</v>
      </c>
      <c r="D1413" s="11" t="s">
        <v>254</v>
      </c>
      <c r="E1413" s="19" t="s">
        <v>2883</v>
      </c>
      <c r="F1413" s="10">
        <v>42036</v>
      </c>
      <c r="G1413" s="10">
        <v>45323</v>
      </c>
      <c r="H1413" s="11">
        <v>10</v>
      </c>
      <c r="I1413" s="20" t="s">
        <v>253</v>
      </c>
      <c r="J1413" s="11" t="s">
        <v>255</v>
      </c>
      <c r="K1413" s="11" t="s">
        <v>5259</v>
      </c>
      <c r="L1413" s="11">
        <v>2</v>
      </c>
    </row>
    <row r="1414" spans="1:12">
      <c r="A1414" s="11" t="s">
        <v>2634</v>
      </c>
      <c r="D1414" s="11" t="s">
        <v>254</v>
      </c>
      <c r="E1414" s="19" t="s">
        <v>2884</v>
      </c>
      <c r="F1414" s="10">
        <v>42036</v>
      </c>
      <c r="G1414" s="10">
        <v>45323</v>
      </c>
      <c r="H1414" s="11">
        <v>10</v>
      </c>
      <c r="I1414" s="20" t="s">
        <v>253</v>
      </c>
      <c r="J1414" s="11" t="s">
        <v>255</v>
      </c>
      <c r="K1414" s="11" t="s">
        <v>5259</v>
      </c>
      <c r="L1414" s="11">
        <v>2</v>
      </c>
    </row>
    <row r="1415" spans="1:12">
      <c r="A1415" s="11" t="s">
        <v>2635</v>
      </c>
      <c r="D1415" s="11" t="s">
        <v>254</v>
      </c>
      <c r="E1415" s="19" t="s">
        <v>2885</v>
      </c>
      <c r="F1415" s="10">
        <v>42036</v>
      </c>
      <c r="G1415" s="10">
        <v>45323</v>
      </c>
      <c r="H1415" s="11">
        <v>10</v>
      </c>
      <c r="I1415" s="20" t="s">
        <v>253</v>
      </c>
      <c r="J1415" s="11" t="s">
        <v>255</v>
      </c>
      <c r="K1415" s="11" t="s">
        <v>5259</v>
      </c>
      <c r="L1415" s="11">
        <v>2</v>
      </c>
    </row>
    <row r="1416" spans="1:12">
      <c r="A1416" s="11" t="s">
        <v>2636</v>
      </c>
      <c r="D1416" s="11" t="s">
        <v>254</v>
      </c>
      <c r="E1416" s="19" t="s">
        <v>2886</v>
      </c>
      <c r="F1416" s="10">
        <v>42036</v>
      </c>
      <c r="G1416" s="10">
        <v>45323</v>
      </c>
      <c r="H1416" s="11">
        <v>10</v>
      </c>
      <c r="I1416" s="20" t="s">
        <v>253</v>
      </c>
      <c r="J1416" s="11" t="s">
        <v>255</v>
      </c>
      <c r="K1416" s="11" t="s">
        <v>5259</v>
      </c>
      <c r="L1416" s="11">
        <v>2</v>
      </c>
    </row>
    <row r="1417" spans="1:12">
      <c r="A1417" s="11" t="s">
        <v>2637</v>
      </c>
      <c r="D1417" s="11" t="s">
        <v>254</v>
      </c>
      <c r="E1417" s="19" t="s">
        <v>2887</v>
      </c>
      <c r="F1417" s="10">
        <v>42036</v>
      </c>
      <c r="G1417" s="10">
        <v>45323</v>
      </c>
      <c r="H1417" s="11">
        <v>10</v>
      </c>
      <c r="I1417" s="20" t="s">
        <v>253</v>
      </c>
      <c r="J1417" s="11" t="s">
        <v>255</v>
      </c>
      <c r="K1417" s="11" t="s">
        <v>5259</v>
      </c>
      <c r="L1417" s="11">
        <v>2</v>
      </c>
    </row>
    <row r="1418" spans="1:12">
      <c r="A1418" s="11" t="s">
        <v>2638</v>
      </c>
      <c r="D1418" s="11" t="s">
        <v>254</v>
      </c>
      <c r="E1418" s="19" t="s">
        <v>2888</v>
      </c>
      <c r="F1418" s="10">
        <v>42036</v>
      </c>
      <c r="G1418" s="10">
        <v>45323</v>
      </c>
      <c r="H1418" s="11">
        <v>10</v>
      </c>
      <c r="I1418" s="20" t="s">
        <v>253</v>
      </c>
      <c r="J1418" s="11" t="s">
        <v>255</v>
      </c>
      <c r="K1418" s="11" t="s">
        <v>5259</v>
      </c>
      <c r="L1418" s="11">
        <v>2</v>
      </c>
    </row>
    <row r="1419" spans="1:12">
      <c r="A1419" s="11" t="s">
        <v>2639</v>
      </c>
      <c r="D1419" s="11" t="s">
        <v>254</v>
      </c>
      <c r="E1419" s="19" t="s">
        <v>2889</v>
      </c>
      <c r="F1419" s="10">
        <v>42036</v>
      </c>
      <c r="G1419" s="10">
        <v>45323</v>
      </c>
      <c r="H1419" s="11">
        <v>10</v>
      </c>
      <c r="I1419" s="20" t="s">
        <v>253</v>
      </c>
      <c r="J1419" s="11" t="s">
        <v>255</v>
      </c>
      <c r="K1419" s="11" t="s">
        <v>5259</v>
      </c>
      <c r="L1419" s="11">
        <v>2</v>
      </c>
    </row>
    <row r="1420" spans="1:12">
      <c r="A1420" s="11" t="s">
        <v>2640</v>
      </c>
      <c r="D1420" s="11" t="s">
        <v>254</v>
      </c>
      <c r="E1420" s="19" t="s">
        <v>2890</v>
      </c>
      <c r="F1420" s="10">
        <v>42036</v>
      </c>
      <c r="G1420" s="10">
        <v>45323</v>
      </c>
      <c r="H1420" s="11">
        <v>10</v>
      </c>
      <c r="I1420" s="20" t="s">
        <v>253</v>
      </c>
      <c r="J1420" s="11" t="s">
        <v>255</v>
      </c>
      <c r="K1420" s="11" t="s">
        <v>5259</v>
      </c>
      <c r="L1420" s="11">
        <v>2</v>
      </c>
    </row>
    <row r="1421" spans="1:12">
      <c r="A1421" s="11" t="s">
        <v>2641</v>
      </c>
      <c r="D1421" s="11" t="s">
        <v>254</v>
      </c>
      <c r="E1421" s="19" t="s">
        <v>2891</v>
      </c>
      <c r="F1421" s="10">
        <v>42036</v>
      </c>
      <c r="G1421" s="10">
        <v>45323</v>
      </c>
      <c r="H1421" s="11">
        <v>10</v>
      </c>
      <c r="I1421" s="20" t="s">
        <v>253</v>
      </c>
      <c r="J1421" s="11" t="s">
        <v>255</v>
      </c>
      <c r="K1421" s="11" t="s">
        <v>5259</v>
      </c>
      <c r="L1421" s="11">
        <v>2</v>
      </c>
    </row>
    <row r="1422" spans="1:12">
      <c r="A1422" s="11" t="s">
        <v>2642</v>
      </c>
      <c r="D1422" s="11" t="s">
        <v>254</v>
      </c>
      <c r="E1422" s="19" t="s">
        <v>2892</v>
      </c>
      <c r="F1422" s="10">
        <v>42036</v>
      </c>
      <c r="G1422" s="10">
        <v>45323</v>
      </c>
      <c r="H1422" s="11">
        <v>10</v>
      </c>
      <c r="I1422" s="20" t="s">
        <v>253</v>
      </c>
      <c r="J1422" s="11" t="s">
        <v>255</v>
      </c>
      <c r="K1422" s="11" t="s">
        <v>5259</v>
      </c>
      <c r="L1422" s="11">
        <v>2</v>
      </c>
    </row>
    <row r="1423" spans="1:12">
      <c r="A1423" s="11" t="s">
        <v>2643</v>
      </c>
      <c r="D1423" s="11" t="s">
        <v>254</v>
      </c>
      <c r="E1423" s="19" t="s">
        <v>2893</v>
      </c>
      <c r="F1423" s="10">
        <v>42036</v>
      </c>
      <c r="G1423" s="10">
        <v>45323</v>
      </c>
      <c r="H1423" s="11">
        <v>10</v>
      </c>
      <c r="I1423" s="20" t="s">
        <v>253</v>
      </c>
      <c r="J1423" s="11" t="s">
        <v>255</v>
      </c>
      <c r="K1423" s="11" t="s">
        <v>5259</v>
      </c>
      <c r="L1423" s="11">
        <v>2</v>
      </c>
    </row>
    <row r="1424" spans="1:12">
      <c r="A1424" s="11" t="s">
        <v>2644</v>
      </c>
      <c r="D1424" s="11" t="s">
        <v>254</v>
      </c>
      <c r="E1424" s="19" t="s">
        <v>2894</v>
      </c>
      <c r="F1424" s="10">
        <v>42036</v>
      </c>
      <c r="G1424" s="10">
        <v>45323</v>
      </c>
      <c r="H1424" s="11">
        <v>10</v>
      </c>
      <c r="I1424" s="20" t="s">
        <v>253</v>
      </c>
      <c r="J1424" s="11" t="s">
        <v>255</v>
      </c>
      <c r="K1424" s="11" t="s">
        <v>5259</v>
      </c>
      <c r="L1424" s="11">
        <v>2</v>
      </c>
    </row>
    <row r="1425" spans="1:12">
      <c r="A1425" s="11" t="s">
        <v>2645</v>
      </c>
      <c r="D1425" s="11" t="s">
        <v>254</v>
      </c>
      <c r="E1425" s="19" t="s">
        <v>2895</v>
      </c>
      <c r="F1425" s="10">
        <v>42036</v>
      </c>
      <c r="G1425" s="10">
        <v>45323</v>
      </c>
      <c r="H1425" s="11">
        <v>10</v>
      </c>
      <c r="I1425" s="20" t="s">
        <v>253</v>
      </c>
      <c r="J1425" s="11" t="s">
        <v>255</v>
      </c>
      <c r="K1425" s="11" t="s">
        <v>5259</v>
      </c>
      <c r="L1425" s="11">
        <v>2</v>
      </c>
    </row>
    <row r="1426" spans="1:12">
      <c r="A1426" s="11" t="s">
        <v>2646</v>
      </c>
      <c r="D1426" s="11" t="s">
        <v>254</v>
      </c>
      <c r="E1426" s="19" t="s">
        <v>2896</v>
      </c>
      <c r="F1426" s="10">
        <v>42036</v>
      </c>
      <c r="G1426" s="10">
        <v>45323</v>
      </c>
      <c r="H1426" s="11">
        <v>10</v>
      </c>
      <c r="I1426" s="20" t="s">
        <v>253</v>
      </c>
      <c r="J1426" s="11" t="s">
        <v>255</v>
      </c>
      <c r="K1426" s="11" t="s">
        <v>5259</v>
      </c>
      <c r="L1426" s="11">
        <v>2</v>
      </c>
    </row>
    <row r="1427" spans="1:12">
      <c r="A1427" s="11" t="s">
        <v>2647</v>
      </c>
      <c r="D1427" s="11" t="s">
        <v>254</v>
      </c>
      <c r="E1427" s="19" t="s">
        <v>2897</v>
      </c>
      <c r="F1427" s="10">
        <v>42036</v>
      </c>
      <c r="G1427" s="10">
        <v>45323</v>
      </c>
      <c r="H1427" s="11">
        <v>10</v>
      </c>
      <c r="I1427" s="20" t="s">
        <v>253</v>
      </c>
      <c r="J1427" s="11" t="s">
        <v>255</v>
      </c>
      <c r="K1427" s="11" t="s">
        <v>5259</v>
      </c>
      <c r="L1427" s="11">
        <v>2</v>
      </c>
    </row>
    <row r="1428" spans="1:12">
      <c r="A1428" s="11" t="s">
        <v>2648</v>
      </c>
      <c r="D1428" s="11" t="s">
        <v>254</v>
      </c>
      <c r="E1428" s="19" t="s">
        <v>2898</v>
      </c>
      <c r="F1428" s="10">
        <v>42036</v>
      </c>
      <c r="G1428" s="10">
        <v>45323</v>
      </c>
      <c r="H1428" s="11">
        <v>10</v>
      </c>
      <c r="I1428" s="20" t="s">
        <v>253</v>
      </c>
      <c r="J1428" s="11" t="s">
        <v>255</v>
      </c>
      <c r="K1428" s="11" t="s">
        <v>5259</v>
      </c>
      <c r="L1428" s="11">
        <v>2</v>
      </c>
    </row>
    <row r="1429" spans="1:12">
      <c r="A1429" s="11" t="s">
        <v>2649</v>
      </c>
      <c r="D1429" s="11" t="s">
        <v>254</v>
      </c>
      <c r="E1429" s="19" t="s">
        <v>2899</v>
      </c>
      <c r="F1429" s="10">
        <v>42036</v>
      </c>
      <c r="G1429" s="10">
        <v>45323</v>
      </c>
      <c r="H1429" s="11">
        <v>10</v>
      </c>
      <c r="I1429" s="20" t="s">
        <v>253</v>
      </c>
      <c r="J1429" s="11" t="s">
        <v>255</v>
      </c>
      <c r="K1429" s="11" t="s">
        <v>5259</v>
      </c>
      <c r="L1429" s="11">
        <v>2</v>
      </c>
    </row>
    <row r="1430" spans="1:12">
      <c r="A1430" s="11" t="s">
        <v>2650</v>
      </c>
      <c r="D1430" s="11" t="s">
        <v>254</v>
      </c>
      <c r="E1430" s="19" t="s">
        <v>2900</v>
      </c>
      <c r="F1430" s="10">
        <v>42036</v>
      </c>
      <c r="G1430" s="10">
        <v>45323</v>
      </c>
      <c r="H1430" s="11">
        <v>10</v>
      </c>
      <c r="I1430" s="20" t="s">
        <v>253</v>
      </c>
      <c r="J1430" s="11" t="s">
        <v>255</v>
      </c>
      <c r="K1430" s="11" t="s">
        <v>5259</v>
      </c>
      <c r="L1430" s="11">
        <v>2</v>
      </c>
    </row>
    <row r="1431" spans="1:12">
      <c r="A1431" s="11" t="s">
        <v>2651</v>
      </c>
      <c r="D1431" s="11" t="s">
        <v>254</v>
      </c>
      <c r="E1431" s="19" t="s">
        <v>2901</v>
      </c>
      <c r="F1431" s="10">
        <v>42036</v>
      </c>
      <c r="G1431" s="10">
        <v>45323</v>
      </c>
      <c r="H1431" s="11">
        <v>10</v>
      </c>
      <c r="I1431" s="20" t="s">
        <v>253</v>
      </c>
      <c r="J1431" s="11" t="s">
        <v>255</v>
      </c>
      <c r="K1431" s="11" t="s">
        <v>5259</v>
      </c>
      <c r="L1431" s="11">
        <v>2</v>
      </c>
    </row>
    <row r="1432" spans="1:12">
      <c r="A1432" s="11" t="s">
        <v>2652</v>
      </c>
      <c r="D1432" s="11" t="s">
        <v>254</v>
      </c>
      <c r="E1432" s="19" t="s">
        <v>2902</v>
      </c>
      <c r="F1432" s="10">
        <v>42036</v>
      </c>
      <c r="G1432" s="10">
        <v>45323</v>
      </c>
      <c r="H1432" s="11">
        <v>10</v>
      </c>
      <c r="I1432" s="20" t="s">
        <v>253</v>
      </c>
      <c r="J1432" s="11" t="s">
        <v>255</v>
      </c>
      <c r="K1432" s="11" t="s">
        <v>5259</v>
      </c>
      <c r="L1432" s="11">
        <v>2</v>
      </c>
    </row>
    <row r="1433" spans="1:12">
      <c r="A1433" s="11" t="s">
        <v>2653</v>
      </c>
      <c r="D1433" s="11" t="s">
        <v>254</v>
      </c>
      <c r="E1433" s="19" t="s">
        <v>2903</v>
      </c>
      <c r="F1433" s="10">
        <v>42036</v>
      </c>
      <c r="G1433" s="10">
        <v>45323</v>
      </c>
      <c r="H1433" s="11">
        <v>10</v>
      </c>
      <c r="I1433" s="20" t="s">
        <v>253</v>
      </c>
      <c r="J1433" s="11" t="s">
        <v>255</v>
      </c>
      <c r="K1433" s="11" t="s">
        <v>5259</v>
      </c>
      <c r="L1433" s="11">
        <v>2</v>
      </c>
    </row>
    <row r="1434" spans="1:12">
      <c r="A1434" s="11" t="s">
        <v>2654</v>
      </c>
      <c r="D1434" s="11" t="s">
        <v>254</v>
      </c>
      <c r="E1434" s="19" t="s">
        <v>2904</v>
      </c>
      <c r="F1434" s="10">
        <v>42036</v>
      </c>
      <c r="G1434" s="10">
        <v>45323</v>
      </c>
      <c r="H1434" s="11">
        <v>10</v>
      </c>
      <c r="I1434" s="20" t="s">
        <v>253</v>
      </c>
      <c r="J1434" s="11" t="s">
        <v>255</v>
      </c>
      <c r="K1434" s="11" t="s">
        <v>5259</v>
      </c>
      <c r="L1434" s="11">
        <v>2</v>
      </c>
    </row>
    <row r="1435" spans="1:12">
      <c r="A1435" s="11" t="s">
        <v>2655</v>
      </c>
      <c r="D1435" s="11" t="s">
        <v>254</v>
      </c>
      <c r="E1435" s="19" t="s">
        <v>2905</v>
      </c>
      <c r="F1435" s="10">
        <v>42036</v>
      </c>
      <c r="G1435" s="10">
        <v>45323</v>
      </c>
      <c r="H1435" s="11">
        <v>10</v>
      </c>
      <c r="I1435" s="20" t="s">
        <v>253</v>
      </c>
      <c r="J1435" s="11" t="s">
        <v>255</v>
      </c>
      <c r="K1435" s="11" t="s">
        <v>5259</v>
      </c>
      <c r="L1435" s="11">
        <v>2</v>
      </c>
    </row>
    <row r="1436" spans="1:12">
      <c r="A1436" s="11" t="s">
        <v>2656</v>
      </c>
      <c r="D1436" s="11" t="s">
        <v>254</v>
      </c>
      <c r="E1436" s="19" t="s">
        <v>2906</v>
      </c>
      <c r="F1436" s="10">
        <v>42036</v>
      </c>
      <c r="G1436" s="10">
        <v>45323</v>
      </c>
      <c r="H1436" s="11">
        <v>10</v>
      </c>
      <c r="I1436" s="20" t="s">
        <v>253</v>
      </c>
      <c r="J1436" s="11" t="s">
        <v>255</v>
      </c>
      <c r="K1436" s="11" t="s">
        <v>5259</v>
      </c>
      <c r="L1436" s="11">
        <v>2</v>
      </c>
    </row>
    <row r="1437" spans="1:12">
      <c r="A1437" s="11" t="s">
        <v>2657</v>
      </c>
      <c r="D1437" s="11" t="s">
        <v>254</v>
      </c>
      <c r="E1437" s="19" t="s">
        <v>2907</v>
      </c>
      <c r="F1437" s="10">
        <v>42036</v>
      </c>
      <c r="G1437" s="10">
        <v>45323</v>
      </c>
      <c r="H1437" s="11">
        <v>10</v>
      </c>
      <c r="I1437" s="20" t="s">
        <v>253</v>
      </c>
      <c r="J1437" s="11" t="s">
        <v>255</v>
      </c>
      <c r="K1437" s="11" t="s">
        <v>5259</v>
      </c>
      <c r="L1437" s="11">
        <v>2</v>
      </c>
    </row>
    <row r="1438" spans="1:12">
      <c r="A1438" s="11" t="s">
        <v>2658</v>
      </c>
      <c r="D1438" s="11" t="s">
        <v>254</v>
      </c>
      <c r="E1438" s="19" t="s">
        <v>2908</v>
      </c>
      <c r="F1438" s="10">
        <v>42036</v>
      </c>
      <c r="G1438" s="10">
        <v>45323</v>
      </c>
      <c r="H1438" s="11">
        <v>10</v>
      </c>
      <c r="I1438" s="20" t="s">
        <v>253</v>
      </c>
      <c r="J1438" s="11" t="s">
        <v>255</v>
      </c>
      <c r="K1438" s="11" t="s">
        <v>5259</v>
      </c>
      <c r="L1438" s="11">
        <v>2</v>
      </c>
    </row>
    <row r="1439" spans="1:12">
      <c r="A1439" s="11" t="s">
        <v>2659</v>
      </c>
      <c r="D1439" s="11" t="s">
        <v>254</v>
      </c>
      <c r="E1439" s="19" t="s">
        <v>2909</v>
      </c>
      <c r="F1439" s="10">
        <v>42036</v>
      </c>
      <c r="G1439" s="10">
        <v>45323</v>
      </c>
      <c r="H1439" s="11">
        <v>10</v>
      </c>
      <c r="I1439" s="20" t="s">
        <v>253</v>
      </c>
      <c r="J1439" s="11" t="s">
        <v>255</v>
      </c>
      <c r="K1439" s="11" t="s">
        <v>5259</v>
      </c>
      <c r="L1439" s="11">
        <v>2</v>
      </c>
    </row>
    <row r="1440" spans="1:12">
      <c r="A1440" s="11" t="s">
        <v>2660</v>
      </c>
      <c r="D1440" s="11" t="s">
        <v>254</v>
      </c>
      <c r="E1440" s="19" t="s">
        <v>2910</v>
      </c>
      <c r="F1440" s="10">
        <v>42036</v>
      </c>
      <c r="G1440" s="10">
        <v>45323</v>
      </c>
      <c r="H1440" s="11">
        <v>10</v>
      </c>
      <c r="I1440" s="20" t="s">
        <v>253</v>
      </c>
      <c r="J1440" s="11" t="s">
        <v>255</v>
      </c>
      <c r="K1440" s="11" t="s">
        <v>5259</v>
      </c>
      <c r="L1440" s="11">
        <v>2</v>
      </c>
    </row>
    <row r="1441" spans="1:12">
      <c r="A1441" s="11" t="s">
        <v>2661</v>
      </c>
      <c r="D1441" s="11" t="s">
        <v>254</v>
      </c>
      <c r="E1441" s="19" t="s">
        <v>2911</v>
      </c>
      <c r="F1441" s="10">
        <v>42036</v>
      </c>
      <c r="G1441" s="10">
        <v>45323</v>
      </c>
      <c r="H1441" s="11">
        <v>10</v>
      </c>
      <c r="I1441" s="20" t="s">
        <v>253</v>
      </c>
      <c r="J1441" s="11" t="s">
        <v>255</v>
      </c>
      <c r="K1441" s="11" t="s">
        <v>5259</v>
      </c>
      <c r="L1441" s="11">
        <v>2</v>
      </c>
    </row>
    <row r="1442" spans="1:12">
      <c r="A1442" s="11" t="s">
        <v>2662</v>
      </c>
      <c r="D1442" s="11" t="s">
        <v>254</v>
      </c>
      <c r="E1442" s="19" t="s">
        <v>2912</v>
      </c>
      <c r="F1442" s="10">
        <v>42036</v>
      </c>
      <c r="G1442" s="10">
        <v>45323</v>
      </c>
      <c r="H1442" s="11">
        <v>10</v>
      </c>
      <c r="I1442" s="20" t="s">
        <v>253</v>
      </c>
      <c r="J1442" s="11" t="s">
        <v>255</v>
      </c>
      <c r="K1442" s="11" t="s">
        <v>5259</v>
      </c>
      <c r="L1442" s="11">
        <v>2</v>
      </c>
    </row>
    <row r="1443" spans="1:12">
      <c r="A1443" s="11" t="s">
        <v>2663</v>
      </c>
      <c r="D1443" s="11" t="s">
        <v>254</v>
      </c>
      <c r="E1443" s="19" t="s">
        <v>2913</v>
      </c>
      <c r="F1443" s="10">
        <v>42036</v>
      </c>
      <c r="G1443" s="10">
        <v>45323</v>
      </c>
      <c r="H1443" s="11">
        <v>10</v>
      </c>
      <c r="I1443" s="20" t="s">
        <v>253</v>
      </c>
      <c r="J1443" s="11" t="s">
        <v>255</v>
      </c>
      <c r="K1443" s="11" t="s">
        <v>5259</v>
      </c>
      <c r="L1443" s="11">
        <v>2</v>
      </c>
    </row>
    <row r="1444" spans="1:12">
      <c r="A1444" s="11" t="s">
        <v>2664</v>
      </c>
      <c r="D1444" s="11" t="s">
        <v>254</v>
      </c>
      <c r="E1444" s="19" t="s">
        <v>2914</v>
      </c>
      <c r="F1444" s="10">
        <v>42036</v>
      </c>
      <c r="G1444" s="10">
        <v>45323</v>
      </c>
      <c r="H1444" s="11">
        <v>10</v>
      </c>
      <c r="I1444" s="20" t="s">
        <v>253</v>
      </c>
      <c r="J1444" s="11" t="s">
        <v>255</v>
      </c>
      <c r="K1444" s="11" t="s">
        <v>5259</v>
      </c>
      <c r="L1444" s="11">
        <v>2</v>
      </c>
    </row>
    <row r="1445" spans="1:12">
      <c r="A1445" s="11" t="s">
        <v>2665</v>
      </c>
      <c r="D1445" s="11" t="s">
        <v>254</v>
      </c>
      <c r="E1445" s="19" t="s">
        <v>2915</v>
      </c>
      <c r="F1445" s="10">
        <v>42036</v>
      </c>
      <c r="G1445" s="10">
        <v>45323</v>
      </c>
      <c r="H1445" s="11">
        <v>10</v>
      </c>
      <c r="I1445" s="20" t="s">
        <v>253</v>
      </c>
      <c r="J1445" s="11" t="s">
        <v>255</v>
      </c>
      <c r="K1445" s="11" t="s">
        <v>5259</v>
      </c>
      <c r="L1445" s="11">
        <v>2</v>
      </c>
    </row>
    <row r="1446" spans="1:12">
      <c r="A1446" s="11" t="s">
        <v>2666</v>
      </c>
      <c r="D1446" s="11" t="s">
        <v>254</v>
      </c>
      <c r="E1446" s="19" t="s">
        <v>2916</v>
      </c>
      <c r="F1446" s="10">
        <v>42036</v>
      </c>
      <c r="G1446" s="10">
        <v>45323</v>
      </c>
      <c r="H1446" s="11">
        <v>10</v>
      </c>
      <c r="I1446" s="20" t="s">
        <v>253</v>
      </c>
      <c r="J1446" s="11" t="s">
        <v>255</v>
      </c>
      <c r="K1446" s="11" t="s">
        <v>5259</v>
      </c>
      <c r="L1446" s="11">
        <v>2</v>
      </c>
    </row>
    <row r="1447" spans="1:12">
      <c r="A1447" s="11" t="s">
        <v>2667</v>
      </c>
      <c r="D1447" s="11" t="s">
        <v>254</v>
      </c>
      <c r="E1447" s="19" t="s">
        <v>2917</v>
      </c>
      <c r="F1447" s="10">
        <v>42036</v>
      </c>
      <c r="G1447" s="10">
        <v>45323</v>
      </c>
      <c r="H1447" s="11">
        <v>10</v>
      </c>
      <c r="I1447" s="20" t="s">
        <v>253</v>
      </c>
      <c r="J1447" s="11" t="s">
        <v>255</v>
      </c>
      <c r="K1447" s="11" t="s">
        <v>5259</v>
      </c>
      <c r="L1447" s="11">
        <v>2</v>
      </c>
    </row>
    <row r="1448" spans="1:12">
      <c r="A1448" s="11" t="s">
        <v>2668</v>
      </c>
      <c r="D1448" s="11" t="s">
        <v>254</v>
      </c>
      <c r="E1448" s="19" t="s">
        <v>2918</v>
      </c>
      <c r="F1448" s="10">
        <v>42036</v>
      </c>
      <c r="G1448" s="10">
        <v>45323</v>
      </c>
      <c r="H1448" s="11">
        <v>10</v>
      </c>
      <c r="I1448" s="20" t="s">
        <v>253</v>
      </c>
      <c r="J1448" s="11" t="s">
        <v>255</v>
      </c>
      <c r="K1448" s="11" t="s">
        <v>5259</v>
      </c>
      <c r="L1448" s="11">
        <v>2</v>
      </c>
    </row>
    <row r="1449" spans="1:12">
      <c r="A1449" s="11" t="s">
        <v>2669</v>
      </c>
      <c r="D1449" s="11" t="s">
        <v>254</v>
      </c>
      <c r="E1449" s="19" t="s">
        <v>2919</v>
      </c>
      <c r="F1449" s="10">
        <v>42036</v>
      </c>
      <c r="G1449" s="10">
        <v>45323</v>
      </c>
      <c r="H1449" s="11">
        <v>10</v>
      </c>
      <c r="I1449" s="20" t="s">
        <v>253</v>
      </c>
      <c r="J1449" s="11" t="s">
        <v>255</v>
      </c>
      <c r="K1449" s="11" t="s">
        <v>5259</v>
      </c>
      <c r="L1449" s="11">
        <v>2</v>
      </c>
    </row>
    <row r="1450" spans="1:12">
      <c r="A1450" s="11" t="s">
        <v>2670</v>
      </c>
      <c r="D1450" s="11" t="s">
        <v>254</v>
      </c>
      <c r="E1450" s="19" t="s">
        <v>2920</v>
      </c>
      <c r="F1450" s="10">
        <v>42036</v>
      </c>
      <c r="G1450" s="10">
        <v>45323</v>
      </c>
      <c r="H1450" s="11">
        <v>10</v>
      </c>
      <c r="I1450" s="20" t="s">
        <v>253</v>
      </c>
      <c r="J1450" s="11" t="s">
        <v>255</v>
      </c>
      <c r="K1450" s="11" t="s">
        <v>5259</v>
      </c>
      <c r="L1450" s="11">
        <v>2</v>
      </c>
    </row>
    <row r="1451" spans="1:12">
      <c r="A1451" s="11" t="s">
        <v>2671</v>
      </c>
      <c r="D1451" s="11" t="s">
        <v>254</v>
      </c>
      <c r="E1451" s="19" t="s">
        <v>2921</v>
      </c>
      <c r="F1451" s="10">
        <v>42036</v>
      </c>
      <c r="G1451" s="10">
        <v>45323</v>
      </c>
      <c r="H1451" s="11">
        <v>10</v>
      </c>
      <c r="I1451" s="20" t="s">
        <v>253</v>
      </c>
      <c r="J1451" s="11" t="s">
        <v>255</v>
      </c>
      <c r="K1451" s="11" t="s">
        <v>5259</v>
      </c>
      <c r="L1451" s="11">
        <v>2</v>
      </c>
    </row>
    <row r="1452" spans="1:12">
      <c r="A1452" s="11" t="s">
        <v>2672</v>
      </c>
      <c r="D1452" s="11" t="s">
        <v>254</v>
      </c>
      <c r="E1452" s="19" t="s">
        <v>2922</v>
      </c>
      <c r="F1452" s="10">
        <v>42036</v>
      </c>
      <c r="G1452" s="10">
        <v>45323</v>
      </c>
      <c r="H1452" s="11">
        <v>10</v>
      </c>
      <c r="I1452" s="20" t="s">
        <v>253</v>
      </c>
      <c r="J1452" s="11" t="s">
        <v>255</v>
      </c>
      <c r="K1452" s="11" t="s">
        <v>5259</v>
      </c>
      <c r="L1452" s="11">
        <v>2</v>
      </c>
    </row>
    <row r="1453" spans="1:12">
      <c r="A1453" s="11" t="s">
        <v>2673</v>
      </c>
      <c r="D1453" s="11" t="s">
        <v>254</v>
      </c>
      <c r="E1453" s="19" t="s">
        <v>2923</v>
      </c>
      <c r="F1453" s="10">
        <v>42036</v>
      </c>
      <c r="G1453" s="10">
        <v>45323</v>
      </c>
      <c r="H1453" s="11">
        <v>10</v>
      </c>
      <c r="I1453" s="20" t="s">
        <v>253</v>
      </c>
      <c r="J1453" s="11" t="s">
        <v>255</v>
      </c>
      <c r="K1453" s="11" t="s">
        <v>5259</v>
      </c>
      <c r="L1453" s="11">
        <v>2</v>
      </c>
    </row>
    <row r="1454" spans="1:12">
      <c r="A1454" s="11" t="s">
        <v>2674</v>
      </c>
      <c r="D1454" s="11" t="s">
        <v>254</v>
      </c>
      <c r="E1454" s="19" t="s">
        <v>2924</v>
      </c>
      <c r="F1454" s="10">
        <v>42036</v>
      </c>
      <c r="G1454" s="10">
        <v>45323</v>
      </c>
      <c r="H1454" s="11">
        <v>10</v>
      </c>
      <c r="I1454" s="20" t="s">
        <v>253</v>
      </c>
      <c r="J1454" s="11" t="s">
        <v>255</v>
      </c>
      <c r="K1454" s="11" t="s">
        <v>5259</v>
      </c>
      <c r="L1454" s="11">
        <v>2</v>
      </c>
    </row>
    <row r="1455" spans="1:12">
      <c r="A1455" s="11" t="s">
        <v>2675</v>
      </c>
      <c r="D1455" s="11" t="s">
        <v>254</v>
      </c>
      <c r="E1455" s="19" t="s">
        <v>2925</v>
      </c>
      <c r="F1455" s="10">
        <v>42036</v>
      </c>
      <c r="G1455" s="10">
        <v>45323</v>
      </c>
      <c r="H1455" s="11">
        <v>10</v>
      </c>
      <c r="I1455" s="20" t="s">
        <v>253</v>
      </c>
      <c r="J1455" s="11" t="s">
        <v>255</v>
      </c>
      <c r="K1455" s="11" t="s">
        <v>5259</v>
      </c>
      <c r="L1455" s="11">
        <v>2</v>
      </c>
    </row>
    <row r="1456" spans="1:12">
      <c r="A1456" s="11" t="s">
        <v>2676</v>
      </c>
      <c r="D1456" s="11" t="s">
        <v>254</v>
      </c>
      <c r="E1456" s="19" t="s">
        <v>2926</v>
      </c>
      <c r="F1456" s="10">
        <v>42036</v>
      </c>
      <c r="G1456" s="10">
        <v>45323</v>
      </c>
      <c r="H1456" s="11">
        <v>10</v>
      </c>
      <c r="I1456" s="20" t="s">
        <v>253</v>
      </c>
      <c r="J1456" s="11" t="s">
        <v>255</v>
      </c>
      <c r="K1456" s="11" t="s">
        <v>5259</v>
      </c>
      <c r="L1456" s="11">
        <v>2</v>
      </c>
    </row>
    <row r="1457" spans="1:12">
      <c r="A1457" s="11" t="s">
        <v>2677</v>
      </c>
      <c r="D1457" s="11" t="s">
        <v>254</v>
      </c>
      <c r="E1457" s="19" t="s">
        <v>2927</v>
      </c>
      <c r="F1457" s="10">
        <v>42036</v>
      </c>
      <c r="G1457" s="10">
        <v>45323</v>
      </c>
      <c r="H1457" s="11">
        <v>10</v>
      </c>
      <c r="I1457" s="20" t="s">
        <v>253</v>
      </c>
      <c r="J1457" s="11" t="s">
        <v>255</v>
      </c>
      <c r="K1457" s="11" t="s">
        <v>5259</v>
      </c>
      <c r="L1457" s="11">
        <v>2</v>
      </c>
    </row>
    <row r="1458" spans="1:12">
      <c r="A1458" s="11" t="s">
        <v>2678</v>
      </c>
      <c r="D1458" s="11" t="s">
        <v>254</v>
      </c>
      <c r="E1458" s="19" t="s">
        <v>2928</v>
      </c>
      <c r="F1458" s="10">
        <v>42036</v>
      </c>
      <c r="G1458" s="10">
        <v>45323</v>
      </c>
      <c r="H1458" s="11">
        <v>10</v>
      </c>
      <c r="I1458" s="20" t="s">
        <v>253</v>
      </c>
      <c r="J1458" s="11" t="s">
        <v>255</v>
      </c>
      <c r="K1458" s="11" t="s">
        <v>5259</v>
      </c>
      <c r="L1458" s="11">
        <v>2</v>
      </c>
    </row>
    <row r="1459" spans="1:12">
      <c r="A1459" s="11" t="s">
        <v>2679</v>
      </c>
      <c r="D1459" s="11" t="s">
        <v>254</v>
      </c>
      <c r="E1459" s="19" t="s">
        <v>2929</v>
      </c>
      <c r="F1459" s="10">
        <v>42036</v>
      </c>
      <c r="G1459" s="10">
        <v>45323</v>
      </c>
      <c r="H1459" s="11">
        <v>10</v>
      </c>
      <c r="I1459" s="20" t="s">
        <v>253</v>
      </c>
      <c r="J1459" s="11" t="s">
        <v>255</v>
      </c>
      <c r="K1459" s="11" t="s">
        <v>5259</v>
      </c>
      <c r="L1459" s="11">
        <v>2</v>
      </c>
    </row>
    <row r="1460" spans="1:12">
      <c r="A1460" s="11" t="s">
        <v>2680</v>
      </c>
      <c r="D1460" s="11" t="s">
        <v>254</v>
      </c>
      <c r="E1460" s="19" t="s">
        <v>2930</v>
      </c>
      <c r="F1460" s="10">
        <v>42036</v>
      </c>
      <c r="G1460" s="10">
        <v>45323</v>
      </c>
      <c r="H1460" s="11">
        <v>10</v>
      </c>
      <c r="I1460" s="20" t="s">
        <v>253</v>
      </c>
      <c r="J1460" s="11" t="s">
        <v>255</v>
      </c>
      <c r="K1460" s="11" t="s">
        <v>5259</v>
      </c>
      <c r="L1460" s="11">
        <v>2</v>
      </c>
    </row>
    <row r="1461" spans="1:12">
      <c r="A1461" s="11" t="s">
        <v>2681</v>
      </c>
      <c r="D1461" s="11" t="s">
        <v>254</v>
      </c>
      <c r="E1461" s="19" t="s">
        <v>2931</v>
      </c>
      <c r="F1461" s="10">
        <v>42036</v>
      </c>
      <c r="G1461" s="10">
        <v>45323</v>
      </c>
      <c r="H1461" s="11">
        <v>10</v>
      </c>
      <c r="I1461" s="20" t="s">
        <v>253</v>
      </c>
      <c r="J1461" s="11" t="s">
        <v>255</v>
      </c>
      <c r="K1461" s="11" t="s">
        <v>5259</v>
      </c>
      <c r="L1461" s="11">
        <v>2</v>
      </c>
    </row>
    <row r="1462" spans="1:12">
      <c r="A1462" s="11" t="s">
        <v>2682</v>
      </c>
      <c r="D1462" s="11" t="s">
        <v>254</v>
      </c>
      <c r="E1462" s="19" t="s">
        <v>2932</v>
      </c>
      <c r="F1462" s="10">
        <v>42036</v>
      </c>
      <c r="G1462" s="10">
        <v>45323</v>
      </c>
      <c r="H1462" s="11">
        <v>10</v>
      </c>
      <c r="I1462" s="20" t="s">
        <v>253</v>
      </c>
      <c r="J1462" s="11" t="s">
        <v>255</v>
      </c>
      <c r="K1462" s="11" t="s">
        <v>5259</v>
      </c>
      <c r="L1462" s="11">
        <v>2</v>
      </c>
    </row>
    <row r="1463" spans="1:12">
      <c r="A1463" s="11" t="s">
        <v>2683</v>
      </c>
      <c r="D1463" s="11" t="s">
        <v>254</v>
      </c>
      <c r="E1463" s="19" t="s">
        <v>2933</v>
      </c>
      <c r="F1463" s="10">
        <v>42036</v>
      </c>
      <c r="G1463" s="10">
        <v>45323</v>
      </c>
      <c r="H1463" s="11">
        <v>10</v>
      </c>
      <c r="I1463" s="20" t="s">
        <v>253</v>
      </c>
      <c r="J1463" s="11" t="s">
        <v>255</v>
      </c>
      <c r="K1463" s="11" t="s">
        <v>5259</v>
      </c>
      <c r="L1463" s="11">
        <v>2</v>
      </c>
    </row>
    <row r="1464" spans="1:12">
      <c r="A1464" s="11" t="s">
        <v>2684</v>
      </c>
      <c r="D1464" s="11" t="s">
        <v>254</v>
      </c>
      <c r="E1464" s="19" t="s">
        <v>2934</v>
      </c>
      <c r="F1464" s="10">
        <v>42036</v>
      </c>
      <c r="G1464" s="10">
        <v>45323</v>
      </c>
      <c r="H1464" s="11">
        <v>10</v>
      </c>
      <c r="I1464" s="20" t="s">
        <v>253</v>
      </c>
      <c r="J1464" s="11" t="s">
        <v>255</v>
      </c>
      <c r="K1464" s="11" t="s">
        <v>5259</v>
      </c>
      <c r="L1464" s="11">
        <v>2</v>
      </c>
    </row>
    <row r="1465" spans="1:12">
      <c r="A1465" s="11" t="s">
        <v>2685</v>
      </c>
      <c r="D1465" s="11" t="s">
        <v>254</v>
      </c>
      <c r="E1465" s="19" t="s">
        <v>2935</v>
      </c>
      <c r="F1465" s="10">
        <v>42036</v>
      </c>
      <c r="G1465" s="10">
        <v>45323</v>
      </c>
      <c r="H1465" s="11">
        <v>10</v>
      </c>
      <c r="I1465" s="20" t="s">
        <v>253</v>
      </c>
      <c r="J1465" s="11" t="s">
        <v>255</v>
      </c>
      <c r="K1465" s="11" t="s">
        <v>5259</v>
      </c>
      <c r="L1465" s="11">
        <v>2</v>
      </c>
    </row>
    <row r="1466" spans="1:12">
      <c r="A1466" s="11" t="s">
        <v>2686</v>
      </c>
      <c r="D1466" s="11" t="s">
        <v>254</v>
      </c>
      <c r="E1466" s="19" t="s">
        <v>2936</v>
      </c>
      <c r="F1466" s="10">
        <v>42036</v>
      </c>
      <c r="G1466" s="10">
        <v>45323</v>
      </c>
      <c r="H1466" s="11">
        <v>10</v>
      </c>
      <c r="I1466" s="20" t="s">
        <v>253</v>
      </c>
      <c r="J1466" s="11" t="s">
        <v>255</v>
      </c>
      <c r="K1466" s="11" t="s">
        <v>5259</v>
      </c>
      <c r="L1466" s="11">
        <v>2</v>
      </c>
    </row>
    <row r="1467" spans="1:12">
      <c r="A1467" s="11" t="s">
        <v>2687</v>
      </c>
      <c r="D1467" s="11" t="s">
        <v>254</v>
      </c>
      <c r="E1467" s="19" t="s">
        <v>2937</v>
      </c>
      <c r="F1467" s="10">
        <v>42036</v>
      </c>
      <c r="G1467" s="10">
        <v>45323</v>
      </c>
      <c r="H1467" s="11">
        <v>10</v>
      </c>
      <c r="I1467" s="20" t="s">
        <v>253</v>
      </c>
      <c r="J1467" s="11" t="s">
        <v>255</v>
      </c>
      <c r="K1467" s="11" t="s">
        <v>5259</v>
      </c>
      <c r="L1467" s="11">
        <v>2</v>
      </c>
    </row>
    <row r="1468" spans="1:12">
      <c r="A1468" s="11" t="s">
        <v>2688</v>
      </c>
      <c r="D1468" s="11" t="s">
        <v>254</v>
      </c>
      <c r="E1468" s="19" t="s">
        <v>2938</v>
      </c>
      <c r="F1468" s="10">
        <v>42036</v>
      </c>
      <c r="G1468" s="10">
        <v>45323</v>
      </c>
      <c r="H1468" s="11">
        <v>10</v>
      </c>
      <c r="I1468" s="20" t="s">
        <v>253</v>
      </c>
      <c r="J1468" s="11" t="s">
        <v>255</v>
      </c>
      <c r="K1468" s="11" t="s">
        <v>5259</v>
      </c>
      <c r="L1468" s="11">
        <v>2</v>
      </c>
    </row>
    <row r="1469" spans="1:12">
      <c r="A1469" s="11" t="s">
        <v>2689</v>
      </c>
      <c r="D1469" s="11" t="s">
        <v>254</v>
      </c>
      <c r="E1469" s="19" t="s">
        <v>2939</v>
      </c>
      <c r="F1469" s="10">
        <v>42036</v>
      </c>
      <c r="G1469" s="10">
        <v>45323</v>
      </c>
      <c r="H1469" s="11">
        <v>10</v>
      </c>
      <c r="I1469" s="20" t="s">
        <v>253</v>
      </c>
      <c r="J1469" s="11" t="s">
        <v>255</v>
      </c>
      <c r="K1469" s="11" t="s">
        <v>5259</v>
      </c>
      <c r="L1469" s="11">
        <v>2</v>
      </c>
    </row>
    <row r="1470" spans="1:12">
      <c r="A1470" s="11" t="s">
        <v>2690</v>
      </c>
      <c r="D1470" s="11" t="s">
        <v>254</v>
      </c>
      <c r="E1470" s="19" t="s">
        <v>2940</v>
      </c>
      <c r="F1470" s="10">
        <v>42036</v>
      </c>
      <c r="G1470" s="10">
        <v>45323</v>
      </c>
      <c r="H1470" s="11">
        <v>10</v>
      </c>
      <c r="I1470" s="20" t="s">
        <v>253</v>
      </c>
      <c r="J1470" s="11" t="s">
        <v>255</v>
      </c>
      <c r="K1470" s="11" t="s">
        <v>5259</v>
      </c>
      <c r="L1470" s="11">
        <v>2</v>
      </c>
    </row>
    <row r="1471" spans="1:12">
      <c r="A1471" s="11" t="s">
        <v>2691</v>
      </c>
      <c r="D1471" s="11" t="s">
        <v>254</v>
      </c>
      <c r="E1471" s="19" t="s">
        <v>2941</v>
      </c>
      <c r="F1471" s="10">
        <v>42036</v>
      </c>
      <c r="G1471" s="10">
        <v>45323</v>
      </c>
      <c r="H1471" s="11">
        <v>10</v>
      </c>
      <c r="I1471" s="20" t="s">
        <v>253</v>
      </c>
      <c r="J1471" s="11" t="s">
        <v>255</v>
      </c>
      <c r="K1471" s="11" t="s">
        <v>5259</v>
      </c>
      <c r="L1471" s="11">
        <v>2</v>
      </c>
    </row>
    <row r="1472" spans="1:12">
      <c r="A1472" s="11" t="s">
        <v>2692</v>
      </c>
      <c r="D1472" s="11" t="s">
        <v>254</v>
      </c>
      <c r="E1472" s="19" t="s">
        <v>2942</v>
      </c>
      <c r="F1472" s="10">
        <v>42036</v>
      </c>
      <c r="G1472" s="10">
        <v>45323</v>
      </c>
      <c r="H1472" s="11">
        <v>10</v>
      </c>
      <c r="I1472" s="20" t="s">
        <v>253</v>
      </c>
      <c r="J1472" s="11" t="s">
        <v>255</v>
      </c>
      <c r="K1472" s="11" t="s">
        <v>5259</v>
      </c>
      <c r="L1472" s="11">
        <v>2</v>
      </c>
    </row>
    <row r="1473" spans="1:12">
      <c r="A1473" s="11" t="s">
        <v>2693</v>
      </c>
      <c r="D1473" s="11" t="s">
        <v>254</v>
      </c>
      <c r="E1473" s="19" t="s">
        <v>2943</v>
      </c>
      <c r="F1473" s="10">
        <v>42036</v>
      </c>
      <c r="G1473" s="10">
        <v>45323</v>
      </c>
      <c r="H1473" s="11">
        <v>10</v>
      </c>
      <c r="I1473" s="20" t="s">
        <v>253</v>
      </c>
      <c r="J1473" s="11" t="s">
        <v>255</v>
      </c>
      <c r="K1473" s="11" t="s">
        <v>5259</v>
      </c>
      <c r="L1473" s="11">
        <v>2</v>
      </c>
    </row>
    <row r="1474" spans="1:12">
      <c r="A1474" s="11" t="s">
        <v>2694</v>
      </c>
      <c r="D1474" s="11" t="s">
        <v>254</v>
      </c>
      <c r="E1474" s="19" t="s">
        <v>2944</v>
      </c>
      <c r="F1474" s="10">
        <v>42036</v>
      </c>
      <c r="G1474" s="10">
        <v>45323</v>
      </c>
      <c r="H1474" s="11">
        <v>10</v>
      </c>
      <c r="I1474" s="20" t="s">
        <v>253</v>
      </c>
      <c r="J1474" s="11" t="s">
        <v>255</v>
      </c>
      <c r="K1474" s="11" t="s">
        <v>5259</v>
      </c>
      <c r="L1474" s="11">
        <v>2</v>
      </c>
    </row>
    <row r="1475" spans="1:12">
      <c r="A1475" s="11" t="s">
        <v>2695</v>
      </c>
      <c r="D1475" s="11" t="s">
        <v>254</v>
      </c>
      <c r="E1475" s="19" t="s">
        <v>2945</v>
      </c>
      <c r="F1475" s="10">
        <v>42036</v>
      </c>
      <c r="G1475" s="10">
        <v>45323</v>
      </c>
      <c r="H1475" s="11">
        <v>10</v>
      </c>
      <c r="I1475" s="20" t="s">
        <v>253</v>
      </c>
      <c r="J1475" s="11" t="s">
        <v>255</v>
      </c>
      <c r="K1475" s="11" t="s">
        <v>5259</v>
      </c>
      <c r="L1475" s="11">
        <v>2</v>
      </c>
    </row>
    <row r="1476" spans="1:12">
      <c r="A1476" s="11" t="s">
        <v>2696</v>
      </c>
      <c r="D1476" s="11" t="s">
        <v>254</v>
      </c>
      <c r="E1476" s="19" t="s">
        <v>2946</v>
      </c>
      <c r="F1476" s="10">
        <v>42036</v>
      </c>
      <c r="G1476" s="10">
        <v>45323</v>
      </c>
      <c r="H1476" s="11">
        <v>10</v>
      </c>
      <c r="I1476" s="20" t="s">
        <v>253</v>
      </c>
      <c r="J1476" s="11" t="s">
        <v>255</v>
      </c>
      <c r="K1476" s="11" t="s">
        <v>5259</v>
      </c>
      <c r="L1476" s="11">
        <v>2</v>
      </c>
    </row>
    <row r="1477" spans="1:12">
      <c r="A1477" s="11" t="s">
        <v>2697</v>
      </c>
      <c r="D1477" s="11" t="s">
        <v>254</v>
      </c>
      <c r="E1477" s="19" t="s">
        <v>2947</v>
      </c>
      <c r="F1477" s="10">
        <v>42036</v>
      </c>
      <c r="G1477" s="10">
        <v>45323</v>
      </c>
      <c r="H1477" s="11">
        <v>10</v>
      </c>
      <c r="I1477" s="20" t="s">
        <v>253</v>
      </c>
      <c r="J1477" s="11" t="s">
        <v>255</v>
      </c>
      <c r="K1477" s="11" t="s">
        <v>5259</v>
      </c>
      <c r="L1477" s="11">
        <v>2</v>
      </c>
    </row>
    <row r="1478" spans="1:12">
      <c r="A1478" s="11" t="s">
        <v>2698</v>
      </c>
      <c r="D1478" s="11" t="s">
        <v>254</v>
      </c>
      <c r="E1478" s="19" t="s">
        <v>2948</v>
      </c>
      <c r="F1478" s="10">
        <v>42036</v>
      </c>
      <c r="G1478" s="10">
        <v>45323</v>
      </c>
      <c r="H1478" s="11">
        <v>10</v>
      </c>
      <c r="I1478" s="20" t="s">
        <v>253</v>
      </c>
      <c r="J1478" s="11" t="s">
        <v>255</v>
      </c>
      <c r="K1478" s="11" t="s">
        <v>5259</v>
      </c>
      <c r="L1478" s="11">
        <v>2</v>
      </c>
    </row>
    <row r="1479" spans="1:12">
      <c r="A1479" s="11" t="s">
        <v>2699</v>
      </c>
      <c r="D1479" s="11" t="s">
        <v>254</v>
      </c>
      <c r="E1479" s="19" t="s">
        <v>2949</v>
      </c>
      <c r="F1479" s="10">
        <v>42036</v>
      </c>
      <c r="G1479" s="10">
        <v>45323</v>
      </c>
      <c r="H1479" s="11">
        <v>10</v>
      </c>
      <c r="I1479" s="20" t="s">
        <v>253</v>
      </c>
      <c r="J1479" s="11" t="s">
        <v>255</v>
      </c>
      <c r="K1479" s="11" t="s">
        <v>5259</v>
      </c>
      <c r="L1479" s="11">
        <v>2</v>
      </c>
    </row>
    <row r="1480" spans="1:12">
      <c r="A1480" s="11" t="s">
        <v>2700</v>
      </c>
      <c r="D1480" s="11" t="s">
        <v>254</v>
      </c>
      <c r="E1480" s="19" t="s">
        <v>2950</v>
      </c>
      <c r="F1480" s="10">
        <v>42036</v>
      </c>
      <c r="G1480" s="10">
        <v>45323</v>
      </c>
      <c r="H1480" s="11">
        <v>10</v>
      </c>
      <c r="I1480" s="20" t="s">
        <v>253</v>
      </c>
      <c r="J1480" s="11" t="s">
        <v>255</v>
      </c>
      <c r="K1480" s="11" t="s">
        <v>5259</v>
      </c>
      <c r="L1480" s="11">
        <v>2</v>
      </c>
    </row>
    <row r="1481" spans="1:12">
      <c r="A1481" s="11" t="s">
        <v>2701</v>
      </c>
      <c r="D1481" s="11" t="s">
        <v>254</v>
      </c>
      <c r="E1481" s="19" t="s">
        <v>2951</v>
      </c>
      <c r="F1481" s="10">
        <v>42036</v>
      </c>
      <c r="G1481" s="10">
        <v>45323</v>
      </c>
      <c r="H1481" s="11">
        <v>10</v>
      </c>
      <c r="I1481" s="20" t="s">
        <v>253</v>
      </c>
      <c r="J1481" s="11" t="s">
        <v>255</v>
      </c>
      <c r="K1481" s="11" t="s">
        <v>5259</v>
      </c>
      <c r="L1481" s="11">
        <v>2</v>
      </c>
    </row>
    <row r="1482" spans="1:12">
      <c r="A1482" s="11" t="s">
        <v>2702</v>
      </c>
      <c r="D1482" s="11" t="s">
        <v>254</v>
      </c>
      <c r="E1482" s="19" t="s">
        <v>2952</v>
      </c>
      <c r="F1482" s="10">
        <v>42036</v>
      </c>
      <c r="G1482" s="10">
        <v>45323</v>
      </c>
      <c r="H1482" s="11">
        <v>10</v>
      </c>
      <c r="I1482" s="20" t="s">
        <v>253</v>
      </c>
      <c r="J1482" s="11" t="s">
        <v>255</v>
      </c>
      <c r="K1482" s="11" t="s">
        <v>5259</v>
      </c>
      <c r="L1482" s="11">
        <v>2</v>
      </c>
    </row>
    <row r="1483" spans="1:12">
      <c r="A1483" s="11" t="s">
        <v>2703</v>
      </c>
      <c r="D1483" s="11" t="s">
        <v>254</v>
      </c>
      <c r="E1483" s="19" t="s">
        <v>2953</v>
      </c>
      <c r="F1483" s="10">
        <v>42036</v>
      </c>
      <c r="G1483" s="10">
        <v>45323</v>
      </c>
      <c r="H1483" s="11">
        <v>10</v>
      </c>
      <c r="I1483" s="20" t="s">
        <v>253</v>
      </c>
      <c r="J1483" s="11" t="s">
        <v>255</v>
      </c>
      <c r="K1483" s="11" t="s">
        <v>5259</v>
      </c>
      <c r="L1483" s="11">
        <v>2</v>
      </c>
    </row>
    <row r="1484" spans="1:12">
      <c r="A1484" s="11" t="s">
        <v>2704</v>
      </c>
      <c r="D1484" s="11" t="s">
        <v>254</v>
      </c>
      <c r="E1484" s="19" t="s">
        <v>2954</v>
      </c>
      <c r="F1484" s="10">
        <v>42036</v>
      </c>
      <c r="G1484" s="10">
        <v>45323</v>
      </c>
      <c r="H1484" s="11">
        <v>10</v>
      </c>
      <c r="I1484" s="20" t="s">
        <v>253</v>
      </c>
      <c r="J1484" s="11" t="s">
        <v>255</v>
      </c>
      <c r="K1484" s="11" t="s">
        <v>5259</v>
      </c>
      <c r="L1484" s="11">
        <v>2</v>
      </c>
    </row>
    <row r="1485" spans="1:12">
      <c r="A1485" s="11" t="s">
        <v>2705</v>
      </c>
      <c r="D1485" s="11" t="s">
        <v>254</v>
      </c>
      <c r="E1485" s="19" t="s">
        <v>2955</v>
      </c>
      <c r="F1485" s="10">
        <v>42036</v>
      </c>
      <c r="G1485" s="10">
        <v>45323</v>
      </c>
      <c r="H1485" s="11">
        <v>10</v>
      </c>
      <c r="I1485" s="20" t="s">
        <v>253</v>
      </c>
      <c r="J1485" s="11" t="s">
        <v>255</v>
      </c>
      <c r="K1485" s="11" t="s">
        <v>5259</v>
      </c>
      <c r="L1485" s="11">
        <v>2</v>
      </c>
    </row>
    <row r="1486" spans="1:12">
      <c r="A1486" s="11" t="s">
        <v>2706</v>
      </c>
      <c r="D1486" s="11" t="s">
        <v>254</v>
      </c>
      <c r="E1486" s="19" t="s">
        <v>2956</v>
      </c>
      <c r="F1486" s="10">
        <v>42036</v>
      </c>
      <c r="G1486" s="10">
        <v>45323</v>
      </c>
      <c r="H1486" s="11">
        <v>10</v>
      </c>
      <c r="I1486" s="20" t="s">
        <v>253</v>
      </c>
      <c r="J1486" s="11" t="s">
        <v>255</v>
      </c>
      <c r="K1486" s="11" t="s">
        <v>5259</v>
      </c>
      <c r="L1486" s="11">
        <v>2</v>
      </c>
    </row>
    <row r="1487" spans="1:12">
      <c r="A1487" s="11" t="s">
        <v>2707</v>
      </c>
      <c r="D1487" s="11" t="s">
        <v>254</v>
      </c>
      <c r="E1487" s="19" t="s">
        <v>2957</v>
      </c>
      <c r="F1487" s="10">
        <v>42036</v>
      </c>
      <c r="G1487" s="10">
        <v>45323</v>
      </c>
      <c r="H1487" s="11">
        <v>10</v>
      </c>
      <c r="I1487" s="20" t="s">
        <v>253</v>
      </c>
      <c r="J1487" s="11" t="s">
        <v>255</v>
      </c>
      <c r="K1487" s="11" t="s">
        <v>5259</v>
      </c>
      <c r="L1487" s="11">
        <v>2</v>
      </c>
    </row>
    <row r="1488" spans="1:12">
      <c r="A1488" s="11" t="s">
        <v>2708</v>
      </c>
      <c r="D1488" s="11" t="s">
        <v>254</v>
      </c>
      <c r="E1488" s="19" t="s">
        <v>2958</v>
      </c>
      <c r="F1488" s="10">
        <v>42036</v>
      </c>
      <c r="G1488" s="10">
        <v>45323</v>
      </c>
      <c r="H1488" s="11">
        <v>10</v>
      </c>
      <c r="I1488" s="20" t="s">
        <v>253</v>
      </c>
      <c r="J1488" s="11" t="s">
        <v>255</v>
      </c>
      <c r="K1488" s="11" t="s">
        <v>5259</v>
      </c>
      <c r="L1488" s="11">
        <v>2</v>
      </c>
    </row>
    <row r="1489" spans="1:12">
      <c r="A1489" s="11" t="s">
        <v>2709</v>
      </c>
      <c r="D1489" s="11" t="s">
        <v>254</v>
      </c>
      <c r="E1489" s="19" t="s">
        <v>2959</v>
      </c>
      <c r="F1489" s="10">
        <v>42036</v>
      </c>
      <c r="G1489" s="10">
        <v>45323</v>
      </c>
      <c r="H1489" s="11">
        <v>10</v>
      </c>
      <c r="I1489" s="20" t="s">
        <v>253</v>
      </c>
      <c r="J1489" s="11" t="s">
        <v>255</v>
      </c>
      <c r="K1489" s="11" t="s">
        <v>5259</v>
      </c>
      <c r="L1489" s="11">
        <v>2</v>
      </c>
    </row>
    <row r="1490" spans="1:12">
      <c r="A1490" s="11" t="s">
        <v>2710</v>
      </c>
      <c r="D1490" s="11" t="s">
        <v>254</v>
      </c>
      <c r="E1490" s="19" t="s">
        <v>2960</v>
      </c>
      <c r="F1490" s="10">
        <v>42036</v>
      </c>
      <c r="G1490" s="10">
        <v>45323</v>
      </c>
      <c r="H1490" s="11">
        <v>10</v>
      </c>
      <c r="I1490" s="20" t="s">
        <v>253</v>
      </c>
      <c r="J1490" s="11" t="s">
        <v>255</v>
      </c>
      <c r="K1490" s="11" t="s">
        <v>5259</v>
      </c>
      <c r="L1490" s="11">
        <v>2</v>
      </c>
    </row>
    <row r="1491" spans="1:12">
      <c r="A1491" s="11" t="s">
        <v>2711</v>
      </c>
      <c r="D1491" s="11" t="s">
        <v>254</v>
      </c>
      <c r="E1491" s="19" t="s">
        <v>2961</v>
      </c>
      <c r="F1491" s="10">
        <v>42036</v>
      </c>
      <c r="G1491" s="10">
        <v>45323</v>
      </c>
      <c r="H1491" s="11">
        <v>10</v>
      </c>
      <c r="I1491" s="20" t="s">
        <v>253</v>
      </c>
      <c r="J1491" s="11" t="s">
        <v>255</v>
      </c>
      <c r="K1491" s="11" t="s">
        <v>5259</v>
      </c>
      <c r="L1491" s="11">
        <v>2</v>
      </c>
    </row>
    <row r="1492" spans="1:12">
      <c r="A1492" s="11" t="s">
        <v>2712</v>
      </c>
      <c r="D1492" s="11" t="s">
        <v>254</v>
      </c>
      <c r="E1492" s="19" t="s">
        <v>2962</v>
      </c>
      <c r="F1492" s="10">
        <v>42036</v>
      </c>
      <c r="G1492" s="10">
        <v>45323</v>
      </c>
      <c r="H1492" s="11">
        <v>10</v>
      </c>
      <c r="I1492" s="20" t="s">
        <v>253</v>
      </c>
      <c r="J1492" s="11" t="s">
        <v>255</v>
      </c>
      <c r="K1492" s="11" t="s">
        <v>5259</v>
      </c>
      <c r="L1492" s="11">
        <v>2</v>
      </c>
    </row>
    <row r="1493" spans="1:12">
      <c r="A1493" s="11" t="s">
        <v>2713</v>
      </c>
      <c r="D1493" s="11" t="s">
        <v>254</v>
      </c>
      <c r="E1493" s="19" t="s">
        <v>2963</v>
      </c>
      <c r="F1493" s="10">
        <v>42036</v>
      </c>
      <c r="G1493" s="10">
        <v>45323</v>
      </c>
      <c r="H1493" s="11">
        <v>10</v>
      </c>
      <c r="I1493" s="20" t="s">
        <v>253</v>
      </c>
      <c r="J1493" s="11" t="s">
        <v>255</v>
      </c>
      <c r="K1493" s="11" t="s">
        <v>5259</v>
      </c>
      <c r="L1493" s="11">
        <v>2</v>
      </c>
    </row>
    <row r="1494" spans="1:12">
      <c r="A1494" s="11" t="s">
        <v>2714</v>
      </c>
      <c r="D1494" s="11" t="s">
        <v>254</v>
      </c>
      <c r="E1494" s="19" t="s">
        <v>2964</v>
      </c>
      <c r="F1494" s="10">
        <v>42036</v>
      </c>
      <c r="G1494" s="10">
        <v>45323</v>
      </c>
      <c r="H1494" s="11">
        <v>10</v>
      </c>
      <c r="I1494" s="20" t="s">
        <v>253</v>
      </c>
      <c r="J1494" s="11" t="s">
        <v>255</v>
      </c>
      <c r="K1494" s="11" t="s">
        <v>5259</v>
      </c>
      <c r="L1494" s="11">
        <v>2</v>
      </c>
    </row>
    <row r="1495" spans="1:12">
      <c r="A1495" s="11" t="s">
        <v>2715</v>
      </c>
      <c r="D1495" s="11" t="s">
        <v>254</v>
      </c>
      <c r="E1495" s="19" t="s">
        <v>2965</v>
      </c>
      <c r="F1495" s="10">
        <v>42036</v>
      </c>
      <c r="G1495" s="10">
        <v>45323</v>
      </c>
      <c r="H1495" s="11">
        <v>10</v>
      </c>
      <c r="I1495" s="20" t="s">
        <v>253</v>
      </c>
      <c r="J1495" s="11" t="s">
        <v>255</v>
      </c>
      <c r="K1495" s="11" t="s">
        <v>5259</v>
      </c>
      <c r="L1495" s="11">
        <v>2</v>
      </c>
    </row>
    <row r="1496" spans="1:12">
      <c r="A1496" s="11" t="s">
        <v>2716</v>
      </c>
      <c r="D1496" s="11" t="s">
        <v>254</v>
      </c>
      <c r="E1496" s="19" t="s">
        <v>2966</v>
      </c>
      <c r="F1496" s="10">
        <v>42036</v>
      </c>
      <c r="G1496" s="10">
        <v>45323</v>
      </c>
      <c r="H1496" s="11">
        <v>10</v>
      </c>
      <c r="I1496" s="20" t="s">
        <v>253</v>
      </c>
      <c r="J1496" s="11" t="s">
        <v>255</v>
      </c>
      <c r="K1496" s="11" t="s">
        <v>5259</v>
      </c>
      <c r="L1496" s="11">
        <v>2</v>
      </c>
    </row>
    <row r="1497" spans="1:12">
      <c r="A1497" s="11" t="s">
        <v>2717</v>
      </c>
      <c r="D1497" s="11" t="s">
        <v>254</v>
      </c>
      <c r="E1497" s="19" t="s">
        <v>2967</v>
      </c>
      <c r="F1497" s="10">
        <v>42036</v>
      </c>
      <c r="G1497" s="10">
        <v>45323</v>
      </c>
      <c r="H1497" s="11">
        <v>10</v>
      </c>
      <c r="I1497" s="20" t="s">
        <v>253</v>
      </c>
      <c r="J1497" s="11" t="s">
        <v>255</v>
      </c>
      <c r="K1497" s="11" t="s">
        <v>5259</v>
      </c>
      <c r="L1497" s="11">
        <v>2</v>
      </c>
    </row>
    <row r="1498" spans="1:12">
      <c r="A1498" s="11" t="s">
        <v>2718</v>
      </c>
      <c r="D1498" s="11" t="s">
        <v>254</v>
      </c>
      <c r="E1498" s="19" t="s">
        <v>2968</v>
      </c>
      <c r="F1498" s="10">
        <v>42036</v>
      </c>
      <c r="G1498" s="10">
        <v>45323</v>
      </c>
      <c r="H1498" s="11">
        <v>10</v>
      </c>
      <c r="I1498" s="20" t="s">
        <v>253</v>
      </c>
      <c r="J1498" s="11" t="s">
        <v>255</v>
      </c>
      <c r="K1498" s="11" t="s">
        <v>5259</v>
      </c>
      <c r="L1498" s="11">
        <v>2</v>
      </c>
    </row>
    <row r="1499" spans="1:12">
      <c r="A1499" s="11" t="s">
        <v>2719</v>
      </c>
      <c r="D1499" s="11" t="s">
        <v>254</v>
      </c>
      <c r="E1499" s="19" t="s">
        <v>2969</v>
      </c>
      <c r="F1499" s="10">
        <v>42036</v>
      </c>
      <c r="G1499" s="10">
        <v>45323</v>
      </c>
      <c r="H1499" s="11">
        <v>10</v>
      </c>
      <c r="I1499" s="20" t="s">
        <v>253</v>
      </c>
      <c r="J1499" s="11" t="s">
        <v>255</v>
      </c>
      <c r="K1499" s="11" t="s">
        <v>5259</v>
      </c>
      <c r="L1499" s="11">
        <v>2</v>
      </c>
    </row>
    <row r="1500" spans="1:12">
      <c r="A1500" s="11" t="s">
        <v>2720</v>
      </c>
      <c r="D1500" s="11" t="s">
        <v>254</v>
      </c>
      <c r="E1500" s="19" t="s">
        <v>2970</v>
      </c>
      <c r="F1500" s="10">
        <v>42036</v>
      </c>
      <c r="G1500" s="10">
        <v>45323</v>
      </c>
      <c r="H1500" s="11">
        <v>10</v>
      </c>
      <c r="I1500" s="20" t="s">
        <v>253</v>
      </c>
      <c r="J1500" s="11" t="s">
        <v>255</v>
      </c>
      <c r="K1500" s="11" t="s">
        <v>5259</v>
      </c>
      <c r="L1500" s="11">
        <v>2</v>
      </c>
    </row>
    <row r="1501" spans="1:12">
      <c r="A1501" s="11" t="s">
        <v>2721</v>
      </c>
      <c r="D1501" s="11" t="s">
        <v>254</v>
      </c>
      <c r="E1501" s="19" t="s">
        <v>2971</v>
      </c>
      <c r="F1501" s="10">
        <v>42036</v>
      </c>
      <c r="G1501" s="10">
        <v>45323</v>
      </c>
      <c r="H1501" s="11">
        <v>10</v>
      </c>
      <c r="I1501" s="20" t="s">
        <v>253</v>
      </c>
      <c r="J1501" s="11" t="s">
        <v>255</v>
      </c>
      <c r="K1501" s="11" t="s">
        <v>5259</v>
      </c>
      <c r="L1501" s="11">
        <v>2</v>
      </c>
    </row>
    <row r="1502" spans="1:12">
      <c r="A1502" s="11" t="s">
        <v>2722</v>
      </c>
      <c r="D1502" s="11" t="s">
        <v>254</v>
      </c>
      <c r="E1502" s="19" t="s">
        <v>2972</v>
      </c>
      <c r="F1502" s="10">
        <v>42036</v>
      </c>
      <c r="G1502" s="10">
        <v>45323</v>
      </c>
      <c r="H1502" s="11">
        <v>10</v>
      </c>
      <c r="I1502" s="20" t="s">
        <v>253</v>
      </c>
      <c r="J1502" s="11" t="s">
        <v>255</v>
      </c>
      <c r="K1502" s="11" t="s">
        <v>5259</v>
      </c>
      <c r="L1502" s="11">
        <v>2</v>
      </c>
    </row>
    <row r="1503" spans="1:12">
      <c r="A1503" s="11" t="s">
        <v>2723</v>
      </c>
      <c r="D1503" s="11" t="s">
        <v>254</v>
      </c>
      <c r="E1503" s="19" t="s">
        <v>2973</v>
      </c>
      <c r="F1503" s="10">
        <v>42036</v>
      </c>
      <c r="G1503" s="10">
        <v>45323</v>
      </c>
      <c r="H1503" s="11">
        <v>10</v>
      </c>
      <c r="I1503" s="20" t="s">
        <v>253</v>
      </c>
      <c r="J1503" s="11" t="s">
        <v>255</v>
      </c>
      <c r="K1503" s="11" t="s">
        <v>5259</v>
      </c>
      <c r="L1503" s="11">
        <v>2</v>
      </c>
    </row>
    <row r="1504" spans="1:12">
      <c r="A1504" s="11" t="s">
        <v>2724</v>
      </c>
      <c r="D1504" s="11" t="s">
        <v>254</v>
      </c>
      <c r="E1504" s="19" t="s">
        <v>2974</v>
      </c>
      <c r="F1504" s="10">
        <v>42036</v>
      </c>
      <c r="G1504" s="10">
        <v>45323</v>
      </c>
      <c r="H1504" s="11">
        <v>10</v>
      </c>
      <c r="I1504" s="20" t="s">
        <v>253</v>
      </c>
      <c r="J1504" s="11" t="s">
        <v>255</v>
      </c>
      <c r="K1504" s="11" t="s">
        <v>5259</v>
      </c>
      <c r="L1504" s="11">
        <v>2</v>
      </c>
    </row>
    <row r="1505" spans="1:12">
      <c r="A1505" s="11" t="s">
        <v>2725</v>
      </c>
      <c r="D1505" s="11" t="s">
        <v>254</v>
      </c>
      <c r="E1505" s="19" t="s">
        <v>2975</v>
      </c>
      <c r="F1505" s="10">
        <v>42036</v>
      </c>
      <c r="G1505" s="10">
        <v>45323</v>
      </c>
      <c r="H1505" s="11">
        <v>10</v>
      </c>
      <c r="I1505" s="20" t="s">
        <v>253</v>
      </c>
      <c r="J1505" s="11" t="s">
        <v>255</v>
      </c>
      <c r="K1505" s="11" t="s">
        <v>5259</v>
      </c>
      <c r="L1505" s="11">
        <v>2</v>
      </c>
    </row>
    <row r="1506" spans="1:12">
      <c r="A1506" s="11" t="s">
        <v>2726</v>
      </c>
      <c r="D1506" s="11" t="s">
        <v>254</v>
      </c>
      <c r="E1506" s="19" t="s">
        <v>2976</v>
      </c>
      <c r="F1506" s="10">
        <v>42036</v>
      </c>
      <c r="G1506" s="10">
        <v>45323</v>
      </c>
      <c r="H1506" s="11">
        <v>10</v>
      </c>
      <c r="I1506" s="20" t="s">
        <v>253</v>
      </c>
      <c r="J1506" s="11" t="s">
        <v>255</v>
      </c>
      <c r="K1506" s="11" t="s">
        <v>5259</v>
      </c>
      <c r="L1506" s="11">
        <v>2</v>
      </c>
    </row>
    <row r="1507" spans="1:12">
      <c r="A1507" s="11" t="s">
        <v>2727</v>
      </c>
      <c r="D1507" s="11" t="s">
        <v>254</v>
      </c>
      <c r="E1507" s="19" t="s">
        <v>2977</v>
      </c>
      <c r="F1507" s="10">
        <v>42036</v>
      </c>
      <c r="G1507" s="10">
        <v>45323</v>
      </c>
      <c r="H1507" s="11">
        <v>10</v>
      </c>
      <c r="I1507" s="20" t="s">
        <v>253</v>
      </c>
      <c r="J1507" s="11" t="s">
        <v>255</v>
      </c>
      <c r="K1507" s="11" t="s">
        <v>5259</v>
      </c>
      <c r="L1507" s="11">
        <v>2</v>
      </c>
    </row>
    <row r="1508" spans="1:12">
      <c r="A1508" s="11" t="s">
        <v>2728</v>
      </c>
      <c r="D1508" s="11" t="s">
        <v>254</v>
      </c>
      <c r="E1508" s="19" t="s">
        <v>2978</v>
      </c>
      <c r="F1508" s="10">
        <v>42036</v>
      </c>
      <c r="G1508" s="10">
        <v>45323</v>
      </c>
      <c r="H1508" s="11">
        <v>10</v>
      </c>
      <c r="I1508" s="20" t="s">
        <v>253</v>
      </c>
      <c r="J1508" s="11" t="s">
        <v>255</v>
      </c>
      <c r="K1508" s="11" t="s">
        <v>5259</v>
      </c>
      <c r="L1508" s="11">
        <v>2</v>
      </c>
    </row>
    <row r="1509" spans="1:12">
      <c r="A1509" s="11" t="s">
        <v>2729</v>
      </c>
      <c r="D1509" s="11" t="s">
        <v>254</v>
      </c>
      <c r="E1509" s="19" t="s">
        <v>2979</v>
      </c>
      <c r="F1509" s="10">
        <v>42036</v>
      </c>
      <c r="G1509" s="10">
        <v>45323</v>
      </c>
      <c r="H1509" s="11">
        <v>10</v>
      </c>
      <c r="I1509" s="20" t="s">
        <v>253</v>
      </c>
      <c r="J1509" s="11" t="s">
        <v>255</v>
      </c>
      <c r="K1509" s="11" t="s">
        <v>5259</v>
      </c>
      <c r="L1509" s="11">
        <v>2</v>
      </c>
    </row>
    <row r="1510" spans="1:12">
      <c r="A1510" s="11" t="s">
        <v>2730</v>
      </c>
      <c r="D1510" s="11" t="s">
        <v>254</v>
      </c>
      <c r="E1510" s="19" t="s">
        <v>2980</v>
      </c>
      <c r="F1510" s="10">
        <v>42036</v>
      </c>
      <c r="G1510" s="10">
        <v>45323</v>
      </c>
      <c r="H1510" s="11">
        <v>10</v>
      </c>
      <c r="I1510" s="20" t="s">
        <v>253</v>
      </c>
      <c r="J1510" s="11" t="s">
        <v>255</v>
      </c>
      <c r="K1510" s="11" t="s">
        <v>5259</v>
      </c>
      <c r="L1510" s="11">
        <v>2</v>
      </c>
    </row>
    <row r="1511" spans="1:12">
      <c r="A1511" s="11" t="s">
        <v>2731</v>
      </c>
      <c r="D1511" s="11" t="s">
        <v>254</v>
      </c>
      <c r="E1511" s="19" t="s">
        <v>2981</v>
      </c>
      <c r="F1511" s="10">
        <v>42036</v>
      </c>
      <c r="G1511" s="10">
        <v>45323</v>
      </c>
      <c r="H1511" s="11">
        <v>10</v>
      </c>
      <c r="I1511" s="20" t="s">
        <v>253</v>
      </c>
      <c r="J1511" s="11" t="s">
        <v>255</v>
      </c>
      <c r="K1511" s="11" t="s">
        <v>5259</v>
      </c>
      <c r="L1511" s="11">
        <v>2</v>
      </c>
    </row>
    <row r="1512" spans="1:12">
      <c r="A1512" s="11" t="s">
        <v>2982</v>
      </c>
      <c r="D1512" s="11" t="s">
        <v>254</v>
      </c>
      <c r="E1512" s="19" t="s">
        <v>3226</v>
      </c>
      <c r="F1512" s="10">
        <v>42036</v>
      </c>
      <c r="G1512" s="10">
        <v>45323</v>
      </c>
      <c r="H1512" s="11">
        <v>10</v>
      </c>
      <c r="I1512" s="20" t="s">
        <v>253</v>
      </c>
      <c r="J1512" s="11" t="s">
        <v>255</v>
      </c>
      <c r="K1512" s="11" t="s">
        <v>5259</v>
      </c>
      <c r="L1512" s="11">
        <v>2</v>
      </c>
    </row>
    <row r="1513" spans="1:12">
      <c r="A1513" s="11" t="s">
        <v>2983</v>
      </c>
      <c r="D1513" s="11" t="s">
        <v>254</v>
      </c>
      <c r="E1513" s="19" t="s">
        <v>3227</v>
      </c>
      <c r="F1513" s="10">
        <v>42036</v>
      </c>
      <c r="G1513" s="10">
        <v>45323</v>
      </c>
      <c r="H1513" s="11">
        <v>10</v>
      </c>
      <c r="I1513" s="20" t="s">
        <v>253</v>
      </c>
      <c r="J1513" s="11" t="s">
        <v>255</v>
      </c>
      <c r="K1513" s="11" t="s">
        <v>5259</v>
      </c>
      <c r="L1513" s="11">
        <v>2</v>
      </c>
    </row>
    <row r="1514" spans="1:12">
      <c r="A1514" s="11" t="s">
        <v>2984</v>
      </c>
      <c r="D1514" s="11" t="s">
        <v>254</v>
      </c>
      <c r="E1514" s="19" t="s">
        <v>3228</v>
      </c>
      <c r="F1514" s="10">
        <v>42036</v>
      </c>
      <c r="G1514" s="10">
        <v>45323</v>
      </c>
      <c r="H1514" s="11">
        <v>10</v>
      </c>
      <c r="I1514" s="20" t="s">
        <v>253</v>
      </c>
      <c r="J1514" s="11" t="s">
        <v>255</v>
      </c>
      <c r="K1514" s="11" t="s">
        <v>5259</v>
      </c>
      <c r="L1514" s="11">
        <v>2</v>
      </c>
    </row>
    <row r="1515" spans="1:12">
      <c r="A1515" s="11" t="s">
        <v>2985</v>
      </c>
      <c r="D1515" s="11" t="s">
        <v>254</v>
      </c>
      <c r="E1515" s="19" t="s">
        <v>3229</v>
      </c>
      <c r="F1515" s="10">
        <v>42036</v>
      </c>
      <c r="G1515" s="10">
        <v>45323</v>
      </c>
      <c r="H1515" s="11">
        <v>10</v>
      </c>
      <c r="I1515" s="20" t="s">
        <v>253</v>
      </c>
      <c r="J1515" s="11" t="s">
        <v>255</v>
      </c>
      <c r="K1515" s="11" t="s">
        <v>5259</v>
      </c>
      <c r="L1515" s="11">
        <v>2</v>
      </c>
    </row>
    <row r="1516" spans="1:12">
      <c r="A1516" s="11" t="s">
        <v>2986</v>
      </c>
      <c r="D1516" s="11" t="s">
        <v>254</v>
      </c>
      <c r="E1516" s="19" t="s">
        <v>3230</v>
      </c>
      <c r="F1516" s="10">
        <v>42036</v>
      </c>
      <c r="G1516" s="10">
        <v>45323</v>
      </c>
      <c r="H1516" s="11">
        <v>10</v>
      </c>
      <c r="I1516" s="20" t="s">
        <v>253</v>
      </c>
      <c r="J1516" s="11" t="s">
        <v>255</v>
      </c>
      <c r="K1516" s="11" t="s">
        <v>5259</v>
      </c>
      <c r="L1516" s="11">
        <v>2</v>
      </c>
    </row>
    <row r="1517" spans="1:12">
      <c r="A1517" s="11" t="s">
        <v>2987</v>
      </c>
      <c r="D1517" s="11" t="s">
        <v>254</v>
      </c>
      <c r="E1517" s="19" t="s">
        <v>3231</v>
      </c>
      <c r="F1517" s="10">
        <v>42036</v>
      </c>
      <c r="G1517" s="10">
        <v>45323</v>
      </c>
      <c r="H1517" s="11">
        <v>10</v>
      </c>
      <c r="I1517" s="20" t="s">
        <v>253</v>
      </c>
      <c r="J1517" s="11" t="s">
        <v>255</v>
      </c>
      <c r="K1517" s="11" t="s">
        <v>5259</v>
      </c>
      <c r="L1517" s="11">
        <v>2</v>
      </c>
    </row>
    <row r="1518" spans="1:12">
      <c r="A1518" s="11" t="s">
        <v>2988</v>
      </c>
      <c r="D1518" s="11" t="s">
        <v>254</v>
      </c>
      <c r="E1518" s="19" t="s">
        <v>3232</v>
      </c>
      <c r="F1518" s="10">
        <v>42036</v>
      </c>
      <c r="G1518" s="10">
        <v>45323</v>
      </c>
      <c r="H1518" s="11">
        <v>10</v>
      </c>
      <c r="I1518" s="20" t="s">
        <v>253</v>
      </c>
      <c r="J1518" s="11" t="s">
        <v>255</v>
      </c>
      <c r="K1518" s="11" t="s">
        <v>5259</v>
      </c>
      <c r="L1518" s="11">
        <v>2</v>
      </c>
    </row>
    <row r="1519" spans="1:12">
      <c r="A1519" s="11" t="s">
        <v>2989</v>
      </c>
      <c r="D1519" s="11" t="s">
        <v>254</v>
      </c>
      <c r="E1519" s="19" t="s">
        <v>3233</v>
      </c>
      <c r="F1519" s="10">
        <v>42036</v>
      </c>
      <c r="G1519" s="10">
        <v>45323</v>
      </c>
      <c r="H1519" s="11">
        <v>10</v>
      </c>
      <c r="I1519" s="20" t="s">
        <v>253</v>
      </c>
      <c r="J1519" s="11" t="s">
        <v>255</v>
      </c>
      <c r="K1519" s="11" t="s">
        <v>5259</v>
      </c>
      <c r="L1519" s="11">
        <v>2</v>
      </c>
    </row>
    <row r="1520" spans="1:12">
      <c r="A1520" s="11" t="s">
        <v>2990</v>
      </c>
      <c r="D1520" s="11" t="s">
        <v>254</v>
      </c>
      <c r="E1520" s="19" t="s">
        <v>3234</v>
      </c>
      <c r="F1520" s="10">
        <v>42036</v>
      </c>
      <c r="G1520" s="10">
        <v>45323</v>
      </c>
      <c r="H1520" s="11">
        <v>10</v>
      </c>
      <c r="I1520" s="20" t="s">
        <v>253</v>
      </c>
      <c r="J1520" s="11" t="s">
        <v>255</v>
      </c>
      <c r="K1520" s="11" t="s">
        <v>5259</v>
      </c>
      <c r="L1520" s="11">
        <v>2</v>
      </c>
    </row>
    <row r="1521" spans="1:12">
      <c r="A1521" s="11" t="s">
        <v>2991</v>
      </c>
      <c r="D1521" s="11" t="s">
        <v>254</v>
      </c>
      <c r="E1521" s="19" t="s">
        <v>3235</v>
      </c>
      <c r="F1521" s="10">
        <v>42036</v>
      </c>
      <c r="G1521" s="10">
        <v>45323</v>
      </c>
      <c r="H1521" s="11">
        <v>10</v>
      </c>
      <c r="I1521" s="20" t="s">
        <v>253</v>
      </c>
      <c r="J1521" s="11" t="s">
        <v>255</v>
      </c>
      <c r="K1521" s="11" t="s">
        <v>5259</v>
      </c>
      <c r="L1521" s="11">
        <v>2</v>
      </c>
    </row>
    <row r="1522" spans="1:12">
      <c r="A1522" s="11" t="s">
        <v>2992</v>
      </c>
      <c r="D1522" s="11" t="s">
        <v>254</v>
      </c>
      <c r="E1522" s="19" t="s">
        <v>3236</v>
      </c>
      <c r="F1522" s="10">
        <v>42036</v>
      </c>
      <c r="G1522" s="10">
        <v>45323</v>
      </c>
      <c r="H1522" s="11">
        <v>10</v>
      </c>
      <c r="I1522" s="20" t="s">
        <v>253</v>
      </c>
      <c r="J1522" s="11" t="s">
        <v>255</v>
      </c>
      <c r="K1522" s="11" t="s">
        <v>5259</v>
      </c>
      <c r="L1522" s="11">
        <v>2</v>
      </c>
    </row>
    <row r="1523" spans="1:12">
      <c r="A1523" s="11" t="s">
        <v>2993</v>
      </c>
      <c r="D1523" s="11" t="s">
        <v>254</v>
      </c>
      <c r="E1523" s="19" t="s">
        <v>3237</v>
      </c>
      <c r="F1523" s="10">
        <v>42036</v>
      </c>
      <c r="G1523" s="10">
        <v>45323</v>
      </c>
      <c r="H1523" s="11">
        <v>10</v>
      </c>
      <c r="I1523" s="20" t="s">
        <v>253</v>
      </c>
      <c r="J1523" s="11" t="s">
        <v>255</v>
      </c>
      <c r="K1523" s="11" t="s">
        <v>5259</v>
      </c>
      <c r="L1523" s="11">
        <v>2</v>
      </c>
    </row>
    <row r="1524" spans="1:12">
      <c r="A1524" s="11" t="s">
        <v>2994</v>
      </c>
      <c r="D1524" s="11" t="s">
        <v>254</v>
      </c>
      <c r="E1524" s="19" t="s">
        <v>3238</v>
      </c>
      <c r="F1524" s="10">
        <v>42036</v>
      </c>
      <c r="G1524" s="10">
        <v>45323</v>
      </c>
      <c r="H1524" s="11">
        <v>10</v>
      </c>
      <c r="I1524" s="20" t="s">
        <v>253</v>
      </c>
      <c r="J1524" s="11" t="s">
        <v>255</v>
      </c>
      <c r="K1524" s="11" t="s">
        <v>5259</v>
      </c>
      <c r="L1524" s="11">
        <v>2</v>
      </c>
    </row>
    <row r="1525" spans="1:12">
      <c r="A1525" s="11" t="s">
        <v>2995</v>
      </c>
      <c r="D1525" s="11" t="s">
        <v>254</v>
      </c>
      <c r="E1525" s="19" t="s">
        <v>3239</v>
      </c>
      <c r="F1525" s="10">
        <v>42036</v>
      </c>
      <c r="G1525" s="10">
        <v>45323</v>
      </c>
      <c r="H1525" s="11">
        <v>10</v>
      </c>
      <c r="I1525" s="20" t="s">
        <v>253</v>
      </c>
      <c r="J1525" s="11" t="s">
        <v>255</v>
      </c>
      <c r="K1525" s="11" t="s">
        <v>5259</v>
      </c>
      <c r="L1525" s="11">
        <v>2</v>
      </c>
    </row>
    <row r="1526" spans="1:12">
      <c r="A1526" s="11" t="s">
        <v>2996</v>
      </c>
      <c r="D1526" s="11" t="s">
        <v>254</v>
      </c>
      <c r="E1526" s="19" t="s">
        <v>3240</v>
      </c>
      <c r="F1526" s="10">
        <v>42036</v>
      </c>
      <c r="G1526" s="10">
        <v>45323</v>
      </c>
      <c r="H1526" s="11">
        <v>10</v>
      </c>
      <c r="I1526" s="20" t="s">
        <v>253</v>
      </c>
      <c r="J1526" s="11" t="s">
        <v>255</v>
      </c>
      <c r="K1526" s="11" t="s">
        <v>5259</v>
      </c>
      <c r="L1526" s="11">
        <v>2</v>
      </c>
    </row>
    <row r="1527" spans="1:12">
      <c r="A1527" s="11" t="s">
        <v>2997</v>
      </c>
      <c r="D1527" s="11" t="s">
        <v>254</v>
      </c>
      <c r="E1527" s="19" t="s">
        <v>3241</v>
      </c>
      <c r="F1527" s="10">
        <v>42036</v>
      </c>
      <c r="G1527" s="10">
        <v>45323</v>
      </c>
      <c r="H1527" s="11">
        <v>10</v>
      </c>
      <c r="I1527" s="20" t="s">
        <v>253</v>
      </c>
      <c r="J1527" s="11" t="s">
        <v>255</v>
      </c>
      <c r="K1527" s="11" t="s">
        <v>5259</v>
      </c>
      <c r="L1527" s="11">
        <v>2</v>
      </c>
    </row>
    <row r="1528" spans="1:12">
      <c r="A1528" s="11" t="s">
        <v>2998</v>
      </c>
      <c r="D1528" s="11" t="s">
        <v>254</v>
      </c>
      <c r="E1528" s="19" t="s">
        <v>3242</v>
      </c>
      <c r="F1528" s="10">
        <v>42036</v>
      </c>
      <c r="G1528" s="10">
        <v>45323</v>
      </c>
      <c r="H1528" s="11">
        <v>10</v>
      </c>
      <c r="I1528" s="20" t="s">
        <v>253</v>
      </c>
      <c r="J1528" s="11" t="s">
        <v>255</v>
      </c>
      <c r="K1528" s="11" t="s">
        <v>5259</v>
      </c>
      <c r="L1528" s="11">
        <v>2</v>
      </c>
    </row>
    <row r="1529" spans="1:12">
      <c r="A1529" s="11" t="s">
        <v>2999</v>
      </c>
      <c r="D1529" s="11" t="s">
        <v>254</v>
      </c>
      <c r="E1529" s="19" t="s">
        <v>3243</v>
      </c>
      <c r="F1529" s="10">
        <v>42036</v>
      </c>
      <c r="G1529" s="10">
        <v>45323</v>
      </c>
      <c r="H1529" s="11">
        <v>10</v>
      </c>
      <c r="I1529" s="20" t="s">
        <v>253</v>
      </c>
      <c r="J1529" s="11" t="s">
        <v>255</v>
      </c>
      <c r="K1529" s="11" t="s">
        <v>5259</v>
      </c>
      <c r="L1529" s="11">
        <v>2</v>
      </c>
    </row>
    <row r="1530" spans="1:12">
      <c r="A1530" s="11" t="s">
        <v>3000</v>
      </c>
      <c r="D1530" s="11" t="s">
        <v>254</v>
      </c>
      <c r="E1530" s="19" t="s">
        <v>3244</v>
      </c>
      <c r="F1530" s="10">
        <v>42036</v>
      </c>
      <c r="G1530" s="10">
        <v>45323</v>
      </c>
      <c r="H1530" s="11">
        <v>10</v>
      </c>
      <c r="I1530" s="20" t="s">
        <v>253</v>
      </c>
      <c r="J1530" s="11" t="s">
        <v>255</v>
      </c>
      <c r="K1530" s="11" t="s">
        <v>5259</v>
      </c>
      <c r="L1530" s="11">
        <v>2</v>
      </c>
    </row>
    <row r="1531" spans="1:12">
      <c r="A1531" s="11" t="s">
        <v>3001</v>
      </c>
      <c r="D1531" s="11" t="s">
        <v>254</v>
      </c>
      <c r="E1531" s="19" t="s">
        <v>3245</v>
      </c>
      <c r="F1531" s="10">
        <v>42036</v>
      </c>
      <c r="G1531" s="10">
        <v>45323</v>
      </c>
      <c r="H1531" s="11">
        <v>10</v>
      </c>
      <c r="I1531" s="20" t="s">
        <v>253</v>
      </c>
      <c r="J1531" s="11" t="s">
        <v>255</v>
      </c>
      <c r="K1531" s="11" t="s">
        <v>5259</v>
      </c>
      <c r="L1531" s="11">
        <v>2</v>
      </c>
    </row>
    <row r="1532" spans="1:12">
      <c r="A1532" s="11" t="s">
        <v>3002</v>
      </c>
      <c r="D1532" s="11" t="s">
        <v>254</v>
      </c>
      <c r="E1532" s="19" t="s">
        <v>3246</v>
      </c>
      <c r="F1532" s="10">
        <v>42036</v>
      </c>
      <c r="G1532" s="10">
        <v>45323</v>
      </c>
      <c r="H1532" s="11">
        <v>10</v>
      </c>
      <c r="I1532" s="20" t="s">
        <v>253</v>
      </c>
      <c r="J1532" s="11" t="s">
        <v>255</v>
      </c>
      <c r="K1532" s="11" t="s">
        <v>5259</v>
      </c>
      <c r="L1532" s="11">
        <v>2</v>
      </c>
    </row>
    <row r="1533" spans="1:12">
      <c r="A1533" s="11" t="s">
        <v>3003</v>
      </c>
      <c r="D1533" s="11" t="s">
        <v>254</v>
      </c>
      <c r="E1533" s="19" t="s">
        <v>3247</v>
      </c>
      <c r="F1533" s="10">
        <v>42036</v>
      </c>
      <c r="G1533" s="10">
        <v>45323</v>
      </c>
      <c r="H1533" s="11">
        <v>10</v>
      </c>
      <c r="I1533" s="20" t="s">
        <v>253</v>
      </c>
      <c r="J1533" s="11" t="s">
        <v>255</v>
      </c>
      <c r="K1533" s="11" t="s">
        <v>5259</v>
      </c>
      <c r="L1533" s="11">
        <v>2</v>
      </c>
    </row>
    <row r="1534" spans="1:12">
      <c r="A1534" s="11" t="s">
        <v>3004</v>
      </c>
      <c r="D1534" s="11" t="s">
        <v>254</v>
      </c>
      <c r="E1534" s="19" t="s">
        <v>3248</v>
      </c>
      <c r="F1534" s="10">
        <v>42036</v>
      </c>
      <c r="G1534" s="10">
        <v>45323</v>
      </c>
      <c r="H1534" s="11">
        <v>10</v>
      </c>
      <c r="I1534" s="20" t="s">
        <v>253</v>
      </c>
      <c r="J1534" s="11" t="s">
        <v>255</v>
      </c>
      <c r="K1534" s="11" t="s">
        <v>5259</v>
      </c>
      <c r="L1534" s="11">
        <v>2</v>
      </c>
    </row>
    <row r="1535" spans="1:12">
      <c r="A1535" s="11" t="s">
        <v>3005</v>
      </c>
      <c r="D1535" s="11" t="s">
        <v>254</v>
      </c>
      <c r="E1535" s="19" t="s">
        <v>3249</v>
      </c>
      <c r="F1535" s="10">
        <v>42036</v>
      </c>
      <c r="G1535" s="10">
        <v>45323</v>
      </c>
      <c r="H1535" s="11">
        <v>10</v>
      </c>
      <c r="I1535" s="20" t="s">
        <v>253</v>
      </c>
      <c r="J1535" s="11" t="s">
        <v>255</v>
      </c>
      <c r="K1535" s="11" t="s">
        <v>5259</v>
      </c>
      <c r="L1535" s="11">
        <v>2</v>
      </c>
    </row>
    <row r="1536" spans="1:12">
      <c r="A1536" s="11" t="s">
        <v>3006</v>
      </c>
      <c r="D1536" s="11" t="s">
        <v>254</v>
      </c>
      <c r="E1536" s="19" t="s">
        <v>3250</v>
      </c>
      <c r="F1536" s="10">
        <v>42036</v>
      </c>
      <c r="G1536" s="10">
        <v>45323</v>
      </c>
      <c r="H1536" s="11">
        <v>10</v>
      </c>
      <c r="I1536" s="20" t="s">
        <v>253</v>
      </c>
      <c r="J1536" s="11" t="s">
        <v>255</v>
      </c>
      <c r="K1536" s="11" t="s">
        <v>5259</v>
      </c>
      <c r="L1536" s="11">
        <v>2</v>
      </c>
    </row>
    <row r="1537" spans="1:12">
      <c r="A1537" s="11" t="s">
        <v>3007</v>
      </c>
      <c r="D1537" s="11" t="s">
        <v>254</v>
      </c>
      <c r="E1537" s="19" t="s">
        <v>3251</v>
      </c>
      <c r="F1537" s="10">
        <v>42036</v>
      </c>
      <c r="G1537" s="10">
        <v>45323</v>
      </c>
      <c r="H1537" s="11">
        <v>10</v>
      </c>
      <c r="I1537" s="20" t="s">
        <v>253</v>
      </c>
      <c r="J1537" s="11" t="s">
        <v>255</v>
      </c>
      <c r="K1537" s="11" t="s">
        <v>5259</v>
      </c>
      <c r="L1537" s="11">
        <v>2</v>
      </c>
    </row>
    <row r="1538" spans="1:12">
      <c r="A1538" s="11" t="s">
        <v>3008</v>
      </c>
      <c r="D1538" s="11" t="s">
        <v>254</v>
      </c>
      <c r="E1538" s="19" t="s">
        <v>3252</v>
      </c>
      <c r="F1538" s="10">
        <v>42036</v>
      </c>
      <c r="G1538" s="10">
        <v>45323</v>
      </c>
      <c r="H1538" s="11">
        <v>10</v>
      </c>
      <c r="I1538" s="20" t="s">
        <v>253</v>
      </c>
      <c r="J1538" s="11" t="s">
        <v>255</v>
      </c>
      <c r="K1538" s="11" t="s">
        <v>5259</v>
      </c>
      <c r="L1538" s="11">
        <v>2</v>
      </c>
    </row>
    <row r="1539" spans="1:12">
      <c r="A1539" s="11" t="s">
        <v>3009</v>
      </c>
      <c r="D1539" s="11" t="s">
        <v>254</v>
      </c>
      <c r="E1539" s="19" t="s">
        <v>3253</v>
      </c>
      <c r="F1539" s="10">
        <v>42036</v>
      </c>
      <c r="G1539" s="10">
        <v>45323</v>
      </c>
      <c r="H1539" s="11">
        <v>10</v>
      </c>
      <c r="I1539" s="20" t="s">
        <v>253</v>
      </c>
      <c r="J1539" s="11" t="s">
        <v>255</v>
      </c>
      <c r="K1539" s="11" t="s">
        <v>5259</v>
      </c>
      <c r="L1539" s="11">
        <v>2</v>
      </c>
    </row>
    <row r="1540" spans="1:12">
      <c r="A1540" s="11" t="s">
        <v>3010</v>
      </c>
      <c r="D1540" s="11" t="s">
        <v>254</v>
      </c>
      <c r="E1540" s="19" t="s">
        <v>3254</v>
      </c>
      <c r="F1540" s="10">
        <v>42036</v>
      </c>
      <c r="G1540" s="10">
        <v>45323</v>
      </c>
      <c r="H1540" s="11">
        <v>10</v>
      </c>
      <c r="I1540" s="20" t="s">
        <v>253</v>
      </c>
      <c r="J1540" s="11" t="s">
        <v>255</v>
      </c>
      <c r="K1540" s="11" t="s">
        <v>5259</v>
      </c>
      <c r="L1540" s="11">
        <v>2</v>
      </c>
    </row>
    <row r="1541" spans="1:12">
      <c r="A1541" s="11" t="s">
        <v>3011</v>
      </c>
      <c r="D1541" s="11" t="s">
        <v>254</v>
      </c>
      <c r="E1541" s="19" t="s">
        <v>3255</v>
      </c>
      <c r="F1541" s="10">
        <v>42036</v>
      </c>
      <c r="G1541" s="10">
        <v>45323</v>
      </c>
      <c r="H1541" s="11">
        <v>10</v>
      </c>
      <c r="I1541" s="20" t="s">
        <v>253</v>
      </c>
      <c r="J1541" s="11" t="s">
        <v>255</v>
      </c>
      <c r="K1541" s="11" t="s">
        <v>5259</v>
      </c>
      <c r="L1541" s="11">
        <v>2</v>
      </c>
    </row>
    <row r="1542" spans="1:12">
      <c r="A1542" s="11" t="s">
        <v>3012</v>
      </c>
      <c r="D1542" s="11" t="s">
        <v>254</v>
      </c>
      <c r="E1542" s="19" t="s">
        <v>3256</v>
      </c>
      <c r="F1542" s="10">
        <v>42036</v>
      </c>
      <c r="G1542" s="10">
        <v>45323</v>
      </c>
      <c r="H1542" s="11">
        <v>10</v>
      </c>
      <c r="I1542" s="20" t="s">
        <v>253</v>
      </c>
      <c r="J1542" s="11" t="s">
        <v>255</v>
      </c>
      <c r="K1542" s="11" t="s">
        <v>5259</v>
      </c>
      <c r="L1542" s="11">
        <v>2</v>
      </c>
    </row>
    <row r="1543" spans="1:12">
      <c r="A1543" s="11" t="s">
        <v>3013</v>
      </c>
      <c r="D1543" s="11" t="s">
        <v>254</v>
      </c>
      <c r="E1543" s="19" t="s">
        <v>3257</v>
      </c>
      <c r="F1543" s="10">
        <v>42036</v>
      </c>
      <c r="G1543" s="10">
        <v>45323</v>
      </c>
      <c r="H1543" s="11">
        <v>10</v>
      </c>
      <c r="I1543" s="20" t="s">
        <v>253</v>
      </c>
      <c r="J1543" s="11" t="s">
        <v>255</v>
      </c>
      <c r="K1543" s="11" t="s">
        <v>5259</v>
      </c>
      <c r="L1543" s="11">
        <v>2</v>
      </c>
    </row>
    <row r="1544" spans="1:12">
      <c r="A1544" s="11" t="s">
        <v>3014</v>
      </c>
      <c r="D1544" s="11" t="s">
        <v>254</v>
      </c>
      <c r="E1544" s="19" t="s">
        <v>3258</v>
      </c>
      <c r="F1544" s="10">
        <v>42036</v>
      </c>
      <c r="G1544" s="10">
        <v>45323</v>
      </c>
      <c r="H1544" s="11">
        <v>10</v>
      </c>
      <c r="I1544" s="20" t="s">
        <v>253</v>
      </c>
      <c r="J1544" s="11" t="s">
        <v>255</v>
      </c>
      <c r="K1544" s="11" t="s">
        <v>5259</v>
      </c>
      <c r="L1544" s="11">
        <v>2</v>
      </c>
    </row>
    <row r="1545" spans="1:12">
      <c r="A1545" s="11" t="s">
        <v>3015</v>
      </c>
      <c r="D1545" s="11" t="s">
        <v>254</v>
      </c>
      <c r="E1545" s="19" t="s">
        <v>3259</v>
      </c>
      <c r="F1545" s="10">
        <v>42036</v>
      </c>
      <c r="G1545" s="10">
        <v>45323</v>
      </c>
      <c r="H1545" s="11">
        <v>10</v>
      </c>
      <c r="I1545" s="20" t="s">
        <v>253</v>
      </c>
      <c r="J1545" s="11" t="s">
        <v>255</v>
      </c>
      <c r="K1545" s="11" t="s">
        <v>5259</v>
      </c>
      <c r="L1545" s="11">
        <v>2</v>
      </c>
    </row>
    <row r="1546" spans="1:12">
      <c r="A1546" s="11" t="s">
        <v>3016</v>
      </c>
      <c r="D1546" s="11" t="s">
        <v>254</v>
      </c>
      <c r="E1546" s="19" t="s">
        <v>3260</v>
      </c>
      <c r="F1546" s="10">
        <v>42036</v>
      </c>
      <c r="G1546" s="10">
        <v>45323</v>
      </c>
      <c r="H1546" s="11">
        <v>10</v>
      </c>
      <c r="I1546" s="20" t="s">
        <v>253</v>
      </c>
      <c r="J1546" s="11" t="s">
        <v>255</v>
      </c>
      <c r="K1546" s="11" t="s">
        <v>5259</v>
      </c>
      <c r="L1546" s="11">
        <v>2</v>
      </c>
    </row>
    <row r="1547" spans="1:12">
      <c r="A1547" s="11" t="s">
        <v>3017</v>
      </c>
      <c r="D1547" s="11" t="s">
        <v>254</v>
      </c>
      <c r="E1547" s="19" t="s">
        <v>3261</v>
      </c>
      <c r="F1547" s="10">
        <v>42036</v>
      </c>
      <c r="G1547" s="10">
        <v>45323</v>
      </c>
      <c r="H1547" s="11">
        <v>10</v>
      </c>
      <c r="I1547" s="20" t="s">
        <v>253</v>
      </c>
      <c r="J1547" s="11" t="s">
        <v>255</v>
      </c>
      <c r="K1547" s="11" t="s">
        <v>5259</v>
      </c>
      <c r="L1547" s="11">
        <v>2</v>
      </c>
    </row>
    <row r="1548" spans="1:12">
      <c r="A1548" s="11" t="s">
        <v>3018</v>
      </c>
      <c r="D1548" s="11" t="s">
        <v>254</v>
      </c>
      <c r="E1548" s="19" t="s">
        <v>3262</v>
      </c>
      <c r="F1548" s="10">
        <v>42036</v>
      </c>
      <c r="G1548" s="10">
        <v>45323</v>
      </c>
      <c r="H1548" s="11">
        <v>10</v>
      </c>
      <c r="I1548" s="20" t="s">
        <v>253</v>
      </c>
      <c r="J1548" s="11" t="s">
        <v>255</v>
      </c>
      <c r="K1548" s="11" t="s">
        <v>5259</v>
      </c>
      <c r="L1548" s="11">
        <v>2</v>
      </c>
    </row>
    <row r="1549" spans="1:12">
      <c r="A1549" s="11" t="s">
        <v>3019</v>
      </c>
      <c r="D1549" s="11" t="s">
        <v>254</v>
      </c>
      <c r="E1549" s="19" t="s">
        <v>3263</v>
      </c>
      <c r="F1549" s="10">
        <v>42036</v>
      </c>
      <c r="G1549" s="10">
        <v>45323</v>
      </c>
      <c r="H1549" s="11">
        <v>10</v>
      </c>
      <c r="I1549" s="20" t="s">
        <v>253</v>
      </c>
      <c r="J1549" s="11" t="s">
        <v>255</v>
      </c>
      <c r="K1549" s="11" t="s">
        <v>5259</v>
      </c>
      <c r="L1549" s="11">
        <v>2</v>
      </c>
    </row>
    <row r="1550" spans="1:12">
      <c r="A1550" s="11" t="s">
        <v>3020</v>
      </c>
      <c r="D1550" s="11" t="s">
        <v>254</v>
      </c>
      <c r="E1550" s="19" t="s">
        <v>3264</v>
      </c>
      <c r="F1550" s="10">
        <v>42036</v>
      </c>
      <c r="G1550" s="10">
        <v>45323</v>
      </c>
      <c r="H1550" s="11">
        <v>10</v>
      </c>
      <c r="I1550" s="20" t="s">
        <v>253</v>
      </c>
      <c r="J1550" s="11" t="s">
        <v>255</v>
      </c>
      <c r="K1550" s="11" t="s">
        <v>5259</v>
      </c>
      <c r="L1550" s="11">
        <v>2</v>
      </c>
    </row>
    <row r="1551" spans="1:12">
      <c r="A1551" s="11" t="s">
        <v>3021</v>
      </c>
      <c r="D1551" s="11" t="s">
        <v>254</v>
      </c>
      <c r="E1551" s="19" t="s">
        <v>3265</v>
      </c>
      <c r="F1551" s="10">
        <v>42036</v>
      </c>
      <c r="G1551" s="10">
        <v>45323</v>
      </c>
      <c r="H1551" s="11">
        <v>10</v>
      </c>
      <c r="I1551" s="20" t="s">
        <v>253</v>
      </c>
      <c r="J1551" s="11" t="s">
        <v>255</v>
      </c>
      <c r="K1551" s="11" t="s">
        <v>5259</v>
      </c>
      <c r="L1551" s="11">
        <v>2</v>
      </c>
    </row>
    <row r="1552" spans="1:12">
      <c r="A1552" s="11" t="s">
        <v>3022</v>
      </c>
      <c r="D1552" s="11" t="s">
        <v>254</v>
      </c>
      <c r="E1552" s="19" t="s">
        <v>3266</v>
      </c>
      <c r="F1552" s="10">
        <v>42036</v>
      </c>
      <c r="G1552" s="10">
        <v>45323</v>
      </c>
      <c r="H1552" s="11">
        <v>10</v>
      </c>
      <c r="I1552" s="20" t="s">
        <v>253</v>
      </c>
      <c r="J1552" s="11" t="s">
        <v>255</v>
      </c>
      <c r="K1552" s="11" t="s">
        <v>5259</v>
      </c>
      <c r="L1552" s="11">
        <v>2</v>
      </c>
    </row>
    <row r="1553" spans="1:12">
      <c r="A1553" s="11" t="s">
        <v>3023</v>
      </c>
      <c r="D1553" s="11" t="s">
        <v>254</v>
      </c>
      <c r="E1553" s="19" t="s">
        <v>3267</v>
      </c>
      <c r="F1553" s="10">
        <v>42036</v>
      </c>
      <c r="G1553" s="10">
        <v>45323</v>
      </c>
      <c r="H1553" s="11">
        <v>10</v>
      </c>
      <c r="I1553" s="20" t="s">
        <v>253</v>
      </c>
      <c r="J1553" s="11" t="s">
        <v>255</v>
      </c>
      <c r="K1553" s="11" t="s">
        <v>5259</v>
      </c>
      <c r="L1553" s="11">
        <v>2</v>
      </c>
    </row>
    <row r="1554" spans="1:12">
      <c r="A1554" s="11" t="s">
        <v>3024</v>
      </c>
      <c r="D1554" s="11" t="s">
        <v>254</v>
      </c>
      <c r="E1554" s="19" t="s">
        <v>3268</v>
      </c>
      <c r="F1554" s="10">
        <v>42036</v>
      </c>
      <c r="G1554" s="10">
        <v>45323</v>
      </c>
      <c r="H1554" s="11">
        <v>10</v>
      </c>
      <c r="I1554" s="20" t="s">
        <v>253</v>
      </c>
      <c r="J1554" s="11" t="s">
        <v>255</v>
      </c>
      <c r="K1554" s="11" t="s">
        <v>5259</v>
      </c>
      <c r="L1554" s="11">
        <v>2</v>
      </c>
    </row>
    <row r="1555" spans="1:12">
      <c r="A1555" s="11" t="s">
        <v>3025</v>
      </c>
      <c r="D1555" s="11" t="s">
        <v>254</v>
      </c>
      <c r="E1555" s="19" t="s">
        <v>3269</v>
      </c>
      <c r="F1555" s="10">
        <v>42036</v>
      </c>
      <c r="G1555" s="10">
        <v>45323</v>
      </c>
      <c r="H1555" s="11">
        <v>10</v>
      </c>
      <c r="I1555" s="20" t="s">
        <v>253</v>
      </c>
      <c r="J1555" s="11" t="s">
        <v>255</v>
      </c>
      <c r="K1555" s="11" t="s">
        <v>5259</v>
      </c>
      <c r="L1555" s="11">
        <v>2</v>
      </c>
    </row>
    <row r="1556" spans="1:12">
      <c r="A1556" s="11" t="s">
        <v>3026</v>
      </c>
      <c r="D1556" s="11" t="s">
        <v>254</v>
      </c>
      <c r="E1556" s="19" t="s">
        <v>3270</v>
      </c>
      <c r="F1556" s="10">
        <v>42036</v>
      </c>
      <c r="G1556" s="10">
        <v>45323</v>
      </c>
      <c r="H1556" s="11">
        <v>10</v>
      </c>
      <c r="I1556" s="20" t="s">
        <v>253</v>
      </c>
      <c r="J1556" s="11" t="s">
        <v>255</v>
      </c>
      <c r="K1556" s="11" t="s">
        <v>5259</v>
      </c>
      <c r="L1556" s="11">
        <v>2</v>
      </c>
    </row>
    <row r="1557" spans="1:12">
      <c r="A1557" s="11" t="s">
        <v>3027</v>
      </c>
      <c r="D1557" s="11" t="s">
        <v>254</v>
      </c>
      <c r="E1557" s="19" t="s">
        <v>3271</v>
      </c>
      <c r="F1557" s="10">
        <v>42036</v>
      </c>
      <c r="G1557" s="10">
        <v>45323</v>
      </c>
      <c r="H1557" s="11">
        <v>10</v>
      </c>
      <c r="I1557" s="20" t="s">
        <v>253</v>
      </c>
      <c r="J1557" s="11" t="s">
        <v>255</v>
      </c>
      <c r="K1557" s="11" t="s">
        <v>5259</v>
      </c>
      <c r="L1557" s="11">
        <v>2</v>
      </c>
    </row>
    <row r="1558" spans="1:12">
      <c r="A1558" s="11" t="s">
        <v>3028</v>
      </c>
      <c r="D1558" s="11" t="s">
        <v>254</v>
      </c>
      <c r="E1558" s="19" t="s">
        <v>3272</v>
      </c>
      <c r="F1558" s="10">
        <v>42036</v>
      </c>
      <c r="G1558" s="10">
        <v>45323</v>
      </c>
      <c r="H1558" s="11">
        <v>10</v>
      </c>
      <c r="I1558" s="20" t="s">
        <v>253</v>
      </c>
      <c r="J1558" s="11" t="s">
        <v>255</v>
      </c>
      <c r="K1558" s="11" t="s">
        <v>5259</v>
      </c>
      <c r="L1558" s="11">
        <v>2</v>
      </c>
    </row>
    <row r="1559" spans="1:12">
      <c r="A1559" s="11" t="s">
        <v>3029</v>
      </c>
      <c r="D1559" s="11" t="s">
        <v>254</v>
      </c>
      <c r="E1559" s="19" t="s">
        <v>3273</v>
      </c>
      <c r="F1559" s="10">
        <v>42036</v>
      </c>
      <c r="G1559" s="10">
        <v>45323</v>
      </c>
      <c r="H1559" s="11">
        <v>10</v>
      </c>
      <c r="I1559" s="20" t="s">
        <v>253</v>
      </c>
      <c r="J1559" s="11" t="s">
        <v>255</v>
      </c>
      <c r="K1559" s="11" t="s">
        <v>5259</v>
      </c>
      <c r="L1559" s="11">
        <v>2</v>
      </c>
    </row>
    <row r="1560" spans="1:12">
      <c r="A1560" s="11" t="s">
        <v>3030</v>
      </c>
      <c r="D1560" s="11" t="s">
        <v>254</v>
      </c>
      <c r="E1560" s="19" t="s">
        <v>3274</v>
      </c>
      <c r="F1560" s="10">
        <v>42036</v>
      </c>
      <c r="G1560" s="10">
        <v>45323</v>
      </c>
      <c r="H1560" s="11">
        <v>10</v>
      </c>
      <c r="I1560" s="20" t="s">
        <v>253</v>
      </c>
      <c r="J1560" s="11" t="s">
        <v>255</v>
      </c>
      <c r="K1560" s="11" t="s">
        <v>5259</v>
      </c>
      <c r="L1560" s="11">
        <v>2</v>
      </c>
    </row>
    <row r="1561" spans="1:12">
      <c r="A1561" s="11" t="s">
        <v>3031</v>
      </c>
      <c r="D1561" s="11" t="s">
        <v>254</v>
      </c>
      <c r="E1561" s="19" t="s">
        <v>3275</v>
      </c>
      <c r="F1561" s="10">
        <v>42036</v>
      </c>
      <c r="G1561" s="10">
        <v>45323</v>
      </c>
      <c r="H1561" s="11">
        <v>10</v>
      </c>
      <c r="I1561" s="20" t="s">
        <v>253</v>
      </c>
      <c r="J1561" s="11" t="s">
        <v>255</v>
      </c>
      <c r="K1561" s="11" t="s">
        <v>5259</v>
      </c>
      <c r="L1561" s="11">
        <v>2</v>
      </c>
    </row>
    <row r="1562" spans="1:12">
      <c r="A1562" s="11" t="s">
        <v>3032</v>
      </c>
      <c r="D1562" s="11" t="s">
        <v>254</v>
      </c>
      <c r="E1562" s="19" t="s">
        <v>3276</v>
      </c>
      <c r="F1562" s="10">
        <v>42036</v>
      </c>
      <c r="G1562" s="10">
        <v>45323</v>
      </c>
      <c r="H1562" s="11">
        <v>10</v>
      </c>
      <c r="I1562" s="20" t="s">
        <v>253</v>
      </c>
      <c r="J1562" s="11" t="s">
        <v>255</v>
      </c>
      <c r="K1562" s="11" t="s">
        <v>5259</v>
      </c>
      <c r="L1562" s="11">
        <v>2</v>
      </c>
    </row>
    <row r="1563" spans="1:12">
      <c r="A1563" s="11" t="s">
        <v>3033</v>
      </c>
      <c r="D1563" s="11" t="s">
        <v>254</v>
      </c>
      <c r="E1563" s="19" t="s">
        <v>3277</v>
      </c>
      <c r="F1563" s="10">
        <v>42036</v>
      </c>
      <c r="G1563" s="10">
        <v>45323</v>
      </c>
      <c r="H1563" s="11">
        <v>10</v>
      </c>
      <c r="I1563" s="20" t="s">
        <v>253</v>
      </c>
      <c r="J1563" s="11" t="s">
        <v>255</v>
      </c>
      <c r="K1563" s="11" t="s">
        <v>5259</v>
      </c>
      <c r="L1563" s="11">
        <v>2</v>
      </c>
    </row>
    <row r="1564" spans="1:12">
      <c r="A1564" s="11" t="s">
        <v>3034</v>
      </c>
      <c r="D1564" s="11" t="s">
        <v>254</v>
      </c>
      <c r="E1564" s="19" t="s">
        <v>3278</v>
      </c>
      <c r="F1564" s="10">
        <v>42036</v>
      </c>
      <c r="G1564" s="10">
        <v>45323</v>
      </c>
      <c r="H1564" s="11">
        <v>10</v>
      </c>
      <c r="I1564" s="20" t="s">
        <v>253</v>
      </c>
      <c r="J1564" s="11" t="s">
        <v>255</v>
      </c>
      <c r="K1564" s="11" t="s">
        <v>5259</v>
      </c>
      <c r="L1564" s="11">
        <v>2</v>
      </c>
    </row>
    <row r="1565" spans="1:12">
      <c r="A1565" s="11" t="s">
        <v>3035</v>
      </c>
      <c r="D1565" s="11" t="s">
        <v>254</v>
      </c>
      <c r="E1565" s="19" t="s">
        <v>3279</v>
      </c>
      <c r="F1565" s="10">
        <v>42036</v>
      </c>
      <c r="G1565" s="10">
        <v>45323</v>
      </c>
      <c r="H1565" s="11">
        <v>10</v>
      </c>
      <c r="I1565" s="20" t="s">
        <v>253</v>
      </c>
      <c r="J1565" s="11" t="s">
        <v>255</v>
      </c>
      <c r="K1565" s="11" t="s">
        <v>5259</v>
      </c>
      <c r="L1565" s="11">
        <v>2</v>
      </c>
    </row>
    <row r="1566" spans="1:12">
      <c r="A1566" s="11" t="s">
        <v>3036</v>
      </c>
      <c r="D1566" s="11" t="s">
        <v>254</v>
      </c>
      <c r="E1566" s="19" t="s">
        <v>3280</v>
      </c>
      <c r="F1566" s="10">
        <v>42036</v>
      </c>
      <c r="G1566" s="10">
        <v>45323</v>
      </c>
      <c r="H1566" s="11">
        <v>10</v>
      </c>
      <c r="I1566" s="20" t="s">
        <v>253</v>
      </c>
      <c r="J1566" s="11" t="s">
        <v>255</v>
      </c>
      <c r="K1566" s="11" t="s">
        <v>5259</v>
      </c>
      <c r="L1566" s="11">
        <v>2</v>
      </c>
    </row>
    <row r="1567" spans="1:12">
      <c r="A1567" s="11" t="s">
        <v>3037</v>
      </c>
      <c r="D1567" s="11" t="s">
        <v>254</v>
      </c>
      <c r="E1567" s="19" t="s">
        <v>3281</v>
      </c>
      <c r="F1567" s="10">
        <v>42036</v>
      </c>
      <c r="G1567" s="10">
        <v>45323</v>
      </c>
      <c r="H1567" s="11">
        <v>10</v>
      </c>
      <c r="I1567" s="20" t="s">
        <v>253</v>
      </c>
      <c r="J1567" s="11" t="s">
        <v>255</v>
      </c>
      <c r="K1567" s="11" t="s">
        <v>5259</v>
      </c>
      <c r="L1567" s="11">
        <v>2</v>
      </c>
    </row>
    <row r="1568" spans="1:12">
      <c r="A1568" s="11" t="s">
        <v>3038</v>
      </c>
      <c r="D1568" s="11" t="s">
        <v>254</v>
      </c>
      <c r="E1568" s="19" t="s">
        <v>3282</v>
      </c>
      <c r="F1568" s="10">
        <v>42036</v>
      </c>
      <c r="G1568" s="10">
        <v>45323</v>
      </c>
      <c r="H1568" s="11">
        <v>10</v>
      </c>
      <c r="I1568" s="20" t="s">
        <v>253</v>
      </c>
      <c r="J1568" s="11" t="s">
        <v>255</v>
      </c>
      <c r="K1568" s="11" t="s">
        <v>5259</v>
      </c>
      <c r="L1568" s="11">
        <v>2</v>
      </c>
    </row>
    <row r="1569" spans="1:12">
      <c r="A1569" s="11" t="s">
        <v>3039</v>
      </c>
      <c r="D1569" s="11" t="s">
        <v>254</v>
      </c>
      <c r="E1569" s="19" t="s">
        <v>3283</v>
      </c>
      <c r="F1569" s="10">
        <v>42036</v>
      </c>
      <c r="G1569" s="10">
        <v>45323</v>
      </c>
      <c r="H1569" s="11">
        <v>10</v>
      </c>
      <c r="I1569" s="20" t="s">
        <v>253</v>
      </c>
      <c r="J1569" s="11" t="s">
        <v>255</v>
      </c>
      <c r="K1569" s="11" t="s">
        <v>5259</v>
      </c>
      <c r="L1569" s="11">
        <v>2</v>
      </c>
    </row>
    <row r="1570" spans="1:12">
      <c r="A1570" s="11" t="s">
        <v>3040</v>
      </c>
      <c r="D1570" s="11" t="s">
        <v>254</v>
      </c>
      <c r="E1570" s="19" t="s">
        <v>3284</v>
      </c>
      <c r="F1570" s="10">
        <v>42036</v>
      </c>
      <c r="G1570" s="10">
        <v>45323</v>
      </c>
      <c r="H1570" s="11">
        <v>10</v>
      </c>
      <c r="I1570" s="20" t="s">
        <v>253</v>
      </c>
      <c r="J1570" s="11" t="s">
        <v>255</v>
      </c>
      <c r="K1570" s="11" t="s">
        <v>5259</v>
      </c>
      <c r="L1570" s="11">
        <v>2</v>
      </c>
    </row>
    <row r="1571" spans="1:12">
      <c r="A1571" s="11" t="s">
        <v>3041</v>
      </c>
      <c r="D1571" s="11" t="s">
        <v>254</v>
      </c>
      <c r="E1571" s="19" t="s">
        <v>3285</v>
      </c>
      <c r="F1571" s="10">
        <v>42036</v>
      </c>
      <c r="G1571" s="10">
        <v>45323</v>
      </c>
      <c r="H1571" s="11">
        <v>10</v>
      </c>
      <c r="I1571" s="20" t="s">
        <v>253</v>
      </c>
      <c r="J1571" s="11" t="s">
        <v>255</v>
      </c>
      <c r="K1571" s="11" t="s">
        <v>5259</v>
      </c>
      <c r="L1571" s="11">
        <v>2</v>
      </c>
    </row>
    <row r="1572" spans="1:12">
      <c r="A1572" s="11" t="s">
        <v>3042</v>
      </c>
      <c r="D1572" s="11" t="s">
        <v>254</v>
      </c>
      <c r="E1572" s="19" t="s">
        <v>3286</v>
      </c>
      <c r="F1572" s="10">
        <v>42036</v>
      </c>
      <c r="G1572" s="10">
        <v>45323</v>
      </c>
      <c r="H1572" s="11">
        <v>10</v>
      </c>
      <c r="I1572" s="20" t="s">
        <v>253</v>
      </c>
      <c r="J1572" s="11" t="s">
        <v>255</v>
      </c>
      <c r="K1572" s="11" t="s">
        <v>5259</v>
      </c>
      <c r="L1572" s="11">
        <v>2</v>
      </c>
    </row>
    <row r="1573" spans="1:12">
      <c r="A1573" s="11" t="s">
        <v>3043</v>
      </c>
      <c r="D1573" s="11" t="s">
        <v>254</v>
      </c>
      <c r="E1573" s="19" t="s">
        <v>3287</v>
      </c>
      <c r="F1573" s="10">
        <v>42036</v>
      </c>
      <c r="G1573" s="10">
        <v>45323</v>
      </c>
      <c r="H1573" s="11">
        <v>10</v>
      </c>
      <c r="I1573" s="20" t="s">
        <v>253</v>
      </c>
      <c r="J1573" s="11" t="s">
        <v>255</v>
      </c>
      <c r="K1573" s="11" t="s">
        <v>5259</v>
      </c>
      <c r="L1573" s="11">
        <v>2</v>
      </c>
    </row>
    <row r="1574" spans="1:12">
      <c r="A1574" s="11" t="s">
        <v>3044</v>
      </c>
      <c r="D1574" s="11" t="s">
        <v>254</v>
      </c>
      <c r="E1574" s="19" t="s">
        <v>3288</v>
      </c>
      <c r="F1574" s="10">
        <v>42036</v>
      </c>
      <c r="G1574" s="10">
        <v>45323</v>
      </c>
      <c r="H1574" s="11">
        <v>10</v>
      </c>
      <c r="I1574" s="20" t="s">
        <v>253</v>
      </c>
      <c r="J1574" s="11" t="s">
        <v>255</v>
      </c>
      <c r="K1574" s="11" t="s">
        <v>5259</v>
      </c>
      <c r="L1574" s="11">
        <v>2</v>
      </c>
    </row>
    <row r="1575" spans="1:12">
      <c r="A1575" s="11" t="s">
        <v>3045</v>
      </c>
      <c r="D1575" s="11" t="s">
        <v>254</v>
      </c>
      <c r="E1575" s="19" t="s">
        <v>3289</v>
      </c>
      <c r="F1575" s="10">
        <v>42036</v>
      </c>
      <c r="G1575" s="10">
        <v>45323</v>
      </c>
      <c r="H1575" s="11">
        <v>10</v>
      </c>
      <c r="I1575" s="20" t="s">
        <v>253</v>
      </c>
      <c r="J1575" s="11" t="s">
        <v>255</v>
      </c>
      <c r="K1575" s="11" t="s">
        <v>5259</v>
      </c>
      <c r="L1575" s="11">
        <v>2</v>
      </c>
    </row>
    <row r="1576" spans="1:12">
      <c r="A1576" s="11" t="s">
        <v>3046</v>
      </c>
      <c r="D1576" s="11" t="s">
        <v>254</v>
      </c>
      <c r="E1576" s="19" t="s">
        <v>3290</v>
      </c>
      <c r="F1576" s="10">
        <v>42036</v>
      </c>
      <c r="G1576" s="10">
        <v>45323</v>
      </c>
      <c r="H1576" s="11">
        <v>10</v>
      </c>
      <c r="I1576" s="20" t="s">
        <v>253</v>
      </c>
      <c r="J1576" s="11" t="s">
        <v>255</v>
      </c>
      <c r="K1576" s="11" t="s">
        <v>5259</v>
      </c>
      <c r="L1576" s="11">
        <v>2</v>
      </c>
    </row>
    <row r="1577" spans="1:12">
      <c r="A1577" s="11" t="s">
        <v>3047</v>
      </c>
      <c r="D1577" s="11" t="s">
        <v>254</v>
      </c>
      <c r="E1577" s="19" t="s">
        <v>3291</v>
      </c>
      <c r="F1577" s="10">
        <v>42036</v>
      </c>
      <c r="G1577" s="10">
        <v>45323</v>
      </c>
      <c r="H1577" s="11">
        <v>10</v>
      </c>
      <c r="I1577" s="20" t="s">
        <v>253</v>
      </c>
      <c r="J1577" s="11" t="s">
        <v>255</v>
      </c>
      <c r="K1577" s="11" t="s">
        <v>5259</v>
      </c>
      <c r="L1577" s="11">
        <v>2</v>
      </c>
    </row>
    <row r="1578" spans="1:12">
      <c r="A1578" s="11" t="s">
        <v>3048</v>
      </c>
      <c r="D1578" s="11" t="s">
        <v>254</v>
      </c>
      <c r="E1578" s="19" t="s">
        <v>3292</v>
      </c>
      <c r="F1578" s="10">
        <v>42036</v>
      </c>
      <c r="G1578" s="10">
        <v>45323</v>
      </c>
      <c r="H1578" s="11">
        <v>10</v>
      </c>
      <c r="I1578" s="20" t="s">
        <v>253</v>
      </c>
      <c r="J1578" s="11" t="s">
        <v>255</v>
      </c>
      <c r="K1578" s="11" t="s">
        <v>5259</v>
      </c>
      <c r="L1578" s="11">
        <v>2</v>
      </c>
    </row>
    <row r="1579" spans="1:12">
      <c r="A1579" s="11" t="s">
        <v>3049</v>
      </c>
      <c r="D1579" s="11" t="s">
        <v>254</v>
      </c>
      <c r="E1579" s="19" t="s">
        <v>3293</v>
      </c>
      <c r="F1579" s="10">
        <v>42036</v>
      </c>
      <c r="G1579" s="10">
        <v>45323</v>
      </c>
      <c r="H1579" s="11">
        <v>10</v>
      </c>
      <c r="I1579" s="20" t="s">
        <v>253</v>
      </c>
      <c r="J1579" s="11" t="s">
        <v>255</v>
      </c>
      <c r="K1579" s="11" t="s">
        <v>5259</v>
      </c>
      <c r="L1579" s="11">
        <v>2</v>
      </c>
    </row>
    <row r="1580" spans="1:12">
      <c r="A1580" s="11" t="s">
        <v>3050</v>
      </c>
      <c r="D1580" s="11" t="s">
        <v>254</v>
      </c>
      <c r="E1580" s="19" t="s">
        <v>3294</v>
      </c>
      <c r="F1580" s="10">
        <v>42036</v>
      </c>
      <c r="G1580" s="10">
        <v>45323</v>
      </c>
      <c r="H1580" s="11">
        <v>10</v>
      </c>
      <c r="I1580" s="20" t="s">
        <v>253</v>
      </c>
      <c r="J1580" s="11" t="s">
        <v>255</v>
      </c>
      <c r="K1580" s="11" t="s">
        <v>5259</v>
      </c>
      <c r="L1580" s="11">
        <v>2</v>
      </c>
    </row>
    <row r="1581" spans="1:12">
      <c r="A1581" s="11" t="s">
        <v>3051</v>
      </c>
      <c r="D1581" s="11" t="s">
        <v>254</v>
      </c>
      <c r="E1581" s="19" t="s">
        <v>3295</v>
      </c>
      <c r="F1581" s="10">
        <v>42036</v>
      </c>
      <c r="G1581" s="10">
        <v>45323</v>
      </c>
      <c r="H1581" s="11">
        <v>10</v>
      </c>
      <c r="I1581" s="20" t="s">
        <v>253</v>
      </c>
      <c r="J1581" s="11" t="s">
        <v>255</v>
      </c>
      <c r="K1581" s="11" t="s">
        <v>5259</v>
      </c>
      <c r="L1581" s="11">
        <v>2</v>
      </c>
    </row>
    <row r="1582" spans="1:12">
      <c r="A1582" s="11" t="s">
        <v>3052</v>
      </c>
      <c r="D1582" s="11" t="s">
        <v>254</v>
      </c>
      <c r="E1582" s="19" t="s">
        <v>3296</v>
      </c>
      <c r="F1582" s="10">
        <v>42036</v>
      </c>
      <c r="G1582" s="10">
        <v>45323</v>
      </c>
      <c r="H1582" s="11">
        <v>10</v>
      </c>
      <c r="I1582" s="20" t="s">
        <v>253</v>
      </c>
      <c r="J1582" s="11" t="s">
        <v>255</v>
      </c>
      <c r="K1582" s="11" t="s">
        <v>5259</v>
      </c>
      <c r="L1582" s="11">
        <v>2</v>
      </c>
    </row>
    <row r="1583" spans="1:12">
      <c r="A1583" s="11" t="s">
        <v>3053</v>
      </c>
      <c r="D1583" s="11" t="s">
        <v>254</v>
      </c>
      <c r="E1583" s="19" t="s">
        <v>3297</v>
      </c>
      <c r="F1583" s="10">
        <v>42036</v>
      </c>
      <c r="G1583" s="10">
        <v>45323</v>
      </c>
      <c r="H1583" s="11">
        <v>10</v>
      </c>
      <c r="I1583" s="20" t="s">
        <v>253</v>
      </c>
      <c r="J1583" s="11" t="s">
        <v>255</v>
      </c>
      <c r="K1583" s="11" t="s">
        <v>5259</v>
      </c>
      <c r="L1583" s="11">
        <v>2</v>
      </c>
    </row>
    <row r="1584" spans="1:12">
      <c r="A1584" s="11" t="s">
        <v>3054</v>
      </c>
      <c r="D1584" s="11" t="s">
        <v>254</v>
      </c>
      <c r="E1584" s="19" t="s">
        <v>3298</v>
      </c>
      <c r="F1584" s="10">
        <v>42036</v>
      </c>
      <c r="G1584" s="10">
        <v>45323</v>
      </c>
      <c r="H1584" s="11">
        <v>10</v>
      </c>
      <c r="I1584" s="20" t="s">
        <v>253</v>
      </c>
      <c r="J1584" s="11" t="s">
        <v>255</v>
      </c>
      <c r="K1584" s="11" t="s">
        <v>5259</v>
      </c>
      <c r="L1584" s="11">
        <v>2</v>
      </c>
    </row>
    <row r="1585" spans="1:12">
      <c r="A1585" s="11" t="s">
        <v>3055</v>
      </c>
      <c r="D1585" s="11" t="s">
        <v>254</v>
      </c>
      <c r="E1585" s="19" t="s">
        <v>3299</v>
      </c>
      <c r="F1585" s="10">
        <v>42036</v>
      </c>
      <c r="G1585" s="10">
        <v>45323</v>
      </c>
      <c r="H1585" s="11">
        <v>10</v>
      </c>
      <c r="I1585" s="20" t="s">
        <v>253</v>
      </c>
      <c r="J1585" s="11" t="s">
        <v>255</v>
      </c>
      <c r="K1585" s="11" t="s">
        <v>5259</v>
      </c>
      <c r="L1585" s="11">
        <v>2</v>
      </c>
    </row>
    <row r="1586" spans="1:12">
      <c r="A1586" s="11" t="s">
        <v>3056</v>
      </c>
      <c r="D1586" s="11" t="s">
        <v>254</v>
      </c>
      <c r="E1586" s="19" t="s">
        <v>3300</v>
      </c>
      <c r="F1586" s="10">
        <v>42036</v>
      </c>
      <c r="G1586" s="10">
        <v>45323</v>
      </c>
      <c r="H1586" s="11">
        <v>10</v>
      </c>
      <c r="I1586" s="20" t="s">
        <v>253</v>
      </c>
      <c r="J1586" s="11" t="s">
        <v>255</v>
      </c>
      <c r="K1586" s="11" t="s">
        <v>5259</v>
      </c>
      <c r="L1586" s="11">
        <v>2</v>
      </c>
    </row>
    <row r="1587" spans="1:12">
      <c r="A1587" s="11" t="s">
        <v>3057</v>
      </c>
      <c r="D1587" s="11" t="s">
        <v>254</v>
      </c>
      <c r="E1587" s="19" t="s">
        <v>3301</v>
      </c>
      <c r="F1587" s="10">
        <v>42036</v>
      </c>
      <c r="G1587" s="10">
        <v>45323</v>
      </c>
      <c r="H1587" s="11">
        <v>10</v>
      </c>
      <c r="I1587" s="20" t="s">
        <v>253</v>
      </c>
      <c r="J1587" s="11" t="s">
        <v>255</v>
      </c>
      <c r="K1587" s="11" t="s">
        <v>5259</v>
      </c>
      <c r="L1587" s="11">
        <v>2</v>
      </c>
    </row>
    <row r="1588" spans="1:12">
      <c r="A1588" s="11" t="s">
        <v>3058</v>
      </c>
      <c r="D1588" s="11" t="s">
        <v>254</v>
      </c>
      <c r="E1588" s="19" t="s">
        <v>3302</v>
      </c>
      <c r="F1588" s="10">
        <v>42036</v>
      </c>
      <c r="G1588" s="10">
        <v>45323</v>
      </c>
      <c r="H1588" s="11">
        <v>10</v>
      </c>
      <c r="I1588" s="20" t="s">
        <v>253</v>
      </c>
      <c r="J1588" s="11" t="s">
        <v>255</v>
      </c>
      <c r="K1588" s="11" t="s">
        <v>5259</v>
      </c>
      <c r="L1588" s="11">
        <v>2</v>
      </c>
    </row>
    <row r="1589" spans="1:12">
      <c r="A1589" s="11" t="s">
        <v>3059</v>
      </c>
      <c r="D1589" s="11" t="s">
        <v>254</v>
      </c>
      <c r="E1589" s="19" t="s">
        <v>3303</v>
      </c>
      <c r="F1589" s="10">
        <v>42036</v>
      </c>
      <c r="G1589" s="10">
        <v>45323</v>
      </c>
      <c r="H1589" s="11">
        <v>10</v>
      </c>
      <c r="I1589" s="20" t="s">
        <v>253</v>
      </c>
      <c r="J1589" s="11" t="s">
        <v>255</v>
      </c>
      <c r="K1589" s="11" t="s">
        <v>5259</v>
      </c>
      <c r="L1589" s="11">
        <v>2</v>
      </c>
    </row>
    <row r="1590" spans="1:12">
      <c r="A1590" s="11" t="s">
        <v>3060</v>
      </c>
      <c r="D1590" s="11" t="s">
        <v>254</v>
      </c>
      <c r="E1590" s="19" t="s">
        <v>3304</v>
      </c>
      <c r="F1590" s="10">
        <v>42036</v>
      </c>
      <c r="G1590" s="10">
        <v>45323</v>
      </c>
      <c r="H1590" s="11">
        <v>10</v>
      </c>
      <c r="I1590" s="20" t="s">
        <v>253</v>
      </c>
      <c r="J1590" s="11" t="s">
        <v>255</v>
      </c>
      <c r="K1590" s="11" t="s">
        <v>5259</v>
      </c>
      <c r="L1590" s="11">
        <v>2</v>
      </c>
    </row>
    <row r="1591" spans="1:12">
      <c r="A1591" s="11" t="s">
        <v>3061</v>
      </c>
      <c r="D1591" s="11" t="s">
        <v>254</v>
      </c>
      <c r="E1591" s="19" t="s">
        <v>3305</v>
      </c>
      <c r="F1591" s="10">
        <v>42036</v>
      </c>
      <c r="G1591" s="10">
        <v>45323</v>
      </c>
      <c r="H1591" s="11">
        <v>10</v>
      </c>
      <c r="I1591" s="20" t="s">
        <v>253</v>
      </c>
      <c r="J1591" s="11" t="s">
        <v>255</v>
      </c>
      <c r="K1591" s="11" t="s">
        <v>5259</v>
      </c>
      <c r="L1591" s="11">
        <v>2</v>
      </c>
    </row>
    <row r="1592" spans="1:12">
      <c r="A1592" s="11" t="s">
        <v>3062</v>
      </c>
      <c r="D1592" s="11" t="s">
        <v>254</v>
      </c>
      <c r="E1592" s="19" t="s">
        <v>3306</v>
      </c>
      <c r="F1592" s="10">
        <v>42036</v>
      </c>
      <c r="G1592" s="10">
        <v>45323</v>
      </c>
      <c r="H1592" s="11">
        <v>10</v>
      </c>
      <c r="I1592" s="20" t="s">
        <v>253</v>
      </c>
      <c r="J1592" s="11" t="s">
        <v>255</v>
      </c>
      <c r="K1592" s="11" t="s">
        <v>5259</v>
      </c>
      <c r="L1592" s="11">
        <v>2</v>
      </c>
    </row>
    <row r="1593" spans="1:12">
      <c r="A1593" s="11" t="s">
        <v>3063</v>
      </c>
      <c r="D1593" s="11" t="s">
        <v>254</v>
      </c>
      <c r="E1593" s="19" t="s">
        <v>3307</v>
      </c>
      <c r="F1593" s="10">
        <v>42036</v>
      </c>
      <c r="G1593" s="10">
        <v>45323</v>
      </c>
      <c r="H1593" s="11">
        <v>10</v>
      </c>
      <c r="I1593" s="20" t="s">
        <v>253</v>
      </c>
      <c r="J1593" s="11" t="s">
        <v>255</v>
      </c>
      <c r="K1593" s="11" t="s">
        <v>5259</v>
      </c>
      <c r="L1593" s="11">
        <v>2</v>
      </c>
    </row>
    <row r="1594" spans="1:12">
      <c r="A1594" s="11" t="s">
        <v>3064</v>
      </c>
      <c r="D1594" s="11" t="s">
        <v>254</v>
      </c>
      <c r="E1594" s="19" t="s">
        <v>3308</v>
      </c>
      <c r="F1594" s="10">
        <v>42036</v>
      </c>
      <c r="G1594" s="10">
        <v>45323</v>
      </c>
      <c r="H1594" s="11">
        <v>10</v>
      </c>
      <c r="I1594" s="20" t="s">
        <v>253</v>
      </c>
      <c r="J1594" s="11" t="s">
        <v>255</v>
      </c>
      <c r="K1594" s="11" t="s">
        <v>5259</v>
      </c>
      <c r="L1594" s="11">
        <v>2</v>
      </c>
    </row>
    <row r="1595" spans="1:12">
      <c r="A1595" s="11" t="s">
        <v>3065</v>
      </c>
      <c r="D1595" s="11" t="s">
        <v>254</v>
      </c>
      <c r="E1595" s="19" t="s">
        <v>3309</v>
      </c>
      <c r="F1595" s="10">
        <v>42036</v>
      </c>
      <c r="G1595" s="10">
        <v>45323</v>
      </c>
      <c r="H1595" s="11">
        <v>10</v>
      </c>
      <c r="I1595" s="20" t="s">
        <v>253</v>
      </c>
      <c r="J1595" s="11" t="s">
        <v>255</v>
      </c>
      <c r="K1595" s="11" t="s">
        <v>5259</v>
      </c>
      <c r="L1595" s="11">
        <v>2</v>
      </c>
    </row>
    <row r="1596" spans="1:12">
      <c r="A1596" s="11" t="s">
        <v>3066</v>
      </c>
      <c r="D1596" s="11" t="s">
        <v>254</v>
      </c>
      <c r="E1596" s="19" t="s">
        <v>3310</v>
      </c>
      <c r="F1596" s="10">
        <v>42036</v>
      </c>
      <c r="G1596" s="10">
        <v>45323</v>
      </c>
      <c r="H1596" s="11">
        <v>10</v>
      </c>
      <c r="I1596" s="20" t="s">
        <v>253</v>
      </c>
      <c r="J1596" s="11" t="s">
        <v>255</v>
      </c>
      <c r="K1596" s="11" t="s">
        <v>5259</v>
      </c>
      <c r="L1596" s="11">
        <v>2</v>
      </c>
    </row>
    <row r="1597" spans="1:12">
      <c r="A1597" s="11" t="s">
        <v>3067</v>
      </c>
      <c r="D1597" s="11" t="s">
        <v>254</v>
      </c>
      <c r="E1597" s="19" t="s">
        <v>3311</v>
      </c>
      <c r="F1597" s="10">
        <v>42036</v>
      </c>
      <c r="G1597" s="10">
        <v>45323</v>
      </c>
      <c r="H1597" s="11">
        <v>10</v>
      </c>
      <c r="I1597" s="20" t="s">
        <v>253</v>
      </c>
      <c r="J1597" s="11" t="s">
        <v>255</v>
      </c>
      <c r="K1597" s="11" t="s">
        <v>5259</v>
      </c>
      <c r="L1597" s="11">
        <v>2</v>
      </c>
    </row>
    <row r="1598" spans="1:12">
      <c r="A1598" s="11" t="s">
        <v>3068</v>
      </c>
      <c r="D1598" s="11" t="s">
        <v>254</v>
      </c>
      <c r="E1598" s="19" t="s">
        <v>3312</v>
      </c>
      <c r="F1598" s="10">
        <v>42036</v>
      </c>
      <c r="G1598" s="10">
        <v>45323</v>
      </c>
      <c r="H1598" s="11">
        <v>10</v>
      </c>
      <c r="I1598" s="20" t="s">
        <v>253</v>
      </c>
      <c r="J1598" s="11" t="s">
        <v>255</v>
      </c>
      <c r="K1598" s="11" t="s">
        <v>5259</v>
      </c>
      <c r="L1598" s="11">
        <v>2</v>
      </c>
    </row>
    <row r="1599" spans="1:12">
      <c r="A1599" s="11" t="s">
        <v>3069</v>
      </c>
      <c r="D1599" s="11" t="s">
        <v>254</v>
      </c>
      <c r="E1599" s="19" t="s">
        <v>3313</v>
      </c>
      <c r="F1599" s="10">
        <v>42036</v>
      </c>
      <c r="G1599" s="10">
        <v>45323</v>
      </c>
      <c r="H1599" s="11">
        <v>10</v>
      </c>
      <c r="I1599" s="20" t="s">
        <v>253</v>
      </c>
      <c r="J1599" s="11" t="s">
        <v>255</v>
      </c>
      <c r="K1599" s="11" t="s">
        <v>5259</v>
      </c>
      <c r="L1599" s="11">
        <v>2</v>
      </c>
    </row>
    <row r="1600" spans="1:12">
      <c r="A1600" s="11" t="s">
        <v>3070</v>
      </c>
      <c r="D1600" s="11" t="s">
        <v>254</v>
      </c>
      <c r="E1600" s="19" t="s">
        <v>3314</v>
      </c>
      <c r="F1600" s="10">
        <v>42036</v>
      </c>
      <c r="G1600" s="10">
        <v>45323</v>
      </c>
      <c r="H1600" s="11">
        <v>10</v>
      </c>
      <c r="I1600" s="20" t="s">
        <v>253</v>
      </c>
      <c r="J1600" s="11" t="s">
        <v>255</v>
      </c>
      <c r="K1600" s="11" t="s">
        <v>5259</v>
      </c>
      <c r="L1600" s="11">
        <v>2</v>
      </c>
    </row>
    <row r="1601" spans="1:12">
      <c r="A1601" s="11" t="s">
        <v>3071</v>
      </c>
      <c r="D1601" s="11" t="s">
        <v>254</v>
      </c>
      <c r="E1601" s="19" t="s">
        <v>3315</v>
      </c>
      <c r="F1601" s="10">
        <v>42036</v>
      </c>
      <c r="G1601" s="10">
        <v>45323</v>
      </c>
      <c r="H1601" s="11">
        <v>10</v>
      </c>
      <c r="I1601" s="20" t="s">
        <v>253</v>
      </c>
      <c r="J1601" s="11" t="s">
        <v>255</v>
      </c>
      <c r="K1601" s="11" t="s">
        <v>5259</v>
      </c>
      <c r="L1601" s="11">
        <v>2</v>
      </c>
    </row>
    <row r="1602" spans="1:12">
      <c r="A1602" s="11" t="s">
        <v>3072</v>
      </c>
      <c r="D1602" s="11" t="s">
        <v>254</v>
      </c>
      <c r="E1602" s="19" t="s">
        <v>3316</v>
      </c>
      <c r="F1602" s="10">
        <v>42036</v>
      </c>
      <c r="G1602" s="10">
        <v>45323</v>
      </c>
      <c r="H1602" s="11">
        <v>10</v>
      </c>
      <c r="I1602" s="20" t="s">
        <v>253</v>
      </c>
      <c r="J1602" s="11" t="s">
        <v>255</v>
      </c>
      <c r="K1602" s="11" t="s">
        <v>5259</v>
      </c>
      <c r="L1602" s="11">
        <v>2</v>
      </c>
    </row>
    <row r="1603" spans="1:12">
      <c r="A1603" s="11" t="s">
        <v>3073</v>
      </c>
      <c r="D1603" s="11" t="s">
        <v>254</v>
      </c>
      <c r="E1603" s="19" t="s">
        <v>3317</v>
      </c>
      <c r="F1603" s="10">
        <v>42036</v>
      </c>
      <c r="G1603" s="10">
        <v>45323</v>
      </c>
      <c r="H1603" s="11">
        <v>10</v>
      </c>
      <c r="I1603" s="20" t="s">
        <v>253</v>
      </c>
      <c r="J1603" s="11" t="s">
        <v>255</v>
      </c>
      <c r="K1603" s="11" t="s">
        <v>5259</v>
      </c>
      <c r="L1603" s="11">
        <v>2</v>
      </c>
    </row>
    <row r="1604" spans="1:12">
      <c r="A1604" s="11" t="s">
        <v>3074</v>
      </c>
      <c r="D1604" s="11" t="s">
        <v>254</v>
      </c>
      <c r="E1604" s="19" t="s">
        <v>3318</v>
      </c>
      <c r="F1604" s="10">
        <v>42036</v>
      </c>
      <c r="G1604" s="10">
        <v>45323</v>
      </c>
      <c r="H1604" s="11">
        <v>10</v>
      </c>
      <c r="I1604" s="20" t="s">
        <v>253</v>
      </c>
      <c r="J1604" s="11" t="s">
        <v>255</v>
      </c>
      <c r="K1604" s="11" t="s">
        <v>5259</v>
      </c>
      <c r="L1604" s="11">
        <v>2</v>
      </c>
    </row>
    <row r="1605" spans="1:12">
      <c r="A1605" s="11" t="s">
        <v>3075</v>
      </c>
      <c r="D1605" s="11" t="s">
        <v>254</v>
      </c>
      <c r="E1605" s="19" t="s">
        <v>3319</v>
      </c>
      <c r="F1605" s="10">
        <v>42036</v>
      </c>
      <c r="G1605" s="10">
        <v>45323</v>
      </c>
      <c r="H1605" s="11">
        <v>10</v>
      </c>
      <c r="I1605" s="20" t="s">
        <v>253</v>
      </c>
      <c r="J1605" s="11" t="s">
        <v>255</v>
      </c>
      <c r="K1605" s="11" t="s">
        <v>5259</v>
      </c>
      <c r="L1605" s="11">
        <v>2</v>
      </c>
    </row>
    <row r="1606" spans="1:12">
      <c r="A1606" s="11" t="s">
        <v>3076</v>
      </c>
      <c r="D1606" s="11" t="s">
        <v>254</v>
      </c>
      <c r="E1606" s="19" t="s">
        <v>3320</v>
      </c>
      <c r="F1606" s="10">
        <v>42036</v>
      </c>
      <c r="G1606" s="10">
        <v>45323</v>
      </c>
      <c r="H1606" s="11">
        <v>10</v>
      </c>
      <c r="I1606" s="20" t="s">
        <v>253</v>
      </c>
      <c r="J1606" s="11" t="s">
        <v>255</v>
      </c>
      <c r="K1606" s="11" t="s">
        <v>5259</v>
      </c>
      <c r="L1606" s="11">
        <v>2</v>
      </c>
    </row>
    <row r="1607" spans="1:12">
      <c r="A1607" s="11" t="s">
        <v>3077</v>
      </c>
      <c r="D1607" s="11" t="s">
        <v>254</v>
      </c>
      <c r="E1607" s="19" t="s">
        <v>3321</v>
      </c>
      <c r="F1607" s="10">
        <v>42036</v>
      </c>
      <c r="G1607" s="10">
        <v>45323</v>
      </c>
      <c r="H1607" s="11">
        <v>10</v>
      </c>
      <c r="I1607" s="20" t="s">
        <v>253</v>
      </c>
      <c r="J1607" s="11" t="s">
        <v>255</v>
      </c>
      <c r="K1607" s="11" t="s">
        <v>5259</v>
      </c>
      <c r="L1607" s="11">
        <v>2</v>
      </c>
    </row>
    <row r="1608" spans="1:12">
      <c r="A1608" s="11" t="s">
        <v>3078</v>
      </c>
      <c r="D1608" s="11" t="s">
        <v>254</v>
      </c>
      <c r="E1608" s="19" t="s">
        <v>3322</v>
      </c>
      <c r="F1608" s="10">
        <v>42036</v>
      </c>
      <c r="G1608" s="10">
        <v>45323</v>
      </c>
      <c r="H1608" s="11">
        <v>10</v>
      </c>
      <c r="I1608" s="20" t="s">
        <v>253</v>
      </c>
      <c r="J1608" s="11" t="s">
        <v>255</v>
      </c>
      <c r="K1608" s="11" t="s">
        <v>5259</v>
      </c>
      <c r="L1608" s="11">
        <v>2</v>
      </c>
    </row>
    <row r="1609" spans="1:12">
      <c r="A1609" s="11" t="s">
        <v>3079</v>
      </c>
      <c r="D1609" s="11" t="s">
        <v>254</v>
      </c>
      <c r="E1609" s="19" t="s">
        <v>3323</v>
      </c>
      <c r="F1609" s="10">
        <v>42036</v>
      </c>
      <c r="G1609" s="10">
        <v>45323</v>
      </c>
      <c r="H1609" s="11">
        <v>10</v>
      </c>
      <c r="I1609" s="20" t="s">
        <v>253</v>
      </c>
      <c r="J1609" s="11" t="s">
        <v>255</v>
      </c>
      <c r="K1609" s="11" t="s">
        <v>5259</v>
      </c>
      <c r="L1609" s="11">
        <v>2</v>
      </c>
    </row>
    <row r="1610" spans="1:12">
      <c r="A1610" s="11" t="s">
        <v>3080</v>
      </c>
      <c r="D1610" s="11" t="s">
        <v>254</v>
      </c>
      <c r="E1610" s="19" t="s">
        <v>3324</v>
      </c>
      <c r="F1610" s="10">
        <v>42036</v>
      </c>
      <c r="G1610" s="10">
        <v>45323</v>
      </c>
      <c r="H1610" s="11">
        <v>10</v>
      </c>
      <c r="I1610" s="20" t="s">
        <v>253</v>
      </c>
      <c r="J1610" s="11" t="s">
        <v>255</v>
      </c>
      <c r="K1610" s="11" t="s">
        <v>5259</v>
      </c>
      <c r="L1610" s="11">
        <v>2</v>
      </c>
    </row>
    <row r="1611" spans="1:12">
      <c r="A1611" s="11" t="s">
        <v>3081</v>
      </c>
      <c r="D1611" s="11" t="s">
        <v>254</v>
      </c>
      <c r="E1611" s="19" t="s">
        <v>3325</v>
      </c>
      <c r="F1611" s="10">
        <v>42036</v>
      </c>
      <c r="G1611" s="10">
        <v>45323</v>
      </c>
      <c r="H1611" s="11">
        <v>10</v>
      </c>
      <c r="I1611" s="20" t="s">
        <v>253</v>
      </c>
      <c r="J1611" s="11" t="s">
        <v>255</v>
      </c>
      <c r="K1611" s="11" t="s">
        <v>5259</v>
      </c>
      <c r="L1611" s="11">
        <v>2</v>
      </c>
    </row>
    <row r="1612" spans="1:12">
      <c r="A1612" s="11" t="s">
        <v>3082</v>
      </c>
      <c r="D1612" s="11" t="s">
        <v>254</v>
      </c>
      <c r="E1612" s="19" t="s">
        <v>3326</v>
      </c>
      <c r="F1612" s="10">
        <v>42036</v>
      </c>
      <c r="G1612" s="10">
        <v>45323</v>
      </c>
      <c r="H1612" s="11">
        <v>10</v>
      </c>
      <c r="I1612" s="20" t="s">
        <v>253</v>
      </c>
      <c r="J1612" s="11" t="s">
        <v>255</v>
      </c>
      <c r="K1612" s="11" t="s">
        <v>5259</v>
      </c>
      <c r="L1612" s="11">
        <v>2</v>
      </c>
    </row>
    <row r="1613" spans="1:12">
      <c r="A1613" s="11" t="s">
        <v>3083</v>
      </c>
      <c r="D1613" s="11" t="s">
        <v>254</v>
      </c>
      <c r="E1613" s="19" t="s">
        <v>3327</v>
      </c>
      <c r="F1613" s="10">
        <v>42036</v>
      </c>
      <c r="G1613" s="10">
        <v>45323</v>
      </c>
      <c r="H1613" s="11">
        <v>10</v>
      </c>
      <c r="I1613" s="20" t="s">
        <v>253</v>
      </c>
      <c r="J1613" s="11" t="s">
        <v>255</v>
      </c>
      <c r="K1613" s="11" t="s">
        <v>5259</v>
      </c>
      <c r="L1613" s="11">
        <v>2</v>
      </c>
    </row>
    <row r="1614" spans="1:12">
      <c r="A1614" s="11" t="s">
        <v>3084</v>
      </c>
      <c r="D1614" s="11" t="s">
        <v>254</v>
      </c>
      <c r="E1614" s="19" t="s">
        <v>3328</v>
      </c>
      <c r="F1614" s="10">
        <v>42036</v>
      </c>
      <c r="G1614" s="10">
        <v>45323</v>
      </c>
      <c r="H1614" s="11">
        <v>10</v>
      </c>
      <c r="I1614" s="20" t="s">
        <v>253</v>
      </c>
      <c r="J1614" s="11" t="s">
        <v>255</v>
      </c>
      <c r="K1614" s="11" t="s">
        <v>5259</v>
      </c>
      <c r="L1614" s="11">
        <v>2</v>
      </c>
    </row>
    <row r="1615" spans="1:12">
      <c r="A1615" s="11" t="s">
        <v>3085</v>
      </c>
      <c r="D1615" s="11" t="s">
        <v>254</v>
      </c>
      <c r="E1615" s="19" t="s">
        <v>3329</v>
      </c>
      <c r="F1615" s="10">
        <v>42036</v>
      </c>
      <c r="G1615" s="10">
        <v>45323</v>
      </c>
      <c r="H1615" s="11">
        <v>10</v>
      </c>
      <c r="I1615" s="20" t="s">
        <v>253</v>
      </c>
      <c r="J1615" s="11" t="s">
        <v>255</v>
      </c>
      <c r="K1615" s="11" t="s">
        <v>5259</v>
      </c>
      <c r="L1615" s="11">
        <v>2</v>
      </c>
    </row>
    <row r="1616" spans="1:12">
      <c r="A1616" s="11" t="s">
        <v>3086</v>
      </c>
      <c r="D1616" s="11" t="s">
        <v>254</v>
      </c>
      <c r="E1616" s="19" t="s">
        <v>3330</v>
      </c>
      <c r="F1616" s="10">
        <v>42036</v>
      </c>
      <c r="G1616" s="10">
        <v>45323</v>
      </c>
      <c r="H1616" s="11">
        <v>10</v>
      </c>
      <c r="I1616" s="20" t="s">
        <v>253</v>
      </c>
      <c r="J1616" s="11" t="s">
        <v>255</v>
      </c>
      <c r="K1616" s="11" t="s">
        <v>5259</v>
      </c>
      <c r="L1616" s="11">
        <v>2</v>
      </c>
    </row>
    <row r="1617" spans="1:12">
      <c r="A1617" s="11" t="s">
        <v>3087</v>
      </c>
      <c r="D1617" s="11" t="s">
        <v>254</v>
      </c>
      <c r="E1617" s="19" t="s">
        <v>3331</v>
      </c>
      <c r="F1617" s="10">
        <v>42036</v>
      </c>
      <c r="G1617" s="10">
        <v>45323</v>
      </c>
      <c r="H1617" s="11">
        <v>10</v>
      </c>
      <c r="I1617" s="20" t="s">
        <v>253</v>
      </c>
      <c r="J1617" s="11" t="s">
        <v>255</v>
      </c>
      <c r="K1617" s="11" t="s">
        <v>5259</v>
      </c>
      <c r="L1617" s="11">
        <v>2</v>
      </c>
    </row>
    <row r="1618" spans="1:12">
      <c r="A1618" s="11" t="s">
        <v>3088</v>
      </c>
      <c r="D1618" s="11" t="s">
        <v>254</v>
      </c>
      <c r="E1618" s="19" t="s">
        <v>3332</v>
      </c>
      <c r="F1618" s="10">
        <v>42036</v>
      </c>
      <c r="G1618" s="10">
        <v>45323</v>
      </c>
      <c r="H1618" s="11">
        <v>10</v>
      </c>
      <c r="I1618" s="20" t="s">
        <v>253</v>
      </c>
      <c r="J1618" s="11" t="s">
        <v>255</v>
      </c>
      <c r="K1618" s="11" t="s">
        <v>5259</v>
      </c>
      <c r="L1618" s="11">
        <v>2</v>
      </c>
    </row>
    <row r="1619" spans="1:12">
      <c r="A1619" s="11" t="s">
        <v>3089</v>
      </c>
      <c r="D1619" s="11" t="s">
        <v>254</v>
      </c>
      <c r="E1619" s="19" t="s">
        <v>3333</v>
      </c>
      <c r="F1619" s="10">
        <v>42036</v>
      </c>
      <c r="G1619" s="10">
        <v>45323</v>
      </c>
      <c r="H1619" s="11">
        <v>10</v>
      </c>
      <c r="I1619" s="20" t="s">
        <v>253</v>
      </c>
      <c r="J1619" s="11" t="s">
        <v>255</v>
      </c>
      <c r="K1619" s="11" t="s">
        <v>5259</v>
      </c>
      <c r="L1619" s="11">
        <v>2</v>
      </c>
    </row>
    <row r="1620" spans="1:12">
      <c r="A1620" s="11" t="s">
        <v>3090</v>
      </c>
      <c r="D1620" s="11" t="s">
        <v>254</v>
      </c>
      <c r="E1620" s="19" t="s">
        <v>3334</v>
      </c>
      <c r="F1620" s="10">
        <v>42036</v>
      </c>
      <c r="G1620" s="10">
        <v>45323</v>
      </c>
      <c r="H1620" s="11">
        <v>10</v>
      </c>
      <c r="I1620" s="20" t="s">
        <v>253</v>
      </c>
      <c r="J1620" s="11" t="s">
        <v>255</v>
      </c>
      <c r="K1620" s="11" t="s">
        <v>5259</v>
      </c>
      <c r="L1620" s="11">
        <v>2</v>
      </c>
    </row>
    <row r="1621" spans="1:12">
      <c r="A1621" s="11" t="s">
        <v>3091</v>
      </c>
      <c r="D1621" s="11" t="s">
        <v>254</v>
      </c>
      <c r="E1621" s="19" t="s">
        <v>3335</v>
      </c>
      <c r="F1621" s="10">
        <v>42036</v>
      </c>
      <c r="G1621" s="10">
        <v>45323</v>
      </c>
      <c r="H1621" s="11">
        <v>10</v>
      </c>
      <c r="I1621" s="20" t="s">
        <v>253</v>
      </c>
      <c r="J1621" s="11" t="s">
        <v>255</v>
      </c>
      <c r="K1621" s="11" t="s">
        <v>5259</v>
      </c>
      <c r="L1621" s="11">
        <v>2</v>
      </c>
    </row>
    <row r="1622" spans="1:12">
      <c r="A1622" s="11" t="s">
        <v>3092</v>
      </c>
      <c r="D1622" s="11" t="s">
        <v>254</v>
      </c>
      <c r="E1622" s="19" t="s">
        <v>3336</v>
      </c>
      <c r="F1622" s="10">
        <v>42036</v>
      </c>
      <c r="G1622" s="10">
        <v>45323</v>
      </c>
      <c r="H1622" s="11">
        <v>10</v>
      </c>
      <c r="I1622" s="20" t="s">
        <v>253</v>
      </c>
      <c r="J1622" s="11" t="s">
        <v>255</v>
      </c>
      <c r="K1622" s="11" t="s">
        <v>5259</v>
      </c>
      <c r="L1622" s="11">
        <v>2</v>
      </c>
    </row>
    <row r="1623" spans="1:12">
      <c r="A1623" s="11" t="s">
        <v>3093</v>
      </c>
      <c r="D1623" s="11" t="s">
        <v>254</v>
      </c>
      <c r="E1623" s="19" t="s">
        <v>3337</v>
      </c>
      <c r="F1623" s="10">
        <v>42036</v>
      </c>
      <c r="G1623" s="10">
        <v>45323</v>
      </c>
      <c r="H1623" s="11">
        <v>10</v>
      </c>
      <c r="I1623" s="20" t="s">
        <v>253</v>
      </c>
      <c r="J1623" s="11" t="s">
        <v>255</v>
      </c>
      <c r="K1623" s="11" t="s">
        <v>5259</v>
      </c>
      <c r="L1623" s="11">
        <v>2</v>
      </c>
    </row>
    <row r="1624" spans="1:12">
      <c r="A1624" s="11" t="s">
        <v>3094</v>
      </c>
      <c r="D1624" s="11" t="s">
        <v>254</v>
      </c>
      <c r="E1624" s="19" t="s">
        <v>3338</v>
      </c>
      <c r="F1624" s="10">
        <v>42036</v>
      </c>
      <c r="G1624" s="10">
        <v>45323</v>
      </c>
      <c r="H1624" s="11">
        <v>10</v>
      </c>
      <c r="I1624" s="20" t="s">
        <v>253</v>
      </c>
      <c r="J1624" s="11" t="s">
        <v>255</v>
      </c>
      <c r="K1624" s="11" t="s">
        <v>5259</v>
      </c>
      <c r="L1624" s="11">
        <v>2</v>
      </c>
    </row>
    <row r="1625" spans="1:12">
      <c r="A1625" s="11" t="s">
        <v>3095</v>
      </c>
      <c r="D1625" s="11" t="s">
        <v>254</v>
      </c>
      <c r="E1625" s="19" t="s">
        <v>3339</v>
      </c>
      <c r="F1625" s="10">
        <v>42036</v>
      </c>
      <c r="G1625" s="10">
        <v>45323</v>
      </c>
      <c r="H1625" s="11">
        <v>10</v>
      </c>
      <c r="I1625" s="20" t="s">
        <v>253</v>
      </c>
      <c r="J1625" s="11" t="s">
        <v>255</v>
      </c>
      <c r="K1625" s="11" t="s">
        <v>5259</v>
      </c>
      <c r="L1625" s="11">
        <v>2</v>
      </c>
    </row>
    <row r="1626" spans="1:12">
      <c r="A1626" s="11" t="s">
        <v>3096</v>
      </c>
      <c r="D1626" s="11" t="s">
        <v>254</v>
      </c>
      <c r="E1626" s="19" t="s">
        <v>3340</v>
      </c>
      <c r="F1626" s="10">
        <v>42036</v>
      </c>
      <c r="G1626" s="10">
        <v>45323</v>
      </c>
      <c r="H1626" s="11">
        <v>10</v>
      </c>
      <c r="I1626" s="20" t="s">
        <v>253</v>
      </c>
      <c r="J1626" s="11" t="s">
        <v>255</v>
      </c>
      <c r="K1626" s="11" t="s">
        <v>5259</v>
      </c>
      <c r="L1626" s="11">
        <v>2</v>
      </c>
    </row>
    <row r="1627" spans="1:12">
      <c r="A1627" s="11" t="s">
        <v>3097</v>
      </c>
      <c r="D1627" s="11" t="s">
        <v>254</v>
      </c>
      <c r="E1627" s="19" t="s">
        <v>3341</v>
      </c>
      <c r="F1627" s="10">
        <v>42036</v>
      </c>
      <c r="G1627" s="10">
        <v>45323</v>
      </c>
      <c r="H1627" s="11">
        <v>10</v>
      </c>
      <c r="I1627" s="20" t="s">
        <v>253</v>
      </c>
      <c r="J1627" s="11" t="s">
        <v>255</v>
      </c>
      <c r="K1627" s="11" t="s">
        <v>5259</v>
      </c>
      <c r="L1627" s="11">
        <v>2</v>
      </c>
    </row>
    <row r="1628" spans="1:12">
      <c r="A1628" s="11" t="s">
        <v>3098</v>
      </c>
      <c r="D1628" s="11" t="s">
        <v>254</v>
      </c>
      <c r="E1628" s="19" t="s">
        <v>3342</v>
      </c>
      <c r="F1628" s="10">
        <v>42036</v>
      </c>
      <c r="G1628" s="10">
        <v>45323</v>
      </c>
      <c r="H1628" s="11">
        <v>10</v>
      </c>
      <c r="I1628" s="20" t="s">
        <v>253</v>
      </c>
      <c r="J1628" s="11" t="s">
        <v>255</v>
      </c>
      <c r="K1628" s="11" t="s">
        <v>5259</v>
      </c>
      <c r="L1628" s="11">
        <v>2</v>
      </c>
    </row>
    <row r="1629" spans="1:12">
      <c r="A1629" s="11" t="s">
        <v>3099</v>
      </c>
      <c r="D1629" s="11" t="s">
        <v>254</v>
      </c>
      <c r="E1629" s="19" t="s">
        <v>3343</v>
      </c>
      <c r="F1629" s="10">
        <v>42036</v>
      </c>
      <c r="G1629" s="10">
        <v>45323</v>
      </c>
      <c r="H1629" s="11">
        <v>10</v>
      </c>
      <c r="I1629" s="20" t="s">
        <v>253</v>
      </c>
      <c r="J1629" s="11" t="s">
        <v>255</v>
      </c>
      <c r="K1629" s="11" t="s">
        <v>5259</v>
      </c>
      <c r="L1629" s="11">
        <v>2</v>
      </c>
    </row>
    <row r="1630" spans="1:12">
      <c r="A1630" s="11" t="s">
        <v>3100</v>
      </c>
      <c r="D1630" s="11" t="s">
        <v>254</v>
      </c>
      <c r="E1630" s="19" t="s">
        <v>3344</v>
      </c>
      <c r="F1630" s="10">
        <v>42036</v>
      </c>
      <c r="G1630" s="10">
        <v>45323</v>
      </c>
      <c r="H1630" s="11">
        <v>10</v>
      </c>
      <c r="I1630" s="20" t="s">
        <v>253</v>
      </c>
      <c r="J1630" s="11" t="s">
        <v>255</v>
      </c>
      <c r="K1630" s="11" t="s">
        <v>5259</v>
      </c>
      <c r="L1630" s="11">
        <v>2</v>
      </c>
    </row>
    <row r="1631" spans="1:12">
      <c r="A1631" s="11" t="s">
        <v>3101</v>
      </c>
      <c r="D1631" s="11" t="s">
        <v>254</v>
      </c>
      <c r="E1631" s="19" t="s">
        <v>3345</v>
      </c>
      <c r="F1631" s="10">
        <v>42036</v>
      </c>
      <c r="G1631" s="10">
        <v>45323</v>
      </c>
      <c r="H1631" s="11">
        <v>10</v>
      </c>
      <c r="I1631" s="20" t="s">
        <v>253</v>
      </c>
      <c r="J1631" s="11" t="s">
        <v>255</v>
      </c>
      <c r="K1631" s="11" t="s">
        <v>5259</v>
      </c>
      <c r="L1631" s="11">
        <v>2</v>
      </c>
    </row>
    <row r="1632" spans="1:12">
      <c r="A1632" s="11" t="s">
        <v>3102</v>
      </c>
      <c r="D1632" s="11" t="s">
        <v>254</v>
      </c>
      <c r="E1632" s="19" t="s">
        <v>3346</v>
      </c>
      <c r="F1632" s="10">
        <v>42036</v>
      </c>
      <c r="G1632" s="10">
        <v>45323</v>
      </c>
      <c r="H1632" s="11">
        <v>10</v>
      </c>
      <c r="I1632" s="20" t="s">
        <v>253</v>
      </c>
      <c r="J1632" s="11" t="s">
        <v>255</v>
      </c>
      <c r="K1632" s="11" t="s">
        <v>5259</v>
      </c>
      <c r="L1632" s="11">
        <v>2</v>
      </c>
    </row>
    <row r="1633" spans="1:12">
      <c r="A1633" s="11" t="s">
        <v>3103</v>
      </c>
      <c r="D1633" s="11" t="s">
        <v>254</v>
      </c>
      <c r="E1633" s="19" t="s">
        <v>3347</v>
      </c>
      <c r="F1633" s="10">
        <v>42036</v>
      </c>
      <c r="G1633" s="10">
        <v>45323</v>
      </c>
      <c r="H1633" s="11">
        <v>10</v>
      </c>
      <c r="I1633" s="20" t="s">
        <v>253</v>
      </c>
      <c r="J1633" s="11" t="s">
        <v>255</v>
      </c>
      <c r="K1633" s="11" t="s">
        <v>5259</v>
      </c>
      <c r="L1633" s="11">
        <v>2</v>
      </c>
    </row>
    <row r="1634" spans="1:12">
      <c r="A1634" s="11" t="s">
        <v>3104</v>
      </c>
      <c r="D1634" s="11" t="s">
        <v>254</v>
      </c>
      <c r="E1634" s="19" t="s">
        <v>3348</v>
      </c>
      <c r="F1634" s="10">
        <v>42036</v>
      </c>
      <c r="G1634" s="10">
        <v>45323</v>
      </c>
      <c r="H1634" s="11">
        <v>10</v>
      </c>
      <c r="I1634" s="20" t="s">
        <v>253</v>
      </c>
      <c r="J1634" s="11" t="s">
        <v>255</v>
      </c>
      <c r="K1634" s="11" t="s">
        <v>5259</v>
      </c>
      <c r="L1634" s="11">
        <v>2</v>
      </c>
    </row>
    <row r="1635" spans="1:12">
      <c r="A1635" s="11" t="s">
        <v>3105</v>
      </c>
      <c r="D1635" s="11" t="s">
        <v>254</v>
      </c>
      <c r="E1635" s="19" t="s">
        <v>3349</v>
      </c>
      <c r="F1635" s="10">
        <v>42036</v>
      </c>
      <c r="G1635" s="10">
        <v>45323</v>
      </c>
      <c r="H1635" s="11">
        <v>10</v>
      </c>
      <c r="I1635" s="20" t="s">
        <v>253</v>
      </c>
      <c r="J1635" s="11" t="s">
        <v>255</v>
      </c>
      <c r="K1635" s="11" t="s">
        <v>5259</v>
      </c>
      <c r="L1635" s="11">
        <v>2</v>
      </c>
    </row>
    <row r="1636" spans="1:12">
      <c r="A1636" s="11" t="s">
        <v>3106</v>
      </c>
      <c r="D1636" s="11" t="s">
        <v>254</v>
      </c>
      <c r="E1636" s="19" t="s">
        <v>3350</v>
      </c>
      <c r="F1636" s="10">
        <v>42036</v>
      </c>
      <c r="G1636" s="10">
        <v>45323</v>
      </c>
      <c r="H1636" s="11">
        <v>10</v>
      </c>
      <c r="I1636" s="20" t="s">
        <v>253</v>
      </c>
      <c r="J1636" s="11" t="s">
        <v>255</v>
      </c>
      <c r="K1636" s="11" t="s">
        <v>5259</v>
      </c>
      <c r="L1636" s="11">
        <v>2</v>
      </c>
    </row>
    <row r="1637" spans="1:12">
      <c r="A1637" s="11" t="s">
        <v>3107</v>
      </c>
      <c r="D1637" s="11" t="s">
        <v>254</v>
      </c>
      <c r="E1637" s="19" t="s">
        <v>3351</v>
      </c>
      <c r="F1637" s="10">
        <v>42036</v>
      </c>
      <c r="G1637" s="10">
        <v>45323</v>
      </c>
      <c r="H1637" s="11">
        <v>10</v>
      </c>
      <c r="I1637" s="20" t="s">
        <v>253</v>
      </c>
      <c r="J1637" s="11" t="s">
        <v>255</v>
      </c>
      <c r="K1637" s="11" t="s">
        <v>5259</v>
      </c>
      <c r="L1637" s="11">
        <v>2</v>
      </c>
    </row>
    <row r="1638" spans="1:12">
      <c r="A1638" s="11" t="s">
        <v>3108</v>
      </c>
      <c r="D1638" s="11" t="s">
        <v>254</v>
      </c>
      <c r="E1638" s="19" t="s">
        <v>3352</v>
      </c>
      <c r="F1638" s="10">
        <v>42036</v>
      </c>
      <c r="G1638" s="10">
        <v>45323</v>
      </c>
      <c r="H1638" s="11">
        <v>10</v>
      </c>
      <c r="I1638" s="20" t="s">
        <v>253</v>
      </c>
      <c r="J1638" s="11" t="s">
        <v>255</v>
      </c>
      <c r="K1638" s="11" t="s">
        <v>5259</v>
      </c>
      <c r="L1638" s="11">
        <v>2</v>
      </c>
    </row>
    <row r="1639" spans="1:12">
      <c r="A1639" s="11" t="s">
        <v>3109</v>
      </c>
      <c r="D1639" s="11" t="s">
        <v>254</v>
      </c>
      <c r="E1639" s="19" t="s">
        <v>3353</v>
      </c>
      <c r="F1639" s="10">
        <v>42036</v>
      </c>
      <c r="G1639" s="10">
        <v>45323</v>
      </c>
      <c r="H1639" s="11">
        <v>10</v>
      </c>
      <c r="I1639" s="20" t="s">
        <v>253</v>
      </c>
      <c r="J1639" s="11" t="s">
        <v>255</v>
      </c>
      <c r="K1639" s="11" t="s">
        <v>5259</v>
      </c>
      <c r="L1639" s="11">
        <v>2</v>
      </c>
    </row>
    <row r="1640" spans="1:12">
      <c r="A1640" s="11" t="s">
        <v>3110</v>
      </c>
      <c r="D1640" s="11" t="s">
        <v>254</v>
      </c>
      <c r="E1640" s="19" t="s">
        <v>3354</v>
      </c>
      <c r="F1640" s="10">
        <v>42036</v>
      </c>
      <c r="G1640" s="10">
        <v>45323</v>
      </c>
      <c r="H1640" s="11">
        <v>10</v>
      </c>
      <c r="I1640" s="20" t="s">
        <v>253</v>
      </c>
      <c r="J1640" s="11" t="s">
        <v>255</v>
      </c>
      <c r="K1640" s="11" t="s">
        <v>5259</v>
      </c>
      <c r="L1640" s="11">
        <v>2</v>
      </c>
    </row>
    <row r="1641" spans="1:12">
      <c r="A1641" s="11" t="s">
        <v>3111</v>
      </c>
      <c r="D1641" s="11" t="s">
        <v>254</v>
      </c>
      <c r="E1641" s="19" t="s">
        <v>3355</v>
      </c>
      <c r="F1641" s="10">
        <v>42036</v>
      </c>
      <c r="G1641" s="10">
        <v>45323</v>
      </c>
      <c r="H1641" s="11">
        <v>10</v>
      </c>
      <c r="I1641" s="20" t="s">
        <v>253</v>
      </c>
      <c r="J1641" s="11" t="s">
        <v>255</v>
      </c>
      <c r="K1641" s="11" t="s">
        <v>5259</v>
      </c>
      <c r="L1641" s="11">
        <v>2</v>
      </c>
    </row>
    <row r="1642" spans="1:12">
      <c r="A1642" s="11" t="s">
        <v>3112</v>
      </c>
      <c r="D1642" s="11" t="s">
        <v>254</v>
      </c>
      <c r="E1642" s="19" t="s">
        <v>3356</v>
      </c>
      <c r="F1642" s="10">
        <v>42036</v>
      </c>
      <c r="G1642" s="10">
        <v>45323</v>
      </c>
      <c r="H1642" s="11">
        <v>10</v>
      </c>
      <c r="I1642" s="20" t="s">
        <v>253</v>
      </c>
      <c r="J1642" s="11" t="s">
        <v>255</v>
      </c>
      <c r="K1642" s="11" t="s">
        <v>5259</v>
      </c>
      <c r="L1642" s="11">
        <v>2</v>
      </c>
    </row>
    <row r="1643" spans="1:12">
      <c r="A1643" s="11" t="s">
        <v>3113</v>
      </c>
      <c r="D1643" s="11" t="s">
        <v>254</v>
      </c>
      <c r="E1643" s="19" t="s">
        <v>3357</v>
      </c>
      <c r="F1643" s="10">
        <v>42036</v>
      </c>
      <c r="G1643" s="10">
        <v>45323</v>
      </c>
      <c r="H1643" s="11">
        <v>10</v>
      </c>
      <c r="I1643" s="20" t="s">
        <v>253</v>
      </c>
      <c r="J1643" s="11" t="s">
        <v>255</v>
      </c>
      <c r="K1643" s="11" t="s">
        <v>5259</v>
      </c>
      <c r="L1643" s="11">
        <v>2</v>
      </c>
    </row>
    <row r="1644" spans="1:12">
      <c r="A1644" s="11" t="s">
        <v>3114</v>
      </c>
      <c r="D1644" s="11" t="s">
        <v>254</v>
      </c>
      <c r="E1644" s="19" t="s">
        <v>3358</v>
      </c>
      <c r="F1644" s="10">
        <v>42036</v>
      </c>
      <c r="G1644" s="10">
        <v>45323</v>
      </c>
      <c r="H1644" s="11">
        <v>10</v>
      </c>
      <c r="I1644" s="20" t="s">
        <v>253</v>
      </c>
      <c r="J1644" s="11" t="s">
        <v>255</v>
      </c>
      <c r="K1644" s="11" t="s">
        <v>5259</v>
      </c>
      <c r="L1644" s="11">
        <v>2</v>
      </c>
    </row>
    <row r="1645" spans="1:12">
      <c r="A1645" s="11" t="s">
        <v>3115</v>
      </c>
      <c r="D1645" s="11" t="s">
        <v>254</v>
      </c>
      <c r="E1645" s="19" t="s">
        <v>3359</v>
      </c>
      <c r="F1645" s="10">
        <v>42036</v>
      </c>
      <c r="G1645" s="10">
        <v>45323</v>
      </c>
      <c r="H1645" s="11">
        <v>10</v>
      </c>
      <c r="I1645" s="20" t="s">
        <v>253</v>
      </c>
      <c r="J1645" s="11" t="s">
        <v>255</v>
      </c>
      <c r="K1645" s="11" t="s">
        <v>5259</v>
      </c>
      <c r="L1645" s="11">
        <v>2</v>
      </c>
    </row>
    <row r="1646" spans="1:12">
      <c r="A1646" s="11" t="s">
        <v>3116</v>
      </c>
      <c r="D1646" s="11" t="s">
        <v>254</v>
      </c>
      <c r="E1646" s="19" t="s">
        <v>3360</v>
      </c>
      <c r="F1646" s="10">
        <v>42036</v>
      </c>
      <c r="G1646" s="10">
        <v>45323</v>
      </c>
      <c r="H1646" s="11">
        <v>10</v>
      </c>
      <c r="I1646" s="20" t="s">
        <v>253</v>
      </c>
      <c r="J1646" s="11" t="s">
        <v>255</v>
      </c>
      <c r="K1646" s="11" t="s">
        <v>5259</v>
      </c>
      <c r="L1646" s="11">
        <v>2</v>
      </c>
    </row>
    <row r="1647" spans="1:12">
      <c r="A1647" s="11" t="s">
        <v>3117</v>
      </c>
      <c r="D1647" s="11" t="s">
        <v>254</v>
      </c>
      <c r="E1647" s="19" t="s">
        <v>3361</v>
      </c>
      <c r="F1647" s="10">
        <v>42036</v>
      </c>
      <c r="G1647" s="10">
        <v>45323</v>
      </c>
      <c r="H1647" s="11">
        <v>10</v>
      </c>
      <c r="I1647" s="20" t="s">
        <v>253</v>
      </c>
      <c r="J1647" s="11" t="s">
        <v>255</v>
      </c>
      <c r="K1647" s="11" t="s">
        <v>5259</v>
      </c>
      <c r="L1647" s="11">
        <v>2</v>
      </c>
    </row>
    <row r="1648" spans="1:12">
      <c r="A1648" s="11" t="s">
        <v>3118</v>
      </c>
      <c r="D1648" s="11" t="s">
        <v>254</v>
      </c>
      <c r="E1648" s="19" t="s">
        <v>3362</v>
      </c>
      <c r="F1648" s="10">
        <v>42036</v>
      </c>
      <c r="G1648" s="10">
        <v>45323</v>
      </c>
      <c r="H1648" s="11">
        <v>10</v>
      </c>
      <c r="I1648" s="20" t="s">
        <v>253</v>
      </c>
      <c r="J1648" s="11" t="s">
        <v>255</v>
      </c>
      <c r="K1648" s="11" t="s">
        <v>5259</v>
      </c>
      <c r="L1648" s="11">
        <v>2</v>
      </c>
    </row>
    <row r="1649" spans="1:12">
      <c r="A1649" s="11" t="s">
        <v>3119</v>
      </c>
      <c r="D1649" s="11" t="s">
        <v>254</v>
      </c>
      <c r="E1649" s="19" t="s">
        <v>3363</v>
      </c>
      <c r="F1649" s="10">
        <v>42036</v>
      </c>
      <c r="G1649" s="10">
        <v>45323</v>
      </c>
      <c r="H1649" s="11">
        <v>10</v>
      </c>
      <c r="I1649" s="20" t="s">
        <v>253</v>
      </c>
      <c r="J1649" s="11" t="s">
        <v>255</v>
      </c>
      <c r="K1649" s="11" t="s">
        <v>5259</v>
      </c>
      <c r="L1649" s="11">
        <v>2</v>
      </c>
    </row>
    <row r="1650" spans="1:12">
      <c r="A1650" s="11" t="s">
        <v>3120</v>
      </c>
      <c r="D1650" s="11" t="s">
        <v>254</v>
      </c>
      <c r="E1650" s="19" t="s">
        <v>3364</v>
      </c>
      <c r="F1650" s="10">
        <v>42036</v>
      </c>
      <c r="G1650" s="10">
        <v>45323</v>
      </c>
      <c r="H1650" s="11">
        <v>10</v>
      </c>
      <c r="I1650" s="20" t="s">
        <v>253</v>
      </c>
      <c r="J1650" s="11" t="s">
        <v>255</v>
      </c>
      <c r="K1650" s="11" t="s">
        <v>5259</v>
      </c>
      <c r="L1650" s="11">
        <v>2</v>
      </c>
    </row>
    <row r="1651" spans="1:12">
      <c r="A1651" s="11" t="s">
        <v>3121</v>
      </c>
      <c r="D1651" s="11" t="s">
        <v>254</v>
      </c>
      <c r="E1651" s="19" t="s">
        <v>3365</v>
      </c>
      <c r="F1651" s="10">
        <v>42036</v>
      </c>
      <c r="G1651" s="10">
        <v>45323</v>
      </c>
      <c r="H1651" s="11">
        <v>10</v>
      </c>
      <c r="I1651" s="20" t="s">
        <v>253</v>
      </c>
      <c r="J1651" s="11" t="s">
        <v>255</v>
      </c>
      <c r="K1651" s="11" t="s">
        <v>5259</v>
      </c>
      <c r="L1651" s="11">
        <v>2</v>
      </c>
    </row>
    <row r="1652" spans="1:12">
      <c r="A1652" s="11" t="s">
        <v>3122</v>
      </c>
      <c r="D1652" s="11" t="s">
        <v>254</v>
      </c>
      <c r="E1652" s="19" t="s">
        <v>3366</v>
      </c>
      <c r="F1652" s="10">
        <v>42036</v>
      </c>
      <c r="G1652" s="10">
        <v>45323</v>
      </c>
      <c r="H1652" s="11">
        <v>10</v>
      </c>
      <c r="I1652" s="20" t="s">
        <v>253</v>
      </c>
      <c r="J1652" s="11" t="s">
        <v>255</v>
      </c>
      <c r="K1652" s="11" t="s">
        <v>5259</v>
      </c>
      <c r="L1652" s="11">
        <v>2</v>
      </c>
    </row>
    <row r="1653" spans="1:12">
      <c r="A1653" s="11" t="s">
        <v>3123</v>
      </c>
      <c r="D1653" s="11" t="s">
        <v>254</v>
      </c>
      <c r="E1653" s="19" t="s">
        <v>3367</v>
      </c>
      <c r="F1653" s="10">
        <v>42036</v>
      </c>
      <c r="G1653" s="10">
        <v>45323</v>
      </c>
      <c r="H1653" s="11">
        <v>10</v>
      </c>
      <c r="I1653" s="20" t="s">
        <v>253</v>
      </c>
      <c r="J1653" s="11" t="s">
        <v>255</v>
      </c>
      <c r="K1653" s="11" t="s">
        <v>5259</v>
      </c>
      <c r="L1653" s="11">
        <v>2</v>
      </c>
    </row>
    <row r="1654" spans="1:12">
      <c r="A1654" s="11" t="s">
        <v>3124</v>
      </c>
      <c r="D1654" s="11" t="s">
        <v>254</v>
      </c>
      <c r="E1654" s="19" t="s">
        <v>3368</v>
      </c>
      <c r="F1654" s="10">
        <v>42036</v>
      </c>
      <c r="G1654" s="10">
        <v>45323</v>
      </c>
      <c r="H1654" s="11">
        <v>10</v>
      </c>
      <c r="I1654" s="20" t="s">
        <v>253</v>
      </c>
      <c r="J1654" s="11" t="s">
        <v>255</v>
      </c>
      <c r="K1654" s="11" t="s">
        <v>5259</v>
      </c>
      <c r="L1654" s="11">
        <v>2</v>
      </c>
    </row>
    <row r="1655" spans="1:12">
      <c r="A1655" s="11" t="s">
        <v>3125</v>
      </c>
      <c r="D1655" s="11" t="s">
        <v>254</v>
      </c>
      <c r="E1655" s="19" t="s">
        <v>3369</v>
      </c>
      <c r="F1655" s="10">
        <v>42036</v>
      </c>
      <c r="G1655" s="10">
        <v>45323</v>
      </c>
      <c r="H1655" s="11">
        <v>10</v>
      </c>
      <c r="I1655" s="20" t="s">
        <v>253</v>
      </c>
      <c r="J1655" s="11" t="s">
        <v>255</v>
      </c>
      <c r="K1655" s="11" t="s">
        <v>5259</v>
      </c>
      <c r="L1655" s="11">
        <v>2</v>
      </c>
    </row>
    <row r="1656" spans="1:12">
      <c r="A1656" s="11" t="s">
        <v>3126</v>
      </c>
      <c r="D1656" s="11" t="s">
        <v>254</v>
      </c>
      <c r="E1656" s="19" t="s">
        <v>3370</v>
      </c>
      <c r="F1656" s="10">
        <v>42036</v>
      </c>
      <c r="G1656" s="10">
        <v>45323</v>
      </c>
      <c r="H1656" s="11">
        <v>10</v>
      </c>
      <c r="I1656" s="20" t="s">
        <v>253</v>
      </c>
      <c r="J1656" s="11" t="s">
        <v>255</v>
      </c>
      <c r="K1656" s="11" t="s">
        <v>5259</v>
      </c>
      <c r="L1656" s="11">
        <v>2</v>
      </c>
    </row>
    <row r="1657" spans="1:12">
      <c r="A1657" s="11" t="s">
        <v>3127</v>
      </c>
      <c r="D1657" s="11" t="s">
        <v>254</v>
      </c>
      <c r="E1657" s="19" t="s">
        <v>3371</v>
      </c>
      <c r="F1657" s="10">
        <v>42036</v>
      </c>
      <c r="G1657" s="10">
        <v>45323</v>
      </c>
      <c r="H1657" s="11">
        <v>10</v>
      </c>
      <c r="I1657" s="20" t="s">
        <v>253</v>
      </c>
      <c r="J1657" s="11" t="s">
        <v>255</v>
      </c>
      <c r="K1657" s="11" t="s">
        <v>5259</v>
      </c>
      <c r="L1657" s="11">
        <v>2</v>
      </c>
    </row>
    <row r="1658" spans="1:12">
      <c r="A1658" s="11" t="s">
        <v>3128</v>
      </c>
      <c r="D1658" s="11" t="s">
        <v>254</v>
      </c>
      <c r="E1658" s="19" t="s">
        <v>3372</v>
      </c>
      <c r="F1658" s="10">
        <v>42036</v>
      </c>
      <c r="G1658" s="10">
        <v>45323</v>
      </c>
      <c r="H1658" s="11">
        <v>10</v>
      </c>
      <c r="I1658" s="20" t="s">
        <v>253</v>
      </c>
      <c r="J1658" s="11" t="s">
        <v>255</v>
      </c>
      <c r="K1658" s="11" t="s">
        <v>5259</v>
      </c>
      <c r="L1658" s="11">
        <v>2</v>
      </c>
    </row>
    <row r="1659" spans="1:12">
      <c r="A1659" s="11" t="s">
        <v>3129</v>
      </c>
      <c r="D1659" s="11" t="s">
        <v>254</v>
      </c>
      <c r="E1659" s="19" t="s">
        <v>3373</v>
      </c>
      <c r="F1659" s="10">
        <v>42036</v>
      </c>
      <c r="G1659" s="10">
        <v>45323</v>
      </c>
      <c r="H1659" s="11">
        <v>10</v>
      </c>
      <c r="I1659" s="20" t="s">
        <v>253</v>
      </c>
      <c r="J1659" s="11" t="s">
        <v>255</v>
      </c>
      <c r="K1659" s="11" t="s">
        <v>5259</v>
      </c>
      <c r="L1659" s="11">
        <v>2</v>
      </c>
    </row>
    <row r="1660" spans="1:12">
      <c r="A1660" s="11" t="s">
        <v>3130</v>
      </c>
      <c r="D1660" s="11" t="s">
        <v>254</v>
      </c>
      <c r="E1660" s="19" t="s">
        <v>3374</v>
      </c>
      <c r="F1660" s="10">
        <v>42036</v>
      </c>
      <c r="G1660" s="10">
        <v>45323</v>
      </c>
      <c r="H1660" s="11">
        <v>10</v>
      </c>
      <c r="I1660" s="20" t="s">
        <v>253</v>
      </c>
      <c r="J1660" s="11" t="s">
        <v>255</v>
      </c>
      <c r="K1660" s="11" t="s">
        <v>5259</v>
      </c>
      <c r="L1660" s="11">
        <v>2</v>
      </c>
    </row>
    <row r="1661" spans="1:12">
      <c r="A1661" s="11" t="s">
        <v>3131</v>
      </c>
      <c r="D1661" s="11" t="s">
        <v>254</v>
      </c>
      <c r="E1661" s="19" t="s">
        <v>3375</v>
      </c>
      <c r="F1661" s="10">
        <v>42036</v>
      </c>
      <c r="G1661" s="10">
        <v>45323</v>
      </c>
      <c r="H1661" s="11">
        <v>10</v>
      </c>
      <c r="I1661" s="20" t="s">
        <v>253</v>
      </c>
      <c r="J1661" s="11" t="s">
        <v>255</v>
      </c>
      <c r="K1661" s="11" t="s">
        <v>5259</v>
      </c>
      <c r="L1661" s="11">
        <v>2</v>
      </c>
    </row>
    <row r="1662" spans="1:12">
      <c r="A1662" s="11" t="s">
        <v>3132</v>
      </c>
      <c r="D1662" s="11" t="s">
        <v>254</v>
      </c>
      <c r="E1662" s="19" t="s">
        <v>3376</v>
      </c>
      <c r="F1662" s="10">
        <v>42036</v>
      </c>
      <c r="G1662" s="10">
        <v>45323</v>
      </c>
      <c r="H1662" s="11">
        <v>10</v>
      </c>
      <c r="I1662" s="20" t="s">
        <v>253</v>
      </c>
      <c r="J1662" s="11" t="s">
        <v>255</v>
      </c>
      <c r="K1662" s="11" t="s">
        <v>5259</v>
      </c>
      <c r="L1662" s="11">
        <v>2</v>
      </c>
    </row>
    <row r="1663" spans="1:12">
      <c r="A1663" s="11" t="s">
        <v>3133</v>
      </c>
      <c r="D1663" s="11" t="s">
        <v>254</v>
      </c>
      <c r="E1663" s="19" t="s">
        <v>3377</v>
      </c>
      <c r="F1663" s="10">
        <v>42036</v>
      </c>
      <c r="G1663" s="10">
        <v>45323</v>
      </c>
      <c r="H1663" s="11">
        <v>10</v>
      </c>
      <c r="I1663" s="20" t="s">
        <v>253</v>
      </c>
      <c r="J1663" s="11" t="s">
        <v>255</v>
      </c>
      <c r="K1663" s="11" t="s">
        <v>5259</v>
      </c>
      <c r="L1663" s="11">
        <v>2</v>
      </c>
    </row>
    <row r="1664" spans="1:12">
      <c r="A1664" s="11" t="s">
        <v>3134</v>
      </c>
      <c r="D1664" s="11" t="s">
        <v>254</v>
      </c>
      <c r="E1664" s="19" t="s">
        <v>3378</v>
      </c>
      <c r="F1664" s="10">
        <v>42036</v>
      </c>
      <c r="G1664" s="10">
        <v>45323</v>
      </c>
      <c r="H1664" s="11">
        <v>10</v>
      </c>
      <c r="I1664" s="20" t="s">
        <v>253</v>
      </c>
      <c r="J1664" s="11" t="s">
        <v>255</v>
      </c>
      <c r="K1664" s="11" t="s">
        <v>5259</v>
      </c>
      <c r="L1664" s="11">
        <v>2</v>
      </c>
    </row>
    <row r="1665" spans="1:12">
      <c r="A1665" s="11" t="s">
        <v>3135</v>
      </c>
      <c r="D1665" s="11" t="s">
        <v>254</v>
      </c>
      <c r="E1665" s="19" t="s">
        <v>3379</v>
      </c>
      <c r="F1665" s="10">
        <v>42036</v>
      </c>
      <c r="G1665" s="10">
        <v>45323</v>
      </c>
      <c r="H1665" s="11">
        <v>10</v>
      </c>
      <c r="I1665" s="20" t="s">
        <v>253</v>
      </c>
      <c r="J1665" s="11" t="s">
        <v>255</v>
      </c>
      <c r="K1665" s="11" t="s">
        <v>5259</v>
      </c>
      <c r="L1665" s="11">
        <v>2</v>
      </c>
    </row>
    <row r="1666" spans="1:12">
      <c r="A1666" s="11" t="s">
        <v>3136</v>
      </c>
      <c r="D1666" s="11" t="s">
        <v>254</v>
      </c>
      <c r="E1666" s="19" t="s">
        <v>3380</v>
      </c>
      <c r="F1666" s="10">
        <v>42036</v>
      </c>
      <c r="G1666" s="10">
        <v>45323</v>
      </c>
      <c r="H1666" s="11">
        <v>10</v>
      </c>
      <c r="I1666" s="20" t="s">
        <v>253</v>
      </c>
      <c r="J1666" s="11" t="s">
        <v>255</v>
      </c>
      <c r="K1666" s="11" t="s">
        <v>5259</v>
      </c>
      <c r="L1666" s="11">
        <v>2</v>
      </c>
    </row>
    <row r="1667" spans="1:12">
      <c r="A1667" s="11" t="s">
        <v>3137</v>
      </c>
      <c r="D1667" s="11" t="s">
        <v>254</v>
      </c>
      <c r="E1667" s="19" t="s">
        <v>3381</v>
      </c>
      <c r="F1667" s="10">
        <v>42036</v>
      </c>
      <c r="G1667" s="10">
        <v>45323</v>
      </c>
      <c r="H1667" s="11">
        <v>10</v>
      </c>
      <c r="I1667" s="20" t="s">
        <v>253</v>
      </c>
      <c r="J1667" s="11" t="s">
        <v>255</v>
      </c>
      <c r="K1667" s="11" t="s">
        <v>5259</v>
      </c>
      <c r="L1667" s="11">
        <v>2</v>
      </c>
    </row>
    <row r="1668" spans="1:12">
      <c r="A1668" s="11" t="s">
        <v>3138</v>
      </c>
      <c r="D1668" s="11" t="s">
        <v>254</v>
      </c>
      <c r="E1668" s="19" t="s">
        <v>3382</v>
      </c>
      <c r="F1668" s="10">
        <v>42036</v>
      </c>
      <c r="G1668" s="10">
        <v>45323</v>
      </c>
      <c r="H1668" s="11">
        <v>10</v>
      </c>
      <c r="I1668" s="20" t="s">
        <v>253</v>
      </c>
      <c r="J1668" s="11" t="s">
        <v>255</v>
      </c>
      <c r="K1668" s="11" t="s">
        <v>5259</v>
      </c>
      <c r="L1668" s="11">
        <v>2</v>
      </c>
    </row>
    <row r="1669" spans="1:12">
      <c r="A1669" s="11" t="s">
        <v>3139</v>
      </c>
      <c r="D1669" s="11" t="s">
        <v>254</v>
      </c>
      <c r="E1669" s="19" t="s">
        <v>3383</v>
      </c>
      <c r="F1669" s="10">
        <v>42036</v>
      </c>
      <c r="G1669" s="10">
        <v>45323</v>
      </c>
      <c r="H1669" s="11">
        <v>10</v>
      </c>
      <c r="I1669" s="20" t="s">
        <v>253</v>
      </c>
      <c r="J1669" s="11" t="s">
        <v>255</v>
      </c>
      <c r="K1669" s="11" t="s">
        <v>5259</v>
      </c>
      <c r="L1669" s="11">
        <v>2</v>
      </c>
    </row>
    <row r="1670" spans="1:12">
      <c r="A1670" s="11" t="s">
        <v>3140</v>
      </c>
      <c r="D1670" s="11" t="s">
        <v>254</v>
      </c>
      <c r="E1670" s="19" t="s">
        <v>3384</v>
      </c>
      <c r="F1670" s="10">
        <v>42036</v>
      </c>
      <c r="G1670" s="10">
        <v>45323</v>
      </c>
      <c r="H1670" s="11">
        <v>10</v>
      </c>
      <c r="I1670" s="20" t="s">
        <v>253</v>
      </c>
      <c r="J1670" s="11" t="s">
        <v>255</v>
      </c>
      <c r="K1670" s="11" t="s">
        <v>5259</v>
      </c>
      <c r="L1670" s="11">
        <v>2</v>
      </c>
    </row>
    <row r="1671" spans="1:12">
      <c r="A1671" s="11" t="s">
        <v>3141</v>
      </c>
      <c r="D1671" s="11" t="s">
        <v>254</v>
      </c>
      <c r="E1671" s="19" t="s">
        <v>3385</v>
      </c>
      <c r="F1671" s="10">
        <v>42036</v>
      </c>
      <c r="G1671" s="10">
        <v>45323</v>
      </c>
      <c r="H1671" s="11">
        <v>10</v>
      </c>
      <c r="I1671" s="20" t="s">
        <v>253</v>
      </c>
      <c r="J1671" s="11" t="s">
        <v>255</v>
      </c>
      <c r="K1671" s="11" t="s">
        <v>5259</v>
      </c>
      <c r="L1671" s="11">
        <v>2</v>
      </c>
    </row>
    <row r="1672" spans="1:12">
      <c r="A1672" s="11" t="s">
        <v>3142</v>
      </c>
      <c r="D1672" s="11" t="s">
        <v>254</v>
      </c>
      <c r="E1672" s="19" t="s">
        <v>3386</v>
      </c>
      <c r="F1672" s="10">
        <v>42036</v>
      </c>
      <c r="G1672" s="10">
        <v>45323</v>
      </c>
      <c r="H1672" s="11">
        <v>10</v>
      </c>
      <c r="I1672" s="20" t="s">
        <v>253</v>
      </c>
      <c r="J1672" s="11" t="s">
        <v>255</v>
      </c>
      <c r="K1672" s="11" t="s">
        <v>5259</v>
      </c>
      <c r="L1672" s="11">
        <v>2</v>
      </c>
    </row>
    <row r="1673" spans="1:12">
      <c r="A1673" s="11" t="s">
        <v>3143</v>
      </c>
      <c r="D1673" s="11" t="s">
        <v>254</v>
      </c>
      <c r="E1673" s="19" t="s">
        <v>3387</v>
      </c>
      <c r="F1673" s="10">
        <v>42036</v>
      </c>
      <c r="G1673" s="10">
        <v>45323</v>
      </c>
      <c r="H1673" s="11">
        <v>10</v>
      </c>
      <c r="I1673" s="20" t="s">
        <v>253</v>
      </c>
      <c r="J1673" s="11" t="s">
        <v>255</v>
      </c>
      <c r="K1673" s="11" t="s">
        <v>5259</v>
      </c>
      <c r="L1673" s="11">
        <v>2</v>
      </c>
    </row>
    <row r="1674" spans="1:12">
      <c r="A1674" s="11" t="s">
        <v>3144</v>
      </c>
      <c r="D1674" s="11" t="s">
        <v>254</v>
      </c>
      <c r="E1674" s="19" t="s">
        <v>3388</v>
      </c>
      <c r="F1674" s="10">
        <v>42036</v>
      </c>
      <c r="G1674" s="10">
        <v>45323</v>
      </c>
      <c r="H1674" s="11">
        <v>10</v>
      </c>
      <c r="I1674" s="20" t="s">
        <v>253</v>
      </c>
      <c r="J1674" s="11" t="s">
        <v>255</v>
      </c>
      <c r="K1674" s="11" t="s">
        <v>5259</v>
      </c>
      <c r="L1674" s="11">
        <v>2</v>
      </c>
    </row>
    <row r="1675" spans="1:12">
      <c r="A1675" s="11" t="s">
        <v>3145</v>
      </c>
      <c r="D1675" s="11" t="s">
        <v>254</v>
      </c>
      <c r="E1675" s="19" t="s">
        <v>3389</v>
      </c>
      <c r="F1675" s="10">
        <v>42036</v>
      </c>
      <c r="G1675" s="10">
        <v>45323</v>
      </c>
      <c r="H1675" s="11">
        <v>10</v>
      </c>
      <c r="I1675" s="20" t="s">
        <v>253</v>
      </c>
      <c r="J1675" s="11" t="s">
        <v>255</v>
      </c>
      <c r="K1675" s="11" t="s">
        <v>5259</v>
      </c>
      <c r="L1675" s="11">
        <v>2</v>
      </c>
    </row>
    <row r="1676" spans="1:12">
      <c r="A1676" s="11" t="s">
        <v>3146</v>
      </c>
      <c r="D1676" s="11" t="s">
        <v>254</v>
      </c>
      <c r="E1676" s="19" t="s">
        <v>3390</v>
      </c>
      <c r="F1676" s="10">
        <v>42036</v>
      </c>
      <c r="G1676" s="10">
        <v>45323</v>
      </c>
      <c r="H1676" s="11">
        <v>10</v>
      </c>
      <c r="I1676" s="20" t="s">
        <v>253</v>
      </c>
      <c r="J1676" s="11" t="s">
        <v>255</v>
      </c>
      <c r="K1676" s="11" t="s">
        <v>5259</v>
      </c>
      <c r="L1676" s="11">
        <v>2</v>
      </c>
    </row>
    <row r="1677" spans="1:12">
      <c r="A1677" s="11" t="s">
        <v>3147</v>
      </c>
      <c r="D1677" s="11" t="s">
        <v>254</v>
      </c>
      <c r="E1677" s="19" t="s">
        <v>3391</v>
      </c>
      <c r="F1677" s="10">
        <v>42036</v>
      </c>
      <c r="G1677" s="10">
        <v>45323</v>
      </c>
      <c r="H1677" s="11">
        <v>10</v>
      </c>
      <c r="I1677" s="20" t="s">
        <v>253</v>
      </c>
      <c r="J1677" s="11" t="s">
        <v>255</v>
      </c>
      <c r="K1677" s="11" t="s">
        <v>5259</v>
      </c>
      <c r="L1677" s="11">
        <v>2</v>
      </c>
    </row>
    <row r="1678" spans="1:12">
      <c r="A1678" s="11" t="s">
        <v>3148</v>
      </c>
      <c r="D1678" s="11" t="s">
        <v>254</v>
      </c>
      <c r="E1678" s="19" t="s">
        <v>3392</v>
      </c>
      <c r="F1678" s="10">
        <v>42036</v>
      </c>
      <c r="G1678" s="10">
        <v>45323</v>
      </c>
      <c r="H1678" s="11">
        <v>10</v>
      </c>
      <c r="I1678" s="20" t="s">
        <v>253</v>
      </c>
      <c r="J1678" s="11" t="s">
        <v>255</v>
      </c>
      <c r="K1678" s="11" t="s">
        <v>5259</v>
      </c>
      <c r="L1678" s="11">
        <v>2</v>
      </c>
    </row>
    <row r="1679" spans="1:12">
      <c r="A1679" s="11" t="s">
        <v>3149</v>
      </c>
      <c r="D1679" s="11" t="s">
        <v>254</v>
      </c>
      <c r="E1679" s="19" t="s">
        <v>3393</v>
      </c>
      <c r="F1679" s="10">
        <v>42036</v>
      </c>
      <c r="G1679" s="10">
        <v>45323</v>
      </c>
      <c r="H1679" s="11">
        <v>10</v>
      </c>
      <c r="I1679" s="20" t="s">
        <v>253</v>
      </c>
      <c r="J1679" s="11" t="s">
        <v>255</v>
      </c>
      <c r="K1679" s="11" t="s">
        <v>5259</v>
      </c>
      <c r="L1679" s="11">
        <v>2</v>
      </c>
    </row>
    <row r="1680" spans="1:12">
      <c r="A1680" s="11" t="s">
        <v>5385</v>
      </c>
      <c r="D1680" s="11" t="s">
        <v>254</v>
      </c>
      <c r="E1680" s="19" t="s">
        <v>3394</v>
      </c>
      <c r="F1680" s="10">
        <v>42036</v>
      </c>
      <c r="G1680" s="10">
        <v>45323</v>
      </c>
      <c r="H1680" s="11">
        <v>10</v>
      </c>
      <c r="I1680" s="20" t="s">
        <v>253</v>
      </c>
      <c r="J1680" s="11" t="s">
        <v>255</v>
      </c>
      <c r="K1680" s="11" t="s">
        <v>5259</v>
      </c>
      <c r="L1680" s="11">
        <v>2</v>
      </c>
    </row>
    <row r="1681" spans="1:12">
      <c r="A1681" s="11" t="s">
        <v>5386</v>
      </c>
      <c r="D1681" s="11" t="s">
        <v>254</v>
      </c>
      <c r="E1681" s="19" t="s">
        <v>3395</v>
      </c>
      <c r="F1681" s="10">
        <v>42036</v>
      </c>
      <c r="G1681" s="10">
        <v>45323</v>
      </c>
      <c r="H1681" s="11">
        <v>10</v>
      </c>
      <c r="I1681" s="20" t="s">
        <v>253</v>
      </c>
      <c r="J1681" s="11" t="s">
        <v>255</v>
      </c>
      <c r="K1681" s="11" t="s">
        <v>5259</v>
      </c>
      <c r="L1681" s="11">
        <v>2</v>
      </c>
    </row>
    <row r="1682" spans="1:12">
      <c r="A1682" s="11" t="s">
        <v>5387</v>
      </c>
      <c r="D1682" s="11" t="s">
        <v>254</v>
      </c>
      <c r="E1682" s="19" t="s">
        <v>3396</v>
      </c>
      <c r="F1682" s="10">
        <v>42036</v>
      </c>
      <c r="G1682" s="10">
        <v>45323</v>
      </c>
      <c r="H1682" s="11">
        <v>10</v>
      </c>
      <c r="I1682" s="20" t="s">
        <v>253</v>
      </c>
      <c r="J1682" s="11" t="s">
        <v>255</v>
      </c>
      <c r="K1682" s="11" t="s">
        <v>5259</v>
      </c>
      <c r="L1682" s="11">
        <v>2</v>
      </c>
    </row>
    <row r="1683" spans="1:12">
      <c r="A1683" s="11" t="s">
        <v>5388</v>
      </c>
      <c r="D1683" s="11" t="s">
        <v>254</v>
      </c>
      <c r="E1683" s="19" t="s">
        <v>3397</v>
      </c>
      <c r="F1683" s="10">
        <v>42036</v>
      </c>
      <c r="G1683" s="10">
        <v>45323</v>
      </c>
      <c r="H1683" s="11">
        <v>10</v>
      </c>
      <c r="I1683" s="20" t="s">
        <v>253</v>
      </c>
      <c r="J1683" s="11" t="s">
        <v>255</v>
      </c>
      <c r="K1683" s="11" t="s">
        <v>5259</v>
      </c>
      <c r="L1683" s="11">
        <v>2</v>
      </c>
    </row>
    <row r="1684" spans="1:12">
      <c r="A1684" s="11" t="s">
        <v>5389</v>
      </c>
      <c r="D1684" s="11" t="s">
        <v>254</v>
      </c>
      <c r="E1684" s="19" t="s">
        <v>3398</v>
      </c>
      <c r="F1684" s="10">
        <v>42036</v>
      </c>
      <c r="G1684" s="10">
        <v>45323</v>
      </c>
      <c r="H1684" s="11">
        <v>10</v>
      </c>
      <c r="I1684" s="20" t="s">
        <v>253</v>
      </c>
      <c r="J1684" s="11" t="s">
        <v>255</v>
      </c>
      <c r="K1684" s="11" t="s">
        <v>5259</v>
      </c>
      <c r="L1684" s="11">
        <v>2</v>
      </c>
    </row>
    <row r="1685" spans="1:12">
      <c r="A1685" s="11" t="s">
        <v>5390</v>
      </c>
      <c r="D1685" s="11" t="s">
        <v>254</v>
      </c>
      <c r="E1685" s="19" t="s">
        <v>3399</v>
      </c>
      <c r="F1685" s="10">
        <v>42036</v>
      </c>
      <c r="G1685" s="10">
        <v>45323</v>
      </c>
      <c r="H1685" s="11">
        <v>10</v>
      </c>
      <c r="I1685" s="20" t="s">
        <v>253</v>
      </c>
      <c r="J1685" s="11" t="s">
        <v>255</v>
      </c>
      <c r="K1685" s="11" t="s">
        <v>5259</v>
      </c>
      <c r="L1685" s="11">
        <v>2</v>
      </c>
    </row>
    <row r="1686" spans="1:12">
      <c r="A1686" s="11" t="s">
        <v>3150</v>
      </c>
      <c r="D1686" s="11" t="s">
        <v>254</v>
      </c>
      <c r="E1686" s="19" t="s">
        <v>3400</v>
      </c>
      <c r="F1686" s="10">
        <v>42036</v>
      </c>
      <c r="G1686" s="10">
        <v>45323</v>
      </c>
      <c r="H1686" s="11">
        <v>10</v>
      </c>
      <c r="I1686" s="20" t="s">
        <v>253</v>
      </c>
      <c r="J1686" s="11" t="s">
        <v>255</v>
      </c>
      <c r="K1686" s="11" t="s">
        <v>5259</v>
      </c>
      <c r="L1686" s="11">
        <v>2</v>
      </c>
    </row>
    <row r="1687" spans="1:12">
      <c r="A1687" s="11" t="s">
        <v>3151</v>
      </c>
      <c r="D1687" s="11" t="s">
        <v>254</v>
      </c>
      <c r="E1687" s="19" t="s">
        <v>3401</v>
      </c>
      <c r="F1687" s="10">
        <v>42036</v>
      </c>
      <c r="G1687" s="10">
        <v>45323</v>
      </c>
      <c r="H1687" s="11">
        <v>10</v>
      </c>
      <c r="I1687" s="20" t="s">
        <v>253</v>
      </c>
      <c r="J1687" s="11" t="s">
        <v>255</v>
      </c>
      <c r="K1687" s="11" t="s">
        <v>5259</v>
      </c>
      <c r="L1687" s="11">
        <v>2</v>
      </c>
    </row>
    <row r="1688" spans="1:12">
      <c r="A1688" s="11" t="s">
        <v>3152</v>
      </c>
      <c r="D1688" s="11" t="s">
        <v>254</v>
      </c>
      <c r="E1688" s="19" t="s">
        <v>3402</v>
      </c>
      <c r="F1688" s="10">
        <v>42036</v>
      </c>
      <c r="G1688" s="10">
        <v>45323</v>
      </c>
      <c r="H1688" s="11">
        <v>10</v>
      </c>
      <c r="I1688" s="20" t="s">
        <v>253</v>
      </c>
      <c r="J1688" s="11" t="s">
        <v>255</v>
      </c>
      <c r="K1688" s="11" t="s">
        <v>5259</v>
      </c>
      <c r="L1688" s="11">
        <v>2</v>
      </c>
    </row>
    <row r="1689" spans="1:12">
      <c r="A1689" s="11" t="s">
        <v>3153</v>
      </c>
      <c r="D1689" s="11" t="s">
        <v>254</v>
      </c>
      <c r="E1689" s="19" t="s">
        <v>3403</v>
      </c>
      <c r="F1689" s="10">
        <v>42036</v>
      </c>
      <c r="G1689" s="10">
        <v>45323</v>
      </c>
      <c r="H1689" s="11">
        <v>10</v>
      </c>
      <c r="I1689" s="20" t="s">
        <v>253</v>
      </c>
      <c r="J1689" s="11" t="s">
        <v>255</v>
      </c>
      <c r="K1689" s="11" t="s">
        <v>5259</v>
      </c>
      <c r="L1689" s="11">
        <v>2</v>
      </c>
    </row>
    <row r="1690" spans="1:12">
      <c r="A1690" s="11" t="s">
        <v>3154</v>
      </c>
      <c r="D1690" s="11" t="s">
        <v>254</v>
      </c>
      <c r="E1690" s="19" t="s">
        <v>3404</v>
      </c>
      <c r="F1690" s="10">
        <v>42036</v>
      </c>
      <c r="G1690" s="10">
        <v>45323</v>
      </c>
      <c r="H1690" s="11">
        <v>10</v>
      </c>
      <c r="I1690" s="20" t="s">
        <v>253</v>
      </c>
      <c r="J1690" s="11" t="s">
        <v>255</v>
      </c>
      <c r="K1690" s="11" t="s">
        <v>5259</v>
      </c>
      <c r="L1690" s="11">
        <v>2</v>
      </c>
    </row>
    <row r="1691" spans="1:12">
      <c r="A1691" s="11" t="s">
        <v>3155</v>
      </c>
      <c r="D1691" s="11" t="s">
        <v>254</v>
      </c>
      <c r="E1691" s="19" t="s">
        <v>3405</v>
      </c>
      <c r="F1691" s="10">
        <v>42036</v>
      </c>
      <c r="G1691" s="10">
        <v>45323</v>
      </c>
      <c r="H1691" s="11">
        <v>10</v>
      </c>
      <c r="I1691" s="20" t="s">
        <v>253</v>
      </c>
      <c r="J1691" s="11" t="s">
        <v>255</v>
      </c>
      <c r="K1691" s="11" t="s">
        <v>5259</v>
      </c>
      <c r="L1691" s="11">
        <v>2</v>
      </c>
    </row>
    <row r="1692" spans="1:12">
      <c r="A1692" s="11" t="s">
        <v>3156</v>
      </c>
      <c r="D1692" s="11" t="s">
        <v>254</v>
      </c>
      <c r="E1692" s="19" t="s">
        <v>3406</v>
      </c>
      <c r="F1692" s="10">
        <v>42036</v>
      </c>
      <c r="G1692" s="10">
        <v>45323</v>
      </c>
      <c r="H1692" s="11">
        <v>10</v>
      </c>
      <c r="I1692" s="20" t="s">
        <v>253</v>
      </c>
      <c r="J1692" s="11" t="s">
        <v>255</v>
      </c>
      <c r="K1692" s="11" t="s">
        <v>5259</v>
      </c>
      <c r="L1692" s="11">
        <v>2</v>
      </c>
    </row>
    <row r="1693" spans="1:12">
      <c r="A1693" s="11" t="s">
        <v>3157</v>
      </c>
      <c r="D1693" s="11" t="s">
        <v>254</v>
      </c>
      <c r="E1693" s="19" t="s">
        <v>3407</v>
      </c>
      <c r="F1693" s="10">
        <v>42036</v>
      </c>
      <c r="G1693" s="10">
        <v>45323</v>
      </c>
      <c r="H1693" s="11">
        <v>10</v>
      </c>
      <c r="I1693" s="20" t="s">
        <v>253</v>
      </c>
      <c r="J1693" s="11" t="s">
        <v>255</v>
      </c>
      <c r="K1693" s="11" t="s">
        <v>5259</v>
      </c>
      <c r="L1693" s="11">
        <v>2</v>
      </c>
    </row>
    <row r="1694" spans="1:12">
      <c r="A1694" s="11" t="s">
        <v>3158</v>
      </c>
      <c r="D1694" s="11" t="s">
        <v>254</v>
      </c>
      <c r="E1694" s="19" t="s">
        <v>3408</v>
      </c>
      <c r="F1694" s="10">
        <v>42036</v>
      </c>
      <c r="G1694" s="10">
        <v>45323</v>
      </c>
      <c r="H1694" s="11">
        <v>10</v>
      </c>
      <c r="I1694" s="20" t="s">
        <v>253</v>
      </c>
      <c r="J1694" s="11" t="s">
        <v>255</v>
      </c>
      <c r="K1694" s="11" t="s">
        <v>5259</v>
      </c>
      <c r="L1694" s="11">
        <v>2</v>
      </c>
    </row>
    <row r="1695" spans="1:12">
      <c r="A1695" s="11" t="s">
        <v>3159</v>
      </c>
      <c r="D1695" s="11" t="s">
        <v>254</v>
      </c>
      <c r="E1695" s="19" t="s">
        <v>3409</v>
      </c>
      <c r="F1695" s="10">
        <v>42036</v>
      </c>
      <c r="G1695" s="10">
        <v>45323</v>
      </c>
      <c r="H1695" s="11">
        <v>10</v>
      </c>
      <c r="I1695" s="20" t="s">
        <v>253</v>
      </c>
      <c r="J1695" s="11" t="s">
        <v>255</v>
      </c>
      <c r="K1695" s="11" t="s">
        <v>5259</v>
      </c>
      <c r="L1695" s="11">
        <v>2</v>
      </c>
    </row>
    <row r="1696" spans="1:12">
      <c r="A1696" s="11" t="s">
        <v>3160</v>
      </c>
      <c r="D1696" s="11" t="s">
        <v>254</v>
      </c>
      <c r="E1696" s="19" t="s">
        <v>3410</v>
      </c>
      <c r="F1696" s="10">
        <v>42036</v>
      </c>
      <c r="G1696" s="10">
        <v>45323</v>
      </c>
      <c r="H1696" s="11">
        <v>10</v>
      </c>
      <c r="I1696" s="20" t="s">
        <v>253</v>
      </c>
      <c r="J1696" s="11" t="s">
        <v>255</v>
      </c>
      <c r="K1696" s="11" t="s">
        <v>5259</v>
      </c>
      <c r="L1696" s="11">
        <v>2</v>
      </c>
    </row>
    <row r="1697" spans="1:12">
      <c r="A1697" s="11" t="s">
        <v>3161</v>
      </c>
      <c r="D1697" s="11" t="s">
        <v>254</v>
      </c>
      <c r="E1697" s="19" t="s">
        <v>3411</v>
      </c>
      <c r="F1697" s="10">
        <v>42036</v>
      </c>
      <c r="G1697" s="10">
        <v>45323</v>
      </c>
      <c r="H1697" s="11">
        <v>10</v>
      </c>
      <c r="I1697" s="20" t="s">
        <v>253</v>
      </c>
      <c r="J1697" s="11" t="s">
        <v>255</v>
      </c>
      <c r="K1697" s="11" t="s">
        <v>5259</v>
      </c>
      <c r="L1697" s="11">
        <v>2</v>
      </c>
    </row>
    <row r="1698" spans="1:12">
      <c r="A1698" s="11" t="s">
        <v>3162</v>
      </c>
      <c r="D1698" s="11" t="s">
        <v>254</v>
      </c>
      <c r="E1698" s="19" t="s">
        <v>3412</v>
      </c>
      <c r="F1698" s="10">
        <v>42036</v>
      </c>
      <c r="G1698" s="10">
        <v>45323</v>
      </c>
      <c r="H1698" s="11">
        <v>10</v>
      </c>
      <c r="I1698" s="20" t="s">
        <v>253</v>
      </c>
      <c r="J1698" s="11" t="s">
        <v>255</v>
      </c>
      <c r="K1698" s="11" t="s">
        <v>5259</v>
      </c>
      <c r="L1698" s="11">
        <v>2</v>
      </c>
    </row>
    <row r="1699" spans="1:12">
      <c r="A1699" s="11" t="s">
        <v>3163</v>
      </c>
      <c r="D1699" s="11" t="s">
        <v>254</v>
      </c>
      <c r="E1699" s="19" t="s">
        <v>3413</v>
      </c>
      <c r="F1699" s="10">
        <v>42036</v>
      </c>
      <c r="G1699" s="10">
        <v>45323</v>
      </c>
      <c r="H1699" s="11">
        <v>10</v>
      </c>
      <c r="I1699" s="20" t="s">
        <v>253</v>
      </c>
      <c r="J1699" s="11" t="s">
        <v>255</v>
      </c>
      <c r="K1699" s="11" t="s">
        <v>5259</v>
      </c>
      <c r="L1699" s="11">
        <v>2</v>
      </c>
    </row>
    <row r="1700" spans="1:12">
      <c r="A1700" s="11" t="s">
        <v>3164</v>
      </c>
      <c r="D1700" s="11" t="s">
        <v>254</v>
      </c>
      <c r="E1700" s="19" t="s">
        <v>3414</v>
      </c>
      <c r="F1700" s="10">
        <v>42036</v>
      </c>
      <c r="G1700" s="10">
        <v>45323</v>
      </c>
      <c r="H1700" s="11">
        <v>10</v>
      </c>
      <c r="I1700" s="20" t="s">
        <v>253</v>
      </c>
      <c r="J1700" s="11" t="s">
        <v>255</v>
      </c>
      <c r="K1700" s="11" t="s">
        <v>5259</v>
      </c>
      <c r="L1700" s="11">
        <v>2</v>
      </c>
    </row>
    <row r="1701" spans="1:12">
      <c r="A1701" s="11" t="s">
        <v>3165</v>
      </c>
      <c r="D1701" s="11" t="s">
        <v>254</v>
      </c>
      <c r="E1701" s="19" t="s">
        <v>3415</v>
      </c>
      <c r="F1701" s="10">
        <v>42036</v>
      </c>
      <c r="G1701" s="10">
        <v>45323</v>
      </c>
      <c r="H1701" s="11">
        <v>10</v>
      </c>
      <c r="I1701" s="20" t="s">
        <v>253</v>
      </c>
      <c r="J1701" s="11" t="s">
        <v>255</v>
      </c>
      <c r="K1701" s="11" t="s">
        <v>5259</v>
      </c>
      <c r="L1701" s="11">
        <v>2</v>
      </c>
    </row>
    <row r="1702" spans="1:12">
      <c r="A1702" s="11" t="s">
        <v>3166</v>
      </c>
      <c r="D1702" s="11" t="s">
        <v>254</v>
      </c>
      <c r="E1702" s="19" t="s">
        <v>3416</v>
      </c>
      <c r="F1702" s="10">
        <v>42036</v>
      </c>
      <c r="G1702" s="10">
        <v>45323</v>
      </c>
      <c r="H1702" s="11">
        <v>10</v>
      </c>
      <c r="I1702" s="20" t="s">
        <v>253</v>
      </c>
      <c r="J1702" s="11" t="s">
        <v>255</v>
      </c>
      <c r="K1702" s="11" t="s">
        <v>5259</v>
      </c>
      <c r="L1702" s="11">
        <v>2</v>
      </c>
    </row>
    <row r="1703" spans="1:12">
      <c r="A1703" s="11" t="s">
        <v>3167</v>
      </c>
      <c r="D1703" s="11" t="s">
        <v>254</v>
      </c>
      <c r="E1703" s="19" t="s">
        <v>3417</v>
      </c>
      <c r="F1703" s="10">
        <v>42036</v>
      </c>
      <c r="G1703" s="10">
        <v>45323</v>
      </c>
      <c r="H1703" s="11">
        <v>10</v>
      </c>
      <c r="I1703" s="20" t="s">
        <v>253</v>
      </c>
      <c r="J1703" s="11" t="s">
        <v>255</v>
      </c>
      <c r="K1703" s="11" t="s">
        <v>5259</v>
      </c>
      <c r="L1703" s="11">
        <v>2</v>
      </c>
    </row>
    <row r="1704" spans="1:12">
      <c r="A1704" s="11" t="s">
        <v>3168</v>
      </c>
      <c r="D1704" s="11" t="s">
        <v>254</v>
      </c>
      <c r="E1704" s="19" t="s">
        <v>3418</v>
      </c>
      <c r="F1704" s="10">
        <v>42036</v>
      </c>
      <c r="G1704" s="10">
        <v>45323</v>
      </c>
      <c r="H1704" s="11">
        <v>10</v>
      </c>
      <c r="I1704" s="20" t="s">
        <v>253</v>
      </c>
      <c r="J1704" s="11" t="s">
        <v>255</v>
      </c>
      <c r="K1704" s="11" t="s">
        <v>5259</v>
      </c>
      <c r="L1704" s="11">
        <v>2</v>
      </c>
    </row>
    <row r="1705" spans="1:12">
      <c r="A1705" s="11" t="s">
        <v>3169</v>
      </c>
      <c r="D1705" s="11" t="s">
        <v>254</v>
      </c>
      <c r="E1705" s="19" t="s">
        <v>3419</v>
      </c>
      <c r="F1705" s="10">
        <v>42036</v>
      </c>
      <c r="G1705" s="10">
        <v>45323</v>
      </c>
      <c r="H1705" s="11">
        <v>10</v>
      </c>
      <c r="I1705" s="20" t="s">
        <v>253</v>
      </c>
      <c r="J1705" s="11" t="s">
        <v>255</v>
      </c>
      <c r="K1705" s="11" t="s">
        <v>5259</v>
      </c>
      <c r="L1705" s="11">
        <v>2</v>
      </c>
    </row>
    <row r="1706" spans="1:12">
      <c r="A1706" s="11" t="s">
        <v>3170</v>
      </c>
      <c r="D1706" s="11" t="s">
        <v>254</v>
      </c>
      <c r="E1706" s="19" t="s">
        <v>3420</v>
      </c>
      <c r="F1706" s="10">
        <v>42036</v>
      </c>
      <c r="G1706" s="10">
        <v>45323</v>
      </c>
      <c r="H1706" s="11">
        <v>10</v>
      </c>
      <c r="I1706" s="20" t="s">
        <v>253</v>
      </c>
      <c r="J1706" s="11" t="s">
        <v>255</v>
      </c>
      <c r="K1706" s="11" t="s">
        <v>5259</v>
      </c>
      <c r="L1706" s="11">
        <v>2</v>
      </c>
    </row>
    <row r="1707" spans="1:12">
      <c r="A1707" s="11" t="s">
        <v>3171</v>
      </c>
      <c r="D1707" s="11" t="s">
        <v>254</v>
      </c>
      <c r="E1707" s="19" t="s">
        <v>3421</v>
      </c>
      <c r="F1707" s="10">
        <v>42036</v>
      </c>
      <c r="G1707" s="10">
        <v>45323</v>
      </c>
      <c r="H1707" s="11">
        <v>10</v>
      </c>
      <c r="I1707" s="20" t="s">
        <v>253</v>
      </c>
      <c r="J1707" s="11" t="s">
        <v>255</v>
      </c>
      <c r="K1707" s="11" t="s">
        <v>5259</v>
      </c>
      <c r="L1707" s="11">
        <v>2</v>
      </c>
    </row>
    <row r="1708" spans="1:12">
      <c r="A1708" s="11" t="s">
        <v>3172</v>
      </c>
      <c r="D1708" s="11" t="s">
        <v>254</v>
      </c>
      <c r="E1708" s="19" t="s">
        <v>3422</v>
      </c>
      <c r="F1708" s="10">
        <v>42036</v>
      </c>
      <c r="G1708" s="10">
        <v>45323</v>
      </c>
      <c r="H1708" s="11">
        <v>10</v>
      </c>
      <c r="I1708" s="20" t="s">
        <v>253</v>
      </c>
      <c r="J1708" s="11" t="s">
        <v>255</v>
      </c>
      <c r="K1708" s="11" t="s">
        <v>5259</v>
      </c>
      <c r="L1708" s="11">
        <v>2</v>
      </c>
    </row>
    <row r="1709" spans="1:12">
      <c r="A1709" s="11" t="s">
        <v>3173</v>
      </c>
      <c r="D1709" s="11" t="s">
        <v>254</v>
      </c>
      <c r="E1709" s="19" t="s">
        <v>3423</v>
      </c>
      <c r="F1709" s="10">
        <v>42036</v>
      </c>
      <c r="G1709" s="10">
        <v>45323</v>
      </c>
      <c r="H1709" s="11">
        <v>10</v>
      </c>
      <c r="I1709" s="20" t="s">
        <v>253</v>
      </c>
      <c r="J1709" s="11" t="s">
        <v>255</v>
      </c>
      <c r="K1709" s="11" t="s">
        <v>5259</v>
      </c>
      <c r="L1709" s="11">
        <v>2</v>
      </c>
    </row>
    <row r="1710" spans="1:12">
      <c r="A1710" s="11" t="s">
        <v>3174</v>
      </c>
      <c r="D1710" s="11" t="s">
        <v>254</v>
      </c>
      <c r="E1710" s="19" t="s">
        <v>3424</v>
      </c>
      <c r="F1710" s="10">
        <v>42036</v>
      </c>
      <c r="G1710" s="10">
        <v>45323</v>
      </c>
      <c r="H1710" s="11">
        <v>10</v>
      </c>
      <c r="I1710" s="20" t="s">
        <v>253</v>
      </c>
      <c r="J1710" s="11" t="s">
        <v>255</v>
      </c>
      <c r="K1710" s="11" t="s">
        <v>5259</v>
      </c>
      <c r="L1710" s="11">
        <v>2</v>
      </c>
    </row>
    <row r="1711" spans="1:12">
      <c r="A1711" s="11" t="s">
        <v>3175</v>
      </c>
      <c r="D1711" s="11" t="s">
        <v>254</v>
      </c>
      <c r="E1711" s="19" t="s">
        <v>3425</v>
      </c>
      <c r="F1711" s="10">
        <v>42036</v>
      </c>
      <c r="G1711" s="10">
        <v>45323</v>
      </c>
      <c r="H1711" s="11">
        <v>10</v>
      </c>
      <c r="I1711" s="20" t="s">
        <v>253</v>
      </c>
      <c r="J1711" s="11" t="s">
        <v>255</v>
      </c>
      <c r="K1711" s="11" t="s">
        <v>5259</v>
      </c>
      <c r="L1711" s="11">
        <v>2</v>
      </c>
    </row>
    <row r="1712" spans="1:12">
      <c r="A1712" s="11" t="s">
        <v>3176</v>
      </c>
      <c r="D1712" s="11" t="s">
        <v>254</v>
      </c>
      <c r="E1712" s="19" t="s">
        <v>3426</v>
      </c>
      <c r="F1712" s="10">
        <v>42036</v>
      </c>
      <c r="G1712" s="10">
        <v>45323</v>
      </c>
      <c r="H1712" s="11">
        <v>10</v>
      </c>
      <c r="I1712" s="20" t="s">
        <v>253</v>
      </c>
      <c r="J1712" s="11" t="s">
        <v>255</v>
      </c>
      <c r="K1712" s="11" t="s">
        <v>5259</v>
      </c>
      <c r="L1712" s="11">
        <v>2</v>
      </c>
    </row>
    <row r="1713" spans="1:12">
      <c r="A1713" s="11" t="s">
        <v>3177</v>
      </c>
      <c r="D1713" s="11" t="s">
        <v>254</v>
      </c>
      <c r="E1713" s="19" t="s">
        <v>3427</v>
      </c>
      <c r="F1713" s="10">
        <v>42036</v>
      </c>
      <c r="G1713" s="10">
        <v>45323</v>
      </c>
      <c r="H1713" s="11">
        <v>10</v>
      </c>
      <c r="I1713" s="20" t="s">
        <v>253</v>
      </c>
      <c r="J1713" s="11" t="s">
        <v>255</v>
      </c>
      <c r="K1713" s="11" t="s">
        <v>5259</v>
      </c>
      <c r="L1713" s="11">
        <v>2</v>
      </c>
    </row>
    <row r="1714" spans="1:12">
      <c r="A1714" s="11" t="s">
        <v>3178</v>
      </c>
      <c r="D1714" s="11" t="s">
        <v>254</v>
      </c>
      <c r="E1714" s="19" t="s">
        <v>3428</v>
      </c>
      <c r="F1714" s="10">
        <v>42036</v>
      </c>
      <c r="G1714" s="10">
        <v>45323</v>
      </c>
      <c r="H1714" s="11">
        <v>10</v>
      </c>
      <c r="I1714" s="20" t="s">
        <v>253</v>
      </c>
      <c r="J1714" s="11" t="s">
        <v>255</v>
      </c>
      <c r="K1714" s="11" t="s">
        <v>5259</v>
      </c>
      <c r="L1714" s="11">
        <v>2</v>
      </c>
    </row>
    <row r="1715" spans="1:12">
      <c r="A1715" s="11" t="s">
        <v>3179</v>
      </c>
      <c r="D1715" s="11" t="s">
        <v>254</v>
      </c>
      <c r="E1715" s="19" t="s">
        <v>3429</v>
      </c>
      <c r="F1715" s="10">
        <v>42036</v>
      </c>
      <c r="G1715" s="10">
        <v>45323</v>
      </c>
      <c r="H1715" s="11">
        <v>10</v>
      </c>
      <c r="I1715" s="20" t="s">
        <v>253</v>
      </c>
      <c r="J1715" s="11" t="s">
        <v>255</v>
      </c>
      <c r="K1715" s="11" t="s">
        <v>5259</v>
      </c>
      <c r="L1715" s="11">
        <v>2</v>
      </c>
    </row>
    <row r="1716" spans="1:12">
      <c r="A1716" s="11" t="s">
        <v>3180</v>
      </c>
      <c r="D1716" s="11" t="s">
        <v>254</v>
      </c>
      <c r="E1716" s="19" t="s">
        <v>3430</v>
      </c>
      <c r="F1716" s="10">
        <v>42036</v>
      </c>
      <c r="G1716" s="10">
        <v>45323</v>
      </c>
      <c r="H1716" s="11">
        <v>10</v>
      </c>
      <c r="I1716" s="20" t="s">
        <v>253</v>
      </c>
      <c r="J1716" s="11" t="s">
        <v>255</v>
      </c>
      <c r="K1716" s="11" t="s">
        <v>5259</v>
      </c>
      <c r="L1716" s="11">
        <v>2</v>
      </c>
    </row>
    <row r="1717" spans="1:12">
      <c r="A1717" s="11" t="s">
        <v>3181</v>
      </c>
      <c r="D1717" s="11" t="s">
        <v>254</v>
      </c>
      <c r="E1717" s="19" t="s">
        <v>3431</v>
      </c>
      <c r="F1717" s="10">
        <v>42036</v>
      </c>
      <c r="G1717" s="10">
        <v>45323</v>
      </c>
      <c r="H1717" s="11">
        <v>10</v>
      </c>
      <c r="I1717" s="20" t="s">
        <v>253</v>
      </c>
      <c r="J1717" s="11" t="s">
        <v>255</v>
      </c>
      <c r="K1717" s="11" t="s">
        <v>5259</v>
      </c>
      <c r="L1717" s="11">
        <v>2</v>
      </c>
    </row>
    <row r="1718" spans="1:12">
      <c r="A1718" s="11" t="s">
        <v>3182</v>
      </c>
      <c r="D1718" s="11" t="s">
        <v>254</v>
      </c>
      <c r="E1718" s="19" t="s">
        <v>3432</v>
      </c>
      <c r="F1718" s="10">
        <v>42036</v>
      </c>
      <c r="G1718" s="10">
        <v>45323</v>
      </c>
      <c r="H1718" s="11">
        <v>10</v>
      </c>
      <c r="I1718" s="20" t="s">
        <v>253</v>
      </c>
      <c r="J1718" s="11" t="s">
        <v>255</v>
      </c>
      <c r="K1718" s="11" t="s">
        <v>5259</v>
      </c>
      <c r="L1718" s="11">
        <v>2</v>
      </c>
    </row>
    <row r="1719" spans="1:12">
      <c r="A1719" s="11" t="s">
        <v>3183</v>
      </c>
      <c r="D1719" s="11" t="s">
        <v>254</v>
      </c>
      <c r="E1719" s="19" t="s">
        <v>3433</v>
      </c>
      <c r="F1719" s="10">
        <v>42036</v>
      </c>
      <c r="G1719" s="10">
        <v>45323</v>
      </c>
      <c r="H1719" s="11">
        <v>10</v>
      </c>
      <c r="I1719" s="20" t="s">
        <v>253</v>
      </c>
      <c r="J1719" s="11" t="s">
        <v>255</v>
      </c>
      <c r="K1719" s="11" t="s">
        <v>5259</v>
      </c>
      <c r="L1719" s="11">
        <v>2</v>
      </c>
    </row>
    <row r="1720" spans="1:12">
      <c r="A1720" s="11" t="s">
        <v>3184</v>
      </c>
      <c r="D1720" s="11" t="s">
        <v>254</v>
      </c>
      <c r="E1720" s="19" t="s">
        <v>3434</v>
      </c>
      <c r="F1720" s="10">
        <v>42036</v>
      </c>
      <c r="G1720" s="10">
        <v>45323</v>
      </c>
      <c r="H1720" s="11">
        <v>10</v>
      </c>
      <c r="I1720" s="20" t="s">
        <v>253</v>
      </c>
      <c r="J1720" s="11" t="s">
        <v>255</v>
      </c>
      <c r="K1720" s="11" t="s">
        <v>5259</v>
      </c>
      <c r="L1720" s="11">
        <v>2</v>
      </c>
    </row>
    <row r="1721" spans="1:12">
      <c r="A1721" s="11" t="s">
        <v>3185</v>
      </c>
      <c r="D1721" s="11" t="s">
        <v>254</v>
      </c>
      <c r="E1721" s="19" t="s">
        <v>3435</v>
      </c>
      <c r="F1721" s="10">
        <v>42036</v>
      </c>
      <c r="G1721" s="10">
        <v>45323</v>
      </c>
      <c r="H1721" s="11">
        <v>10</v>
      </c>
      <c r="I1721" s="20" t="s">
        <v>253</v>
      </c>
      <c r="J1721" s="11" t="s">
        <v>255</v>
      </c>
      <c r="K1721" s="11" t="s">
        <v>5259</v>
      </c>
      <c r="L1721" s="11">
        <v>2</v>
      </c>
    </row>
    <row r="1722" spans="1:12">
      <c r="A1722" s="11" t="s">
        <v>3186</v>
      </c>
      <c r="D1722" s="11" t="s">
        <v>254</v>
      </c>
      <c r="E1722" s="19" t="s">
        <v>3436</v>
      </c>
      <c r="F1722" s="10">
        <v>42036</v>
      </c>
      <c r="G1722" s="10">
        <v>45323</v>
      </c>
      <c r="H1722" s="11">
        <v>10</v>
      </c>
      <c r="I1722" s="20" t="s">
        <v>253</v>
      </c>
      <c r="J1722" s="11" t="s">
        <v>255</v>
      </c>
      <c r="K1722" s="11" t="s">
        <v>5259</v>
      </c>
      <c r="L1722" s="11">
        <v>2</v>
      </c>
    </row>
    <row r="1723" spans="1:12">
      <c r="A1723" s="11" t="s">
        <v>3187</v>
      </c>
      <c r="D1723" s="11" t="s">
        <v>254</v>
      </c>
      <c r="E1723" s="19" t="s">
        <v>3437</v>
      </c>
      <c r="F1723" s="10">
        <v>42036</v>
      </c>
      <c r="G1723" s="10">
        <v>45323</v>
      </c>
      <c r="H1723" s="11">
        <v>10</v>
      </c>
      <c r="I1723" s="20" t="s">
        <v>253</v>
      </c>
      <c r="J1723" s="11" t="s">
        <v>255</v>
      </c>
      <c r="K1723" s="11" t="s">
        <v>5259</v>
      </c>
      <c r="L1723" s="11">
        <v>2</v>
      </c>
    </row>
    <row r="1724" spans="1:12">
      <c r="A1724" s="11" t="s">
        <v>3188</v>
      </c>
      <c r="D1724" s="11" t="s">
        <v>254</v>
      </c>
      <c r="E1724" s="19" t="s">
        <v>3438</v>
      </c>
      <c r="F1724" s="10">
        <v>42036</v>
      </c>
      <c r="G1724" s="10">
        <v>45323</v>
      </c>
      <c r="H1724" s="11">
        <v>10</v>
      </c>
      <c r="I1724" s="20" t="s">
        <v>253</v>
      </c>
      <c r="J1724" s="11" t="s">
        <v>255</v>
      </c>
      <c r="K1724" s="11" t="s">
        <v>5259</v>
      </c>
      <c r="L1724" s="11">
        <v>2</v>
      </c>
    </row>
    <row r="1725" spans="1:12">
      <c r="A1725" s="11" t="s">
        <v>3189</v>
      </c>
      <c r="D1725" s="11" t="s">
        <v>254</v>
      </c>
      <c r="E1725" s="19" t="s">
        <v>3439</v>
      </c>
      <c r="F1725" s="10">
        <v>42036</v>
      </c>
      <c r="G1725" s="10">
        <v>45323</v>
      </c>
      <c r="H1725" s="11">
        <v>10</v>
      </c>
      <c r="I1725" s="20" t="s">
        <v>253</v>
      </c>
      <c r="J1725" s="11" t="s">
        <v>255</v>
      </c>
      <c r="K1725" s="11" t="s">
        <v>5259</v>
      </c>
      <c r="L1725" s="11">
        <v>2</v>
      </c>
    </row>
    <row r="1726" spans="1:12">
      <c r="A1726" s="11" t="s">
        <v>3190</v>
      </c>
      <c r="D1726" s="11" t="s">
        <v>254</v>
      </c>
      <c r="E1726" s="19" t="s">
        <v>3440</v>
      </c>
      <c r="F1726" s="10">
        <v>42036</v>
      </c>
      <c r="G1726" s="10">
        <v>45323</v>
      </c>
      <c r="H1726" s="11">
        <v>10</v>
      </c>
      <c r="I1726" s="20" t="s">
        <v>253</v>
      </c>
      <c r="J1726" s="11" t="s">
        <v>255</v>
      </c>
      <c r="K1726" s="11" t="s">
        <v>5259</v>
      </c>
      <c r="L1726" s="11">
        <v>2</v>
      </c>
    </row>
    <row r="1727" spans="1:12">
      <c r="A1727" s="11" t="s">
        <v>3191</v>
      </c>
      <c r="D1727" s="11" t="s">
        <v>254</v>
      </c>
      <c r="E1727" s="19" t="s">
        <v>3441</v>
      </c>
      <c r="F1727" s="10">
        <v>42036</v>
      </c>
      <c r="G1727" s="10">
        <v>45323</v>
      </c>
      <c r="H1727" s="11">
        <v>10</v>
      </c>
      <c r="I1727" s="20" t="s">
        <v>253</v>
      </c>
      <c r="J1727" s="11" t="s">
        <v>255</v>
      </c>
      <c r="K1727" s="11" t="s">
        <v>5259</v>
      </c>
      <c r="L1727" s="11">
        <v>2</v>
      </c>
    </row>
    <row r="1728" spans="1:12">
      <c r="A1728" s="11" t="s">
        <v>3192</v>
      </c>
      <c r="D1728" s="11" t="s">
        <v>254</v>
      </c>
      <c r="E1728" s="19" t="s">
        <v>3442</v>
      </c>
      <c r="F1728" s="10">
        <v>42036</v>
      </c>
      <c r="G1728" s="10">
        <v>45323</v>
      </c>
      <c r="H1728" s="11">
        <v>10</v>
      </c>
      <c r="I1728" s="20" t="s">
        <v>253</v>
      </c>
      <c r="J1728" s="11" t="s">
        <v>255</v>
      </c>
      <c r="K1728" s="11" t="s">
        <v>5259</v>
      </c>
      <c r="L1728" s="11">
        <v>2</v>
      </c>
    </row>
    <row r="1729" spans="1:12">
      <c r="A1729" s="11" t="s">
        <v>3193</v>
      </c>
      <c r="D1729" s="11" t="s">
        <v>254</v>
      </c>
      <c r="E1729" s="19" t="s">
        <v>3443</v>
      </c>
      <c r="F1729" s="10">
        <v>42036</v>
      </c>
      <c r="G1729" s="10">
        <v>45323</v>
      </c>
      <c r="H1729" s="11">
        <v>10</v>
      </c>
      <c r="I1729" s="20" t="s">
        <v>253</v>
      </c>
      <c r="J1729" s="11" t="s">
        <v>255</v>
      </c>
      <c r="K1729" s="11" t="s">
        <v>5259</v>
      </c>
      <c r="L1729" s="11">
        <v>2</v>
      </c>
    </row>
    <row r="1730" spans="1:12">
      <c r="A1730" s="11" t="s">
        <v>3194</v>
      </c>
      <c r="D1730" s="11" t="s">
        <v>254</v>
      </c>
      <c r="E1730" s="19" t="s">
        <v>3444</v>
      </c>
      <c r="F1730" s="10">
        <v>42036</v>
      </c>
      <c r="G1730" s="10">
        <v>45323</v>
      </c>
      <c r="H1730" s="11">
        <v>10</v>
      </c>
      <c r="I1730" s="20" t="s">
        <v>253</v>
      </c>
      <c r="J1730" s="11" t="s">
        <v>255</v>
      </c>
      <c r="K1730" s="11" t="s">
        <v>5259</v>
      </c>
      <c r="L1730" s="11">
        <v>2</v>
      </c>
    </row>
    <row r="1731" spans="1:12">
      <c r="A1731" s="11" t="s">
        <v>3195</v>
      </c>
      <c r="D1731" s="11" t="s">
        <v>254</v>
      </c>
      <c r="E1731" s="19" t="s">
        <v>3445</v>
      </c>
      <c r="F1731" s="10">
        <v>42036</v>
      </c>
      <c r="G1731" s="10">
        <v>45323</v>
      </c>
      <c r="H1731" s="11">
        <v>10</v>
      </c>
      <c r="I1731" s="20" t="s">
        <v>253</v>
      </c>
      <c r="J1731" s="11" t="s">
        <v>255</v>
      </c>
      <c r="K1731" s="11" t="s">
        <v>5259</v>
      </c>
      <c r="L1731" s="11">
        <v>2</v>
      </c>
    </row>
    <row r="1732" spans="1:12">
      <c r="A1732" s="11" t="s">
        <v>3196</v>
      </c>
      <c r="D1732" s="11" t="s">
        <v>254</v>
      </c>
      <c r="E1732" s="19" t="s">
        <v>3446</v>
      </c>
      <c r="F1732" s="10">
        <v>42036</v>
      </c>
      <c r="G1732" s="10">
        <v>45323</v>
      </c>
      <c r="H1732" s="11">
        <v>10</v>
      </c>
      <c r="I1732" s="20" t="s">
        <v>253</v>
      </c>
      <c r="J1732" s="11" t="s">
        <v>255</v>
      </c>
      <c r="K1732" s="11" t="s">
        <v>5259</v>
      </c>
      <c r="L1732" s="11">
        <v>2</v>
      </c>
    </row>
    <row r="1733" spans="1:12">
      <c r="A1733" s="11" t="s">
        <v>3197</v>
      </c>
      <c r="D1733" s="11" t="s">
        <v>254</v>
      </c>
      <c r="E1733" s="19" t="s">
        <v>3447</v>
      </c>
      <c r="F1733" s="10">
        <v>42036</v>
      </c>
      <c r="G1733" s="10">
        <v>45323</v>
      </c>
      <c r="H1733" s="11">
        <v>10</v>
      </c>
      <c r="I1733" s="20" t="s">
        <v>253</v>
      </c>
      <c r="J1733" s="11" t="s">
        <v>255</v>
      </c>
      <c r="K1733" s="11" t="s">
        <v>5259</v>
      </c>
      <c r="L1733" s="11">
        <v>2</v>
      </c>
    </row>
    <row r="1734" spans="1:12">
      <c r="A1734" s="11" t="s">
        <v>3198</v>
      </c>
      <c r="D1734" s="11" t="s">
        <v>254</v>
      </c>
      <c r="E1734" s="19" t="s">
        <v>3448</v>
      </c>
      <c r="F1734" s="10">
        <v>42036</v>
      </c>
      <c r="G1734" s="10">
        <v>45323</v>
      </c>
      <c r="H1734" s="11">
        <v>10</v>
      </c>
      <c r="I1734" s="20" t="s">
        <v>253</v>
      </c>
      <c r="J1734" s="11" t="s">
        <v>255</v>
      </c>
      <c r="K1734" s="11" t="s">
        <v>5259</v>
      </c>
      <c r="L1734" s="11">
        <v>2</v>
      </c>
    </row>
    <row r="1735" spans="1:12">
      <c r="A1735" s="11" t="s">
        <v>3199</v>
      </c>
      <c r="D1735" s="11" t="s">
        <v>254</v>
      </c>
      <c r="E1735" s="19" t="s">
        <v>3449</v>
      </c>
      <c r="F1735" s="10">
        <v>42036</v>
      </c>
      <c r="G1735" s="10">
        <v>45323</v>
      </c>
      <c r="H1735" s="11">
        <v>10</v>
      </c>
      <c r="I1735" s="20" t="s">
        <v>253</v>
      </c>
      <c r="J1735" s="11" t="s">
        <v>255</v>
      </c>
      <c r="K1735" s="11" t="s">
        <v>5259</v>
      </c>
      <c r="L1735" s="11">
        <v>2</v>
      </c>
    </row>
    <row r="1736" spans="1:12">
      <c r="A1736" s="11" t="s">
        <v>3200</v>
      </c>
      <c r="D1736" s="11" t="s">
        <v>254</v>
      </c>
      <c r="E1736" s="19" t="s">
        <v>3450</v>
      </c>
      <c r="F1736" s="10">
        <v>42036</v>
      </c>
      <c r="G1736" s="10">
        <v>45323</v>
      </c>
      <c r="H1736" s="11">
        <v>10</v>
      </c>
      <c r="I1736" s="20" t="s">
        <v>253</v>
      </c>
      <c r="J1736" s="11" t="s">
        <v>255</v>
      </c>
      <c r="K1736" s="11" t="s">
        <v>5259</v>
      </c>
      <c r="L1736" s="11">
        <v>2</v>
      </c>
    </row>
    <row r="1737" spans="1:12">
      <c r="A1737" s="11" t="s">
        <v>3201</v>
      </c>
      <c r="D1737" s="11" t="s">
        <v>254</v>
      </c>
      <c r="E1737" s="19" t="s">
        <v>3451</v>
      </c>
      <c r="F1737" s="10">
        <v>42036</v>
      </c>
      <c r="G1737" s="10">
        <v>45323</v>
      </c>
      <c r="H1737" s="11">
        <v>10</v>
      </c>
      <c r="I1737" s="20" t="s">
        <v>253</v>
      </c>
      <c r="J1737" s="11" t="s">
        <v>255</v>
      </c>
      <c r="K1737" s="11" t="s">
        <v>5259</v>
      </c>
      <c r="L1737" s="11">
        <v>2</v>
      </c>
    </row>
    <row r="1738" spans="1:12">
      <c r="A1738" s="11" t="s">
        <v>3202</v>
      </c>
      <c r="D1738" s="11" t="s">
        <v>254</v>
      </c>
      <c r="E1738" s="19" t="s">
        <v>3452</v>
      </c>
      <c r="F1738" s="10">
        <v>42036</v>
      </c>
      <c r="G1738" s="10">
        <v>45323</v>
      </c>
      <c r="H1738" s="11">
        <v>10</v>
      </c>
      <c r="I1738" s="20" t="s">
        <v>253</v>
      </c>
      <c r="J1738" s="11" t="s">
        <v>255</v>
      </c>
      <c r="K1738" s="11" t="s">
        <v>5259</v>
      </c>
      <c r="L1738" s="11">
        <v>2</v>
      </c>
    </row>
    <row r="1739" spans="1:12">
      <c r="A1739" s="11" t="s">
        <v>3203</v>
      </c>
      <c r="D1739" s="11" t="s">
        <v>254</v>
      </c>
      <c r="E1739" s="19" t="s">
        <v>3453</v>
      </c>
      <c r="F1739" s="10">
        <v>42036</v>
      </c>
      <c r="G1739" s="10">
        <v>45323</v>
      </c>
      <c r="H1739" s="11">
        <v>10</v>
      </c>
      <c r="I1739" s="20" t="s">
        <v>253</v>
      </c>
      <c r="J1739" s="11" t="s">
        <v>255</v>
      </c>
      <c r="K1739" s="11" t="s">
        <v>5259</v>
      </c>
      <c r="L1739" s="11">
        <v>2</v>
      </c>
    </row>
    <row r="1740" spans="1:12">
      <c r="A1740" s="11" t="s">
        <v>3204</v>
      </c>
      <c r="D1740" s="11" t="s">
        <v>254</v>
      </c>
      <c r="E1740" s="19" t="s">
        <v>3454</v>
      </c>
      <c r="F1740" s="10">
        <v>42036</v>
      </c>
      <c r="G1740" s="10">
        <v>45323</v>
      </c>
      <c r="H1740" s="11">
        <v>10</v>
      </c>
      <c r="I1740" s="20" t="s">
        <v>253</v>
      </c>
      <c r="J1740" s="11" t="s">
        <v>255</v>
      </c>
      <c r="K1740" s="11" t="s">
        <v>5259</v>
      </c>
      <c r="L1740" s="11">
        <v>2</v>
      </c>
    </row>
    <row r="1741" spans="1:12">
      <c r="A1741" s="11" t="s">
        <v>3205</v>
      </c>
      <c r="D1741" s="11" t="s">
        <v>254</v>
      </c>
      <c r="E1741" s="19" t="s">
        <v>3455</v>
      </c>
      <c r="F1741" s="10">
        <v>42036</v>
      </c>
      <c r="G1741" s="10">
        <v>45323</v>
      </c>
      <c r="H1741" s="11">
        <v>10</v>
      </c>
      <c r="I1741" s="20" t="s">
        <v>253</v>
      </c>
      <c r="J1741" s="11" t="s">
        <v>255</v>
      </c>
      <c r="K1741" s="11" t="s">
        <v>5259</v>
      </c>
      <c r="L1741" s="11">
        <v>2</v>
      </c>
    </row>
    <row r="1742" spans="1:12">
      <c r="A1742" s="11" t="s">
        <v>3206</v>
      </c>
      <c r="D1742" s="11" t="s">
        <v>254</v>
      </c>
      <c r="E1742" s="19" t="s">
        <v>3456</v>
      </c>
      <c r="F1742" s="10">
        <v>42036</v>
      </c>
      <c r="G1742" s="10">
        <v>45323</v>
      </c>
      <c r="H1742" s="11">
        <v>10</v>
      </c>
      <c r="I1742" s="20" t="s">
        <v>253</v>
      </c>
      <c r="J1742" s="11" t="s">
        <v>255</v>
      </c>
      <c r="K1742" s="11" t="s">
        <v>5259</v>
      </c>
      <c r="L1742" s="11">
        <v>2</v>
      </c>
    </row>
    <row r="1743" spans="1:12">
      <c r="A1743" s="11" t="s">
        <v>3207</v>
      </c>
      <c r="D1743" s="11" t="s">
        <v>254</v>
      </c>
      <c r="E1743" s="19" t="s">
        <v>3457</v>
      </c>
      <c r="F1743" s="10">
        <v>42036</v>
      </c>
      <c r="G1743" s="10">
        <v>45323</v>
      </c>
      <c r="H1743" s="11">
        <v>10</v>
      </c>
      <c r="I1743" s="20" t="s">
        <v>253</v>
      </c>
      <c r="J1743" s="11" t="s">
        <v>255</v>
      </c>
      <c r="K1743" s="11" t="s">
        <v>5259</v>
      </c>
      <c r="L1743" s="11">
        <v>2</v>
      </c>
    </row>
    <row r="1744" spans="1:12">
      <c r="A1744" s="11" t="s">
        <v>3208</v>
      </c>
      <c r="D1744" s="11" t="s">
        <v>254</v>
      </c>
      <c r="E1744" s="19" t="s">
        <v>3458</v>
      </c>
      <c r="F1744" s="10">
        <v>42036</v>
      </c>
      <c r="G1744" s="10">
        <v>45323</v>
      </c>
      <c r="H1744" s="11">
        <v>10</v>
      </c>
      <c r="I1744" s="20" t="s">
        <v>253</v>
      </c>
      <c r="J1744" s="11" t="s">
        <v>255</v>
      </c>
      <c r="K1744" s="11" t="s">
        <v>5259</v>
      </c>
      <c r="L1744" s="11">
        <v>2</v>
      </c>
    </row>
    <row r="1745" spans="1:12">
      <c r="A1745" s="11" t="s">
        <v>3209</v>
      </c>
      <c r="D1745" s="11" t="s">
        <v>254</v>
      </c>
      <c r="E1745" s="19" t="s">
        <v>3459</v>
      </c>
      <c r="F1745" s="10">
        <v>42036</v>
      </c>
      <c r="G1745" s="10">
        <v>45323</v>
      </c>
      <c r="H1745" s="11">
        <v>10</v>
      </c>
      <c r="I1745" s="20" t="s">
        <v>253</v>
      </c>
      <c r="J1745" s="11" t="s">
        <v>255</v>
      </c>
      <c r="K1745" s="11" t="s">
        <v>5259</v>
      </c>
      <c r="L1745" s="11">
        <v>2</v>
      </c>
    </row>
    <row r="1746" spans="1:12">
      <c r="A1746" s="11" t="s">
        <v>3210</v>
      </c>
      <c r="D1746" s="11" t="s">
        <v>254</v>
      </c>
      <c r="E1746" s="19" t="s">
        <v>3460</v>
      </c>
      <c r="F1746" s="10">
        <v>42036</v>
      </c>
      <c r="G1746" s="10">
        <v>45323</v>
      </c>
      <c r="H1746" s="11">
        <v>10</v>
      </c>
      <c r="I1746" s="20" t="s">
        <v>253</v>
      </c>
      <c r="J1746" s="11" t="s">
        <v>255</v>
      </c>
      <c r="K1746" s="11" t="s">
        <v>5259</v>
      </c>
      <c r="L1746" s="11">
        <v>2</v>
      </c>
    </row>
    <row r="1747" spans="1:12">
      <c r="A1747" s="11" t="s">
        <v>3211</v>
      </c>
      <c r="D1747" s="11" t="s">
        <v>254</v>
      </c>
      <c r="E1747" s="19" t="s">
        <v>3461</v>
      </c>
      <c r="F1747" s="10">
        <v>42036</v>
      </c>
      <c r="G1747" s="10">
        <v>45323</v>
      </c>
      <c r="H1747" s="11">
        <v>10</v>
      </c>
      <c r="I1747" s="20" t="s">
        <v>253</v>
      </c>
      <c r="J1747" s="11" t="s">
        <v>255</v>
      </c>
      <c r="K1747" s="11" t="s">
        <v>5259</v>
      </c>
      <c r="L1747" s="11">
        <v>2</v>
      </c>
    </row>
    <row r="1748" spans="1:12">
      <c r="A1748" s="11" t="s">
        <v>3212</v>
      </c>
      <c r="D1748" s="11" t="s">
        <v>254</v>
      </c>
      <c r="E1748" s="19" t="s">
        <v>3462</v>
      </c>
      <c r="F1748" s="10">
        <v>42036</v>
      </c>
      <c r="G1748" s="10">
        <v>45323</v>
      </c>
      <c r="H1748" s="11">
        <v>10</v>
      </c>
      <c r="I1748" s="20" t="s">
        <v>253</v>
      </c>
      <c r="J1748" s="11" t="s">
        <v>255</v>
      </c>
      <c r="K1748" s="11" t="s">
        <v>5259</v>
      </c>
      <c r="L1748" s="11">
        <v>2</v>
      </c>
    </row>
    <row r="1749" spans="1:12">
      <c r="A1749" s="11" t="s">
        <v>3213</v>
      </c>
      <c r="D1749" s="11" t="s">
        <v>254</v>
      </c>
      <c r="E1749" s="19" t="s">
        <v>3463</v>
      </c>
      <c r="F1749" s="10">
        <v>42036</v>
      </c>
      <c r="G1749" s="10">
        <v>45323</v>
      </c>
      <c r="H1749" s="11">
        <v>10</v>
      </c>
      <c r="I1749" s="20" t="s">
        <v>253</v>
      </c>
      <c r="J1749" s="11" t="s">
        <v>255</v>
      </c>
      <c r="K1749" s="11" t="s">
        <v>5259</v>
      </c>
      <c r="L1749" s="11">
        <v>2</v>
      </c>
    </row>
    <row r="1750" spans="1:12">
      <c r="A1750" s="11" t="s">
        <v>3214</v>
      </c>
      <c r="D1750" s="11" t="s">
        <v>254</v>
      </c>
      <c r="E1750" s="19" t="s">
        <v>3464</v>
      </c>
      <c r="F1750" s="10">
        <v>42036</v>
      </c>
      <c r="G1750" s="10">
        <v>45323</v>
      </c>
      <c r="H1750" s="11">
        <v>10</v>
      </c>
      <c r="I1750" s="20" t="s">
        <v>253</v>
      </c>
      <c r="J1750" s="11" t="s">
        <v>255</v>
      </c>
      <c r="K1750" s="11" t="s">
        <v>5259</v>
      </c>
      <c r="L1750" s="11">
        <v>2</v>
      </c>
    </row>
    <row r="1751" spans="1:12">
      <c r="A1751" s="11" t="s">
        <v>3215</v>
      </c>
      <c r="D1751" s="11" t="s">
        <v>254</v>
      </c>
      <c r="E1751" s="19" t="s">
        <v>3465</v>
      </c>
      <c r="F1751" s="10">
        <v>42036</v>
      </c>
      <c r="G1751" s="10">
        <v>45323</v>
      </c>
      <c r="H1751" s="11">
        <v>10</v>
      </c>
      <c r="I1751" s="20" t="s">
        <v>253</v>
      </c>
      <c r="J1751" s="11" t="s">
        <v>255</v>
      </c>
      <c r="K1751" s="11" t="s">
        <v>5259</v>
      </c>
      <c r="L1751" s="11">
        <v>2</v>
      </c>
    </row>
    <row r="1752" spans="1:12">
      <c r="A1752" s="11" t="s">
        <v>3216</v>
      </c>
      <c r="D1752" s="11" t="s">
        <v>254</v>
      </c>
      <c r="E1752" s="19" t="s">
        <v>3466</v>
      </c>
      <c r="F1752" s="10">
        <v>42036</v>
      </c>
      <c r="G1752" s="10">
        <v>45323</v>
      </c>
      <c r="H1752" s="11">
        <v>10</v>
      </c>
      <c r="I1752" s="20" t="s">
        <v>253</v>
      </c>
      <c r="J1752" s="11" t="s">
        <v>255</v>
      </c>
      <c r="K1752" s="11" t="s">
        <v>5259</v>
      </c>
      <c r="L1752" s="11">
        <v>2</v>
      </c>
    </row>
    <row r="1753" spans="1:12">
      <c r="A1753" s="11" t="s">
        <v>3217</v>
      </c>
      <c r="D1753" s="11" t="s">
        <v>254</v>
      </c>
      <c r="E1753" s="19" t="s">
        <v>3467</v>
      </c>
      <c r="F1753" s="10">
        <v>42036</v>
      </c>
      <c r="G1753" s="10">
        <v>45323</v>
      </c>
      <c r="H1753" s="11">
        <v>10</v>
      </c>
      <c r="I1753" s="20" t="s">
        <v>253</v>
      </c>
      <c r="J1753" s="11" t="s">
        <v>255</v>
      </c>
      <c r="K1753" s="11" t="s">
        <v>5259</v>
      </c>
      <c r="L1753" s="11">
        <v>2</v>
      </c>
    </row>
    <row r="1754" spans="1:12">
      <c r="A1754" s="11" t="s">
        <v>3218</v>
      </c>
      <c r="D1754" s="11" t="s">
        <v>254</v>
      </c>
      <c r="E1754" s="19" t="s">
        <v>3468</v>
      </c>
      <c r="F1754" s="10">
        <v>42036</v>
      </c>
      <c r="G1754" s="10">
        <v>45323</v>
      </c>
      <c r="H1754" s="11">
        <v>10</v>
      </c>
      <c r="I1754" s="20" t="s">
        <v>253</v>
      </c>
      <c r="J1754" s="11" t="s">
        <v>255</v>
      </c>
      <c r="K1754" s="11" t="s">
        <v>5259</v>
      </c>
      <c r="L1754" s="11">
        <v>2</v>
      </c>
    </row>
    <row r="1755" spans="1:12">
      <c r="A1755" s="11" t="s">
        <v>3219</v>
      </c>
      <c r="D1755" s="11" t="s">
        <v>254</v>
      </c>
      <c r="E1755" s="19" t="s">
        <v>3469</v>
      </c>
      <c r="F1755" s="10">
        <v>42036</v>
      </c>
      <c r="G1755" s="10">
        <v>45323</v>
      </c>
      <c r="H1755" s="11">
        <v>10</v>
      </c>
      <c r="I1755" s="20" t="s">
        <v>253</v>
      </c>
      <c r="J1755" s="11" t="s">
        <v>255</v>
      </c>
      <c r="K1755" s="11" t="s">
        <v>5259</v>
      </c>
      <c r="L1755" s="11">
        <v>2</v>
      </c>
    </row>
    <row r="1756" spans="1:12">
      <c r="A1756" s="11" t="s">
        <v>3220</v>
      </c>
      <c r="D1756" s="11" t="s">
        <v>254</v>
      </c>
      <c r="E1756" s="19" t="s">
        <v>3470</v>
      </c>
      <c r="F1756" s="10">
        <v>42036</v>
      </c>
      <c r="G1756" s="10">
        <v>45323</v>
      </c>
      <c r="H1756" s="11">
        <v>10</v>
      </c>
      <c r="I1756" s="20" t="s">
        <v>253</v>
      </c>
      <c r="J1756" s="11" t="s">
        <v>255</v>
      </c>
      <c r="K1756" s="11" t="s">
        <v>5259</v>
      </c>
      <c r="L1756" s="11">
        <v>2</v>
      </c>
    </row>
    <row r="1757" spans="1:12">
      <c r="A1757" s="11" t="s">
        <v>3221</v>
      </c>
      <c r="D1757" s="11" t="s">
        <v>254</v>
      </c>
      <c r="E1757" s="19" t="s">
        <v>3471</v>
      </c>
      <c r="F1757" s="10">
        <v>42036</v>
      </c>
      <c r="G1757" s="10">
        <v>45323</v>
      </c>
      <c r="H1757" s="11">
        <v>10</v>
      </c>
      <c r="I1757" s="20" t="s">
        <v>253</v>
      </c>
      <c r="J1757" s="11" t="s">
        <v>255</v>
      </c>
      <c r="K1757" s="11" t="s">
        <v>5259</v>
      </c>
      <c r="L1757" s="11">
        <v>2</v>
      </c>
    </row>
    <row r="1758" spans="1:12">
      <c r="A1758" s="11" t="s">
        <v>3222</v>
      </c>
      <c r="D1758" s="11" t="s">
        <v>254</v>
      </c>
      <c r="E1758" s="19" t="s">
        <v>3472</v>
      </c>
      <c r="F1758" s="10">
        <v>42036</v>
      </c>
      <c r="G1758" s="10">
        <v>45323</v>
      </c>
      <c r="H1758" s="11">
        <v>10</v>
      </c>
      <c r="I1758" s="20" t="s">
        <v>253</v>
      </c>
      <c r="J1758" s="11" t="s">
        <v>255</v>
      </c>
      <c r="K1758" s="11" t="s">
        <v>5259</v>
      </c>
      <c r="L1758" s="11">
        <v>2</v>
      </c>
    </row>
    <row r="1759" spans="1:12">
      <c r="A1759" s="11" t="s">
        <v>3223</v>
      </c>
      <c r="D1759" s="11" t="s">
        <v>254</v>
      </c>
      <c r="E1759" s="19" t="s">
        <v>3473</v>
      </c>
      <c r="F1759" s="10">
        <v>42036</v>
      </c>
      <c r="G1759" s="10">
        <v>45323</v>
      </c>
      <c r="H1759" s="11">
        <v>10</v>
      </c>
      <c r="I1759" s="20" t="s">
        <v>253</v>
      </c>
      <c r="J1759" s="11" t="s">
        <v>255</v>
      </c>
      <c r="K1759" s="11" t="s">
        <v>5259</v>
      </c>
      <c r="L1759" s="11">
        <v>2</v>
      </c>
    </row>
    <row r="1760" spans="1:12">
      <c r="A1760" s="11" t="s">
        <v>3224</v>
      </c>
      <c r="D1760" s="11" t="s">
        <v>254</v>
      </c>
      <c r="E1760" s="19" t="s">
        <v>3474</v>
      </c>
      <c r="F1760" s="10">
        <v>42036</v>
      </c>
      <c r="G1760" s="10">
        <v>45323</v>
      </c>
      <c r="H1760" s="11">
        <v>10</v>
      </c>
      <c r="I1760" s="20" t="s">
        <v>253</v>
      </c>
      <c r="J1760" s="11" t="s">
        <v>255</v>
      </c>
      <c r="K1760" s="11" t="s">
        <v>5259</v>
      </c>
      <c r="L1760" s="11">
        <v>2</v>
      </c>
    </row>
    <row r="1761" spans="1:12">
      <c r="A1761" s="11" t="s">
        <v>3225</v>
      </c>
      <c r="D1761" s="11" t="s">
        <v>254</v>
      </c>
      <c r="E1761" s="19" t="s">
        <v>3475</v>
      </c>
      <c r="F1761" s="10">
        <v>42036</v>
      </c>
      <c r="G1761" s="10">
        <v>45323</v>
      </c>
      <c r="H1761" s="11">
        <v>10</v>
      </c>
      <c r="I1761" s="20" t="s">
        <v>253</v>
      </c>
      <c r="J1761" s="11" t="s">
        <v>255</v>
      </c>
      <c r="K1761" s="11" t="s">
        <v>5259</v>
      </c>
      <c r="L1761" s="11">
        <v>2</v>
      </c>
    </row>
    <row r="1762" spans="1:12">
      <c r="A1762" s="11" t="s">
        <v>3476</v>
      </c>
      <c r="D1762" s="11" t="s">
        <v>254</v>
      </c>
      <c r="E1762" s="19" t="s">
        <v>3720</v>
      </c>
      <c r="F1762" s="10">
        <v>42036</v>
      </c>
      <c r="G1762" s="10">
        <v>45323</v>
      </c>
      <c r="H1762" s="11">
        <v>10</v>
      </c>
      <c r="I1762" s="20" t="s">
        <v>253</v>
      </c>
      <c r="J1762" s="11" t="s">
        <v>255</v>
      </c>
      <c r="K1762" s="11" t="s">
        <v>5259</v>
      </c>
      <c r="L1762" s="11">
        <v>2</v>
      </c>
    </row>
    <row r="1763" spans="1:12">
      <c r="A1763" s="11" t="s">
        <v>3477</v>
      </c>
      <c r="D1763" s="11" t="s">
        <v>254</v>
      </c>
      <c r="E1763" s="19" t="s">
        <v>3721</v>
      </c>
      <c r="F1763" s="10">
        <v>42036</v>
      </c>
      <c r="G1763" s="10">
        <v>45323</v>
      </c>
      <c r="H1763" s="11">
        <v>10</v>
      </c>
      <c r="I1763" s="20" t="s">
        <v>253</v>
      </c>
      <c r="J1763" s="11" t="s">
        <v>255</v>
      </c>
      <c r="K1763" s="11" t="s">
        <v>5259</v>
      </c>
      <c r="L1763" s="11">
        <v>2</v>
      </c>
    </row>
    <row r="1764" spans="1:12">
      <c r="A1764" s="11" t="s">
        <v>3478</v>
      </c>
      <c r="D1764" s="11" t="s">
        <v>254</v>
      </c>
      <c r="E1764" s="19" t="s">
        <v>3722</v>
      </c>
      <c r="F1764" s="10">
        <v>42036</v>
      </c>
      <c r="G1764" s="10">
        <v>45323</v>
      </c>
      <c r="H1764" s="11">
        <v>10</v>
      </c>
      <c r="I1764" s="20" t="s">
        <v>253</v>
      </c>
      <c r="J1764" s="11" t="s">
        <v>255</v>
      </c>
      <c r="K1764" s="11" t="s">
        <v>5259</v>
      </c>
      <c r="L1764" s="11">
        <v>2</v>
      </c>
    </row>
    <row r="1765" spans="1:12">
      <c r="A1765" s="11" t="s">
        <v>3479</v>
      </c>
      <c r="D1765" s="11" t="s">
        <v>254</v>
      </c>
      <c r="E1765" s="19" t="s">
        <v>3723</v>
      </c>
      <c r="F1765" s="10">
        <v>42036</v>
      </c>
      <c r="G1765" s="10">
        <v>45323</v>
      </c>
      <c r="H1765" s="11">
        <v>10</v>
      </c>
      <c r="I1765" s="20" t="s">
        <v>253</v>
      </c>
      <c r="J1765" s="11" t="s">
        <v>255</v>
      </c>
      <c r="K1765" s="11" t="s">
        <v>5259</v>
      </c>
      <c r="L1765" s="11">
        <v>2</v>
      </c>
    </row>
    <row r="1766" spans="1:12">
      <c r="A1766" s="11" t="s">
        <v>3480</v>
      </c>
      <c r="D1766" s="11" t="s">
        <v>254</v>
      </c>
      <c r="E1766" s="19" t="s">
        <v>3724</v>
      </c>
      <c r="F1766" s="10">
        <v>42036</v>
      </c>
      <c r="G1766" s="10">
        <v>45323</v>
      </c>
      <c r="H1766" s="11">
        <v>10</v>
      </c>
      <c r="I1766" s="20" t="s">
        <v>253</v>
      </c>
      <c r="J1766" s="11" t="s">
        <v>255</v>
      </c>
      <c r="K1766" s="11" t="s">
        <v>5259</v>
      </c>
      <c r="L1766" s="11">
        <v>2</v>
      </c>
    </row>
    <row r="1767" spans="1:12">
      <c r="A1767" s="11" t="s">
        <v>3481</v>
      </c>
      <c r="D1767" s="11" t="s">
        <v>254</v>
      </c>
      <c r="E1767" s="19" t="s">
        <v>3725</v>
      </c>
      <c r="F1767" s="10">
        <v>42036</v>
      </c>
      <c r="G1767" s="10">
        <v>45323</v>
      </c>
      <c r="H1767" s="11">
        <v>10</v>
      </c>
      <c r="I1767" s="20" t="s">
        <v>253</v>
      </c>
      <c r="J1767" s="11" t="s">
        <v>255</v>
      </c>
      <c r="K1767" s="11" t="s">
        <v>5259</v>
      </c>
      <c r="L1767" s="11">
        <v>2</v>
      </c>
    </row>
    <row r="1768" spans="1:12">
      <c r="A1768" s="11" t="s">
        <v>3482</v>
      </c>
      <c r="D1768" s="11" t="s">
        <v>254</v>
      </c>
      <c r="E1768" s="19" t="s">
        <v>3726</v>
      </c>
      <c r="F1768" s="10">
        <v>42036</v>
      </c>
      <c r="G1768" s="10">
        <v>45323</v>
      </c>
      <c r="H1768" s="11">
        <v>10</v>
      </c>
      <c r="I1768" s="20" t="s">
        <v>253</v>
      </c>
      <c r="J1768" s="11" t="s">
        <v>255</v>
      </c>
      <c r="K1768" s="11" t="s">
        <v>5259</v>
      </c>
      <c r="L1768" s="11">
        <v>2</v>
      </c>
    </row>
    <row r="1769" spans="1:12">
      <c r="A1769" s="11" t="s">
        <v>3483</v>
      </c>
      <c r="D1769" s="11" t="s">
        <v>254</v>
      </c>
      <c r="E1769" s="19" t="s">
        <v>3727</v>
      </c>
      <c r="F1769" s="10">
        <v>42036</v>
      </c>
      <c r="G1769" s="10">
        <v>45323</v>
      </c>
      <c r="H1769" s="11">
        <v>10</v>
      </c>
      <c r="I1769" s="20" t="s">
        <v>253</v>
      </c>
      <c r="J1769" s="11" t="s">
        <v>255</v>
      </c>
      <c r="K1769" s="11" t="s">
        <v>5259</v>
      </c>
      <c r="L1769" s="11">
        <v>2</v>
      </c>
    </row>
    <row r="1770" spans="1:12">
      <c r="A1770" s="11" t="s">
        <v>3484</v>
      </c>
      <c r="D1770" s="11" t="s">
        <v>254</v>
      </c>
      <c r="E1770" s="19" t="s">
        <v>3728</v>
      </c>
      <c r="F1770" s="10">
        <v>42036</v>
      </c>
      <c r="G1770" s="10">
        <v>45323</v>
      </c>
      <c r="H1770" s="11">
        <v>10</v>
      </c>
      <c r="I1770" s="20" t="s">
        <v>253</v>
      </c>
      <c r="J1770" s="11" t="s">
        <v>255</v>
      </c>
      <c r="K1770" s="11" t="s">
        <v>5259</v>
      </c>
      <c r="L1770" s="11">
        <v>2</v>
      </c>
    </row>
    <row r="1771" spans="1:12">
      <c r="A1771" s="11" t="s">
        <v>3485</v>
      </c>
      <c r="D1771" s="11" t="s">
        <v>254</v>
      </c>
      <c r="E1771" s="19" t="s">
        <v>3729</v>
      </c>
      <c r="F1771" s="10">
        <v>42036</v>
      </c>
      <c r="G1771" s="10">
        <v>45323</v>
      </c>
      <c r="H1771" s="11">
        <v>10</v>
      </c>
      <c r="I1771" s="20" t="s">
        <v>253</v>
      </c>
      <c r="J1771" s="11" t="s">
        <v>255</v>
      </c>
      <c r="K1771" s="11" t="s">
        <v>5259</v>
      </c>
      <c r="L1771" s="11">
        <v>2</v>
      </c>
    </row>
    <row r="1772" spans="1:12">
      <c r="A1772" s="11" t="s">
        <v>3486</v>
      </c>
      <c r="D1772" s="11" t="s">
        <v>254</v>
      </c>
      <c r="E1772" s="19" t="s">
        <v>3730</v>
      </c>
      <c r="F1772" s="10">
        <v>42036</v>
      </c>
      <c r="G1772" s="10">
        <v>45323</v>
      </c>
      <c r="H1772" s="11">
        <v>10</v>
      </c>
      <c r="I1772" s="20" t="s">
        <v>253</v>
      </c>
      <c r="J1772" s="11" t="s">
        <v>255</v>
      </c>
      <c r="K1772" s="11" t="s">
        <v>5259</v>
      </c>
      <c r="L1772" s="11">
        <v>2</v>
      </c>
    </row>
    <row r="1773" spans="1:12">
      <c r="A1773" s="11" t="s">
        <v>3487</v>
      </c>
      <c r="D1773" s="11" t="s">
        <v>254</v>
      </c>
      <c r="E1773" s="19" t="s">
        <v>3731</v>
      </c>
      <c r="F1773" s="10">
        <v>42036</v>
      </c>
      <c r="G1773" s="10">
        <v>45323</v>
      </c>
      <c r="H1773" s="11">
        <v>10</v>
      </c>
      <c r="I1773" s="20" t="s">
        <v>253</v>
      </c>
      <c r="J1773" s="11" t="s">
        <v>255</v>
      </c>
      <c r="K1773" s="11" t="s">
        <v>5259</v>
      </c>
      <c r="L1773" s="11">
        <v>2</v>
      </c>
    </row>
    <row r="1774" spans="1:12">
      <c r="A1774" s="11" t="s">
        <v>3488</v>
      </c>
      <c r="D1774" s="11" t="s">
        <v>254</v>
      </c>
      <c r="E1774" s="19" t="s">
        <v>3732</v>
      </c>
      <c r="F1774" s="10">
        <v>42036</v>
      </c>
      <c r="G1774" s="10">
        <v>45323</v>
      </c>
      <c r="H1774" s="11">
        <v>10</v>
      </c>
      <c r="I1774" s="20" t="s">
        <v>253</v>
      </c>
      <c r="J1774" s="11" t="s">
        <v>255</v>
      </c>
      <c r="K1774" s="11" t="s">
        <v>5259</v>
      </c>
      <c r="L1774" s="11">
        <v>2</v>
      </c>
    </row>
    <row r="1775" spans="1:12">
      <c r="A1775" s="11" t="s">
        <v>3489</v>
      </c>
      <c r="D1775" s="11" t="s">
        <v>254</v>
      </c>
      <c r="E1775" s="19" t="s">
        <v>3733</v>
      </c>
      <c r="F1775" s="10">
        <v>42036</v>
      </c>
      <c r="G1775" s="10">
        <v>45323</v>
      </c>
      <c r="H1775" s="11">
        <v>10</v>
      </c>
      <c r="I1775" s="20" t="s">
        <v>253</v>
      </c>
      <c r="J1775" s="11" t="s">
        <v>255</v>
      </c>
      <c r="K1775" s="11" t="s">
        <v>5259</v>
      </c>
      <c r="L1775" s="11">
        <v>2</v>
      </c>
    </row>
    <row r="1776" spans="1:12">
      <c r="A1776" s="11" t="s">
        <v>3490</v>
      </c>
      <c r="D1776" s="11" t="s">
        <v>254</v>
      </c>
      <c r="E1776" s="19" t="s">
        <v>3734</v>
      </c>
      <c r="F1776" s="10">
        <v>42036</v>
      </c>
      <c r="G1776" s="10">
        <v>45323</v>
      </c>
      <c r="H1776" s="11">
        <v>10</v>
      </c>
      <c r="I1776" s="20" t="s">
        <v>253</v>
      </c>
      <c r="J1776" s="11" t="s">
        <v>255</v>
      </c>
      <c r="K1776" s="11" t="s">
        <v>5259</v>
      </c>
      <c r="L1776" s="11">
        <v>2</v>
      </c>
    </row>
    <row r="1777" spans="1:12">
      <c r="A1777" s="11" t="s">
        <v>3491</v>
      </c>
      <c r="D1777" s="11" t="s">
        <v>254</v>
      </c>
      <c r="E1777" s="19" t="s">
        <v>3735</v>
      </c>
      <c r="F1777" s="10">
        <v>42036</v>
      </c>
      <c r="G1777" s="10">
        <v>45323</v>
      </c>
      <c r="H1777" s="11">
        <v>10</v>
      </c>
      <c r="I1777" s="20" t="s">
        <v>253</v>
      </c>
      <c r="J1777" s="11" t="s">
        <v>255</v>
      </c>
      <c r="K1777" s="11" t="s">
        <v>5259</v>
      </c>
      <c r="L1777" s="11">
        <v>2</v>
      </c>
    </row>
    <row r="1778" spans="1:12">
      <c r="A1778" s="11" t="s">
        <v>3492</v>
      </c>
      <c r="D1778" s="11" t="s">
        <v>254</v>
      </c>
      <c r="E1778" s="19" t="s">
        <v>3736</v>
      </c>
      <c r="F1778" s="10">
        <v>42036</v>
      </c>
      <c r="G1778" s="10">
        <v>45323</v>
      </c>
      <c r="H1778" s="11">
        <v>10</v>
      </c>
      <c r="I1778" s="20" t="s">
        <v>253</v>
      </c>
      <c r="J1778" s="11" t="s">
        <v>255</v>
      </c>
      <c r="K1778" s="11" t="s">
        <v>5259</v>
      </c>
      <c r="L1778" s="11">
        <v>2</v>
      </c>
    </row>
    <row r="1779" spans="1:12">
      <c r="A1779" s="11" t="s">
        <v>3493</v>
      </c>
      <c r="D1779" s="11" t="s">
        <v>254</v>
      </c>
      <c r="E1779" s="19" t="s">
        <v>3737</v>
      </c>
      <c r="F1779" s="10">
        <v>42036</v>
      </c>
      <c r="G1779" s="10">
        <v>45323</v>
      </c>
      <c r="H1779" s="11">
        <v>10</v>
      </c>
      <c r="I1779" s="20" t="s">
        <v>253</v>
      </c>
      <c r="J1779" s="11" t="s">
        <v>255</v>
      </c>
      <c r="K1779" s="11" t="s">
        <v>5259</v>
      </c>
      <c r="L1779" s="11">
        <v>2</v>
      </c>
    </row>
    <row r="1780" spans="1:12">
      <c r="A1780" s="11" t="s">
        <v>3494</v>
      </c>
      <c r="D1780" s="11" t="s">
        <v>254</v>
      </c>
      <c r="E1780" s="19" t="s">
        <v>3738</v>
      </c>
      <c r="F1780" s="10">
        <v>42036</v>
      </c>
      <c r="G1780" s="10">
        <v>45323</v>
      </c>
      <c r="H1780" s="11">
        <v>10</v>
      </c>
      <c r="I1780" s="20" t="s">
        <v>253</v>
      </c>
      <c r="J1780" s="11" t="s">
        <v>255</v>
      </c>
      <c r="K1780" s="11" t="s">
        <v>5259</v>
      </c>
      <c r="L1780" s="11">
        <v>2</v>
      </c>
    </row>
    <row r="1781" spans="1:12">
      <c r="A1781" s="11" t="s">
        <v>3495</v>
      </c>
      <c r="D1781" s="11" t="s">
        <v>254</v>
      </c>
      <c r="E1781" s="19" t="s">
        <v>3739</v>
      </c>
      <c r="F1781" s="10">
        <v>42036</v>
      </c>
      <c r="G1781" s="10">
        <v>45323</v>
      </c>
      <c r="H1781" s="11">
        <v>10</v>
      </c>
      <c r="I1781" s="20" t="s">
        <v>253</v>
      </c>
      <c r="J1781" s="11" t="s">
        <v>255</v>
      </c>
      <c r="K1781" s="11" t="s">
        <v>5259</v>
      </c>
      <c r="L1781" s="11">
        <v>2</v>
      </c>
    </row>
    <row r="1782" spans="1:12">
      <c r="A1782" s="11" t="s">
        <v>3496</v>
      </c>
      <c r="D1782" s="11" t="s">
        <v>254</v>
      </c>
      <c r="E1782" s="19" t="s">
        <v>3740</v>
      </c>
      <c r="F1782" s="10">
        <v>42036</v>
      </c>
      <c r="G1782" s="10">
        <v>45323</v>
      </c>
      <c r="H1782" s="11">
        <v>10</v>
      </c>
      <c r="I1782" s="20" t="s">
        <v>253</v>
      </c>
      <c r="J1782" s="11" t="s">
        <v>255</v>
      </c>
      <c r="K1782" s="11" t="s">
        <v>5259</v>
      </c>
      <c r="L1782" s="11">
        <v>2</v>
      </c>
    </row>
    <row r="1783" spans="1:12">
      <c r="A1783" s="11" t="s">
        <v>3497</v>
      </c>
      <c r="D1783" s="11" t="s">
        <v>254</v>
      </c>
      <c r="E1783" s="19" t="s">
        <v>3741</v>
      </c>
      <c r="F1783" s="10">
        <v>42036</v>
      </c>
      <c r="G1783" s="10">
        <v>45323</v>
      </c>
      <c r="H1783" s="11">
        <v>10</v>
      </c>
      <c r="I1783" s="20" t="s">
        <v>253</v>
      </c>
      <c r="J1783" s="11" t="s">
        <v>255</v>
      </c>
      <c r="K1783" s="11" t="s">
        <v>5259</v>
      </c>
      <c r="L1783" s="11">
        <v>2</v>
      </c>
    </row>
    <row r="1784" spans="1:12">
      <c r="A1784" s="11" t="s">
        <v>3498</v>
      </c>
      <c r="D1784" s="11" t="s">
        <v>254</v>
      </c>
      <c r="E1784" s="19" t="s">
        <v>3742</v>
      </c>
      <c r="F1784" s="10">
        <v>42036</v>
      </c>
      <c r="G1784" s="10">
        <v>45323</v>
      </c>
      <c r="H1784" s="11">
        <v>10</v>
      </c>
      <c r="I1784" s="20" t="s">
        <v>253</v>
      </c>
      <c r="J1784" s="11" t="s">
        <v>255</v>
      </c>
      <c r="K1784" s="11" t="s">
        <v>5259</v>
      </c>
      <c r="L1784" s="11">
        <v>2</v>
      </c>
    </row>
    <row r="1785" spans="1:12">
      <c r="A1785" s="11" t="s">
        <v>3499</v>
      </c>
      <c r="D1785" s="11" t="s">
        <v>254</v>
      </c>
      <c r="E1785" s="19" t="s">
        <v>3743</v>
      </c>
      <c r="F1785" s="10">
        <v>42036</v>
      </c>
      <c r="G1785" s="10">
        <v>45323</v>
      </c>
      <c r="H1785" s="11">
        <v>10</v>
      </c>
      <c r="I1785" s="20" t="s">
        <v>253</v>
      </c>
      <c r="J1785" s="11" t="s">
        <v>255</v>
      </c>
      <c r="K1785" s="11" t="s">
        <v>5259</v>
      </c>
      <c r="L1785" s="11">
        <v>2</v>
      </c>
    </row>
    <row r="1786" spans="1:12">
      <c r="A1786" s="11" t="s">
        <v>3500</v>
      </c>
      <c r="D1786" s="11" t="s">
        <v>254</v>
      </c>
      <c r="E1786" s="19" t="s">
        <v>3744</v>
      </c>
      <c r="F1786" s="10">
        <v>42036</v>
      </c>
      <c r="G1786" s="10">
        <v>45323</v>
      </c>
      <c r="H1786" s="11">
        <v>10</v>
      </c>
      <c r="I1786" s="20" t="s">
        <v>253</v>
      </c>
      <c r="J1786" s="11" t="s">
        <v>255</v>
      </c>
      <c r="K1786" s="11" t="s">
        <v>5259</v>
      </c>
      <c r="L1786" s="11">
        <v>2</v>
      </c>
    </row>
    <row r="1787" spans="1:12">
      <c r="A1787" s="11" t="s">
        <v>3501</v>
      </c>
      <c r="D1787" s="11" t="s">
        <v>254</v>
      </c>
      <c r="E1787" s="19" t="s">
        <v>3745</v>
      </c>
      <c r="F1787" s="10">
        <v>42036</v>
      </c>
      <c r="G1787" s="10">
        <v>45323</v>
      </c>
      <c r="H1787" s="11">
        <v>10</v>
      </c>
      <c r="I1787" s="20" t="s">
        <v>253</v>
      </c>
      <c r="J1787" s="11" t="s">
        <v>255</v>
      </c>
      <c r="K1787" s="11" t="s">
        <v>5259</v>
      </c>
      <c r="L1787" s="11">
        <v>2</v>
      </c>
    </row>
    <row r="1788" spans="1:12">
      <c r="A1788" s="11" t="s">
        <v>3502</v>
      </c>
      <c r="D1788" s="11" t="s">
        <v>254</v>
      </c>
      <c r="E1788" s="19" t="s">
        <v>3746</v>
      </c>
      <c r="F1788" s="10">
        <v>42036</v>
      </c>
      <c r="G1788" s="10">
        <v>45323</v>
      </c>
      <c r="H1788" s="11">
        <v>10</v>
      </c>
      <c r="I1788" s="20" t="s">
        <v>253</v>
      </c>
      <c r="J1788" s="11" t="s">
        <v>255</v>
      </c>
      <c r="K1788" s="11" t="s">
        <v>5259</v>
      </c>
      <c r="L1788" s="11">
        <v>2</v>
      </c>
    </row>
    <row r="1789" spans="1:12">
      <c r="A1789" s="11" t="s">
        <v>3503</v>
      </c>
      <c r="D1789" s="11" t="s">
        <v>254</v>
      </c>
      <c r="E1789" s="19" t="s">
        <v>3747</v>
      </c>
      <c r="F1789" s="10">
        <v>42036</v>
      </c>
      <c r="G1789" s="10">
        <v>45323</v>
      </c>
      <c r="H1789" s="11">
        <v>10</v>
      </c>
      <c r="I1789" s="20" t="s">
        <v>253</v>
      </c>
      <c r="J1789" s="11" t="s">
        <v>255</v>
      </c>
      <c r="K1789" s="11" t="s">
        <v>5259</v>
      </c>
      <c r="L1789" s="11">
        <v>2</v>
      </c>
    </row>
    <row r="1790" spans="1:12">
      <c r="A1790" s="11" t="s">
        <v>3504</v>
      </c>
      <c r="D1790" s="11" t="s">
        <v>254</v>
      </c>
      <c r="E1790" s="19" t="s">
        <v>3748</v>
      </c>
      <c r="F1790" s="10">
        <v>42036</v>
      </c>
      <c r="G1790" s="10">
        <v>45323</v>
      </c>
      <c r="H1790" s="11">
        <v>10</v>
      </c>
      <c r="I1790" s="20" t="s">
        <v>253</v>
      </c>
      <c r="J1790" s="11" t="s">
        <v>255</v>
      </c>
      <c r="K1790" s="11" t="s">
        <v>5259</v>
      </c>
      <c r="L1790" s="11">
        <v>2</v>
      </c>
    </row>
    <row r="1791" spans="1:12">
      <c r="A1791" s="11" t="s">
        <v>3505</v>
      </c>
      <c r="D1791" s="11" t="s">
        <v>254</v>
      </c>
      <c r="E1791" s="19" t="s">
        <v>3749</v>
      </c>
      <c r="F1791" s="10">
        <v>42036</v>
      </c>
      <c r="G1791" s="10">
        <v>45323</v>
      </c>
      <c r="H1791" s="11">
        <v>10</v>
      </c>
      <c r="I1791" s="20" t="s">
        <v>253</v>
      </c>
      <c r="J1791" s="11" t="s">
        <v>255</v>
      </c>
      <c r="K1791" s="11" t="s">
        <v>5259</v>
      </c>
      <c r="L1791" s="11">
        <v>2</v>
      </c>
    </row>
    <row r="1792" spans="1:12">
      <c r="A1792" s="11" t="s">
        <v>3506</v>
      </c>
      <c r="D1792" s="11" t="s">
        <v>254</v>
      </c>
      <c r="E1792" s="19" t="s">
        <v>3750</v>
      </c>
      <c r="F1792" s="10">
        <v>42036</v>
      </c>
      <c r="G1792" s="10">
        <v>45323</v>
      </c>
      <c r="H1792" s="11">
        <v>10</v>
      </c>
      <c r="I1792" s="20" t="s">
        <v>253</v>
      </c>
      <c r="J1792" s="11" t="s">
        <v>255</v>
      </c>
      <c r="K1792" s="11" t="s">
        <v>5259</v>
      </c>
      <c r="L1792" s="11">
        <v>2</v>
      </c>
    </row>
    <row r="1793" spans="1:12">
      <c r="A1793" s="11" t="s">
        <v>3507</v>
      </c>
      <c r="D1793" s="11" t="s">
        <v>254</v>
      </c>
      <c r="E1793" s="19" t="s">
        <v>3751</v>
      </c>
      <c r="F1793" s="10">
        <v>42036</v>
      </c>
      <c r="G1793" s="10">
        <v>45323</v>
      </c>
      <c r="H1793" s="11">
        <v>10</v>
      </c>
      <c r="I1793" s="20" t="s">
        <v>253</v>
      </c>
      <c r="J1793" s="11" t="s">
        <v>255</v>
      </c>
      <c r="K1793" s="11" t="s">
        <v>5259</v>
      </c>
      <c r="L1793" s="11">
        <v>2</v>
      </c>
    </row>
    <row r="1794" spans="1:12">
      <c r="A1794" s="11" t="s">
        <v>3508</v>
      </c>
      <c r="D1794" s="11" t="s">
        <v>254</v>
      </c>
      <c r="E1794" s="19" t="s">
        <v>3752</v>
      </c>
      <c r="F1794" s="10">
        <v>42036</v>
      </c>
      <c r="G1794" s="10">
        <v>45323</v>
      </c>
      <c r="H1794" s="11">
        <v>10</v>
      </c>
      <c r="I1794" s="20" t="s">
        <v>253</v>
      </c>
      <c r="J1794" s="11" t="s">
        <v>255</v>
      </c>
      <c r="K1794" s="11" t="s">
        <v>5259</v>
      </c>
      <c r="L1794" s="11">
        <v>2</v>
      </c>
    </row>
    <row r="1795" spans="1:12">
      <c r="A1795" s="11" t="s">
        <v>3509</v>
      </c>
      <c r="D1795" s="11" t="s">
        <v>254</v>
      </c>
      <c r="E1795" s="19" t="s">
        <v>3753</v>
      </c>
      <c r="F1795" s="10">
        <v>42036</v>
      </c>
      <c r="G1795" s="10">
        <v>45323</v>
      </c>
      <c r="H1795" s="11">
        <v>10</v>
      </c>
      <c r="I1795" s="20" t="s">
        <v>253</v>
      </c>
      <c r="J1795" s="11" t="s">
        <v>255</v>
      </c>
      <c r="K1795" s="11" t="s">
        <v>5259</v>
      </c>
      <c r="L1795" s="11">
        <v>2</v>
      </c>
    </row>
    <row r="1796" spans="1:12">
      <c r="A1796" s="11" t="s">
        <v>3510</v>
      </c>
      <c r="D1796" s="11" t="s">
        <v>254</v>
      </c>
      <c r="E1796" s="19" t="s">
        <v>3754</v>
      </c>
      <c r="F1796" s="10">
        <v>42036</v>
      </c>
      <c r="G1796" s="10">
        <v>45323</v>
      </c>
      <c r="H1796" s="11">
        <v>10</v>
      </c>
      <c r="I1796" s="20" t="s">
        <v>253</v>
      </c>
      <c r="J1796" s="11" t="s">
        <v>255</v>
      </c>
      <c r="K1796" s="11" t="s">
        <v>5259</v>
      </c>
      <c r="L1796" s="11">
        <v>2</v>
      </c>
    </row>
    <row r="1797" spans="1:12">
      <c r="A1797" s="11" t="s">
        <v>3511</v>
      </c>
      <c r="D1797" s="11" t="s">
        <v>254</v>
      </c>
      <c r="E1797" s="19" t="s">
        <v>3755</v>
      </c>
      <c r="F1797" s="10">
        <v>42036</v>
      </c>
      <c r="G1797" s="10">
        <v>45323</v>
      </c>
      <c r="H1797" s="11">
        <v>10</v>
      </c>
      <c r="I1797" s="20" t="s">
        <v>253</v>
      </c>
      <c r="J1797" s="11" t="s">
        <v>255</v>
      </c>
      <c r="K1797" s="11" t="s">
        <v>5259</v>
      </c>
      <c r="L1797" s="11">
        <v>2</v>
      </c>
    </row>
    <row r="1798" spans="1:12">
      <c r="A1798" s="11" t="s">
        <v>3512</v>
      </c>
      <c r="D1798" s="11" t="s">
        <v>254</v>
      </c>
      <c r="E1798" s="19" t="s">
        <v>3756</v>
      </c>
      <c r="F1798" s="10">
        <v>42036</v>
      </c>
      <c r="G1798" s="10">
        <v>45323</v>
      </c>
      <c r="H1798" s="11">
        <v>10</v>
      </c>
      <c r="I1798" s="20" t="s">
        <v>253</v>
      </c>
      <c r="J1798" s="11" t="s">
        <v>255</v>
      </c>
      <c r="K1798" s="11" t="s">
        <v>5259</v>
      </c>
      <c r="L1798" s="11">
        <v>2</v>
      </c>
    </row>
    <row r="1799" spans="1:12">
      <c r="A1799" s="11" t="s">
        <v>3513</v>
      </c>
      <c r="D1799" s="11" t="s">
        <v>254</v>
      </c>
      <c r="E1799" s="19" t="s">
        <v>3757</v>
      </c>
      <c r="F1799" s="10">
        <v>42036</v>
      </c>
      <c r="G1799" s="10">
        <v>45323</v>
      </c>
      <c r="H1799" s="11">
        <v>10</v>
      </c>
      <c r="I1799" s="20" t="s">
        <v>253</v>
      </c>
      <c r="J1799" s="11" t="s">
        <v>255</v>
      </c>
      <c r="K1799" s="11" t="s">
        <v>5259</v>
      </c>
      <c r="L1799" s="11">
        <v>2</v>
      </c>
    </row>
    <row r="1800" spans="1:12">
      <c r="A1800" s="11" t="s">
        <v>3514</v>
      </c>
      <c r="D1800" s="11" t="s">
        <v>254</v>
      </c>
      <c r="E1800" s="19" t="s">
        <v>3758</v>
      </c>
      <c r="F1800" s="10">
        <v>42036</v>
      </c>
      <c r="G1800" s="10">
        <v>45323</v>
      </c>
      <c r="H1800" s="11">
        <v>10</v>
      </c>
      <c r="I1800" s="20" t="s">
        <v>253</v>
      </c>
      <c r="J1800" s="11" t="s">
        <v>255</v>
      </c>
      <c r="K1800" s="11" t="s">
        <v>5259</v>
      </c>
      <c r="L1800" s="11">
        <v>2</v>
      </c>
    </row>
    <row r="1801" spans="1:12">
      <c r="A1801" s="11" t="s">
        <v>3515</v>
      </c>
      <c r="D1801" s="11" t="s">
        <v>254</v>
      </c>
      <c r="E1801" s="19" t="s">
        <v>3759</v>
      </c>
      <c r="F1801" s="10">
        <v>42036</v>
      </c>
      <c r="G1801" s="10">
        <v>45323</v>
      </c>
      <c r="H1801" s="11">
        <v>10</v>
      </c>
      <c r="I1801" s="20" t="s">
        <v>253</v>
      </c>
      <c r="J1801" s="11" t="s">
        <v>255</v>
      </c>
      <c r="K1801" s="11" t="s">
        <v>5259</v>
      </c>
      <c r="L1801" s="11">
        <v>2</v>
      </c>
    </row>
    <row r="1802" spans="1:12">
      <c r="A1802" s="11" t="s">
        <v>3516</v>
      </c>
      <c r="D1802" s="11" t="s">
        <v>254</v>
      </c>
      <c r="E1802" s="19" t="s">
        <v>3760</v>
      </c>
      <c r="F1802" s="10">
        <v>42036</v>
      </c>
      <c r="G1802" s="10">
        <v>45323</v>
      </c>
      <c r="H1802" s="11">
        <v>10</v>
      </c>
      <c r="I1802" s="20" t="s">
        <v>253</v>
      </c>
      <c r="J1802" s="11" t="s">
        <v>255</v>
      </c>
      <c r="K1802" s="11" t="s">
        <v>5259</v>
      </c>
      <c r="L1802" s="11">
        <v>2</v>
      </c>
    </row>
    <row r="1803" spans="1:12">
      <c r="A1803" s="11" t="s">
        <v>3517</v>
      </c>
      <c r="D1803" s="11" t="s">
        <v>254</v>
      </c>
      <c r="E1803" s="19" t="s">
        <v>3761</v>
      </c>
      <c r="F1803" s="10">
        <v>42036</v>
      </c>
      <c r="G1803" s="10">
        <v>45323</v>
      </c>
      <c r="H1803" s="11">
        <v>10</v>
      </c>
      <c r="I1803" s="20" t="s">
        <v>253</v>
      </c>
      <c r="J1803" s="11" t="s">
        <v>255</v>
      </c>
      <c r="K1803" s="11" t="s">
        <v>5259</v>
      </c>
      <c r="L1803" s="11">
        <v>2</v>
      </c>
    </row>
    <row r="1804" spans="1:12">
      <c r="A1804" s="11" t="s">
        <v>3518</v>
      </c>
      <c r="D1804" s="11" t="s">
        <v>254</v>
      </c>
      <c r="E1804" s="19" t="s">
        <v>3762</v>
      </c>
      <c r="F1804" s="10">
        <v>42036</v>
      </c>
      <c r="G1804" s="10">
        <v>45323</v>
      </c>
      <c r="H1804" s="11">
        <v>10</v>
      </c>
      <c r="I1804" s="20" t="s">
        <v>253</v>
      </c>
      <c r="J1804" s="11" t="s">
        <v>255</v>
      </c>
      <c r="K1804" s="11" t="s">
        <v>5259</v>
      </c>
      <c r="L1804" s="11">
        <v>2</v>
      </c>
    </row>
    <row r="1805" spans="1:12">
      <c r="A1805" s="11" t="s">
        <v>3519</v>
      </c>
      <c r="D1805" s="11" t="s">
        <v>254</v>
      </c>
      <c r="E1805" s="19" t="s">
        <v>3763</v>
      </c>
      <c r="F1805" s="10">
        <v>42036</v>
      </c>
      <c r="G1805" s="10">
        <v>45323</v>
      </c>
      <c r="H1805" s="11">
        <v>10</v>
      </c>
      <c r="I1805" s="20" t="s">
        <v>253</v>
      </c>
      <c r="J1805" s="11" t="s">
        <v>255</v>
      </c>
      <c r="K1805" s="11" t="s">
        <v>5259</v>
      </c>
      <c r="L1805" s="11">
        <v>2</v>
      </c>
    </row>
    <row r="1806" spans="1:12">
      <c r="A1806" s="11" t="s">
        <v>3520</v>
      </c>
      <c r="D1806" s="11" t="s">
        <v>254</v>
      </c>
      <c r="E1806" s="19" t="s">
        <v>3764</v>
      </c>
      <c r="F1806" s="10">
        <v>42036</v>
      </c>
      <c r="G1806" s="10">
        <v>45323</v>
      </c>
      <c r="H1806" s="11">
        <v>10</v>
      </c>
      <c r="I1806" s="20" t="s">
        <v>253</v>
      </c>
      <c r="J1806" s="11" t="s">
        <v>255</v>
      </c>
      <c r="K1806" s="11" t="s">
        <v>5259</v>
      </c>
      <c r="L1806" s="11">
        <v>2</v>
      </c>
    </row>
    <row r="1807" spans="1:12">
      <c r="A1807" s="11" t="s">
        <v>3521</v>
      </c>
      <c r="D1807" s="11" t="s">
        <v>254</v>
      </c>
      <c r="E1807" s="19" t="s">
        <v>3765</v>
      </c>
      <c r="F1807" s="10">
        <v>42036</v>
      </c>
      <c r="G1807" s="10">
        <v>45323</v>
      </c>
      <c r="H1807" s="11">
        <v>10</v>
      </c>
      <c r="I1807" s="20" t="s">
        <v>253</v>
      </c>
      <c r="J1807" s="11" t="s">
        <v>255</v>
      </c>
      <c r="K1807" s="11" t="s">
        <v>5259</v>
      </c>
      <c r="L1807" s="11">
        <v>2</v>
      </c>
    </row>
    <row r="1808" spans="1:12">
      <c r="A1808" s="11" t="s">
        <v>3522</v>
      </c>
      <c r="D1808" s="11" t="s">
        <v>254</v>
      </c>
      <c r="E1808" s="19" t="s">
        <v>3766</v>
      </c>
      <c r="F1808" s="10">
        <v>42036</v>
      </c>
      <c r="G1808" s="10">
        <v>45323</v>
      </c>
      <c r="H1808" s="11">
        <v>10</v>
      </c>
      <c r="I1808" s="20" t="s">
        <v>253</v>
      </c>
      <c r="J1808" s="11" t="s">
        <v>255</v>
      </c>
      <c r="K1808" s="11" t="s">
        <v>5259</v>
      </c>
      <c r="L1808" s="11">
        <v>2</v>
      </c>
    </row>
    <row r="1809" spans="1:12">
      <c r="A1809" s="11" t="s">
        <v>3523</v>
      </c>
      <c r="D1809" s="11" t="s">
        <v>254</v>
      </c>
      <c r="E1809" s="19" t="s">
        <v>3767</v>
      </c>
      <c r="F1809" s="10">
        <v>42036</v>
      </c>
      <c r="G1809" s="10">
        <v>45323</v>
      </c>
      <c r="H1809" s="11">
        <v>10</v>
      </c>
      <c r="I1809" s="20" t="s">
        <v>253</v>
      </c>
      <c r="J1809" s="11" t="s">
        <v>255</v>
      </c>
      <c r="K1809" s="11" t="s">
        <v>5259</v>
      </c>
      <c r="L1809" s="11">
        <v>2</v>
      </c>
    </row>
    <row r="1810" spans="1:12">
      <c r="A1810" s="11" t="s">
        <v>3524</v>
      </c>
      <c r="D1810" s="11" t="s">
        <v>254</v>
      </c>
      <c r="E1810" s="19" t="s">
        <v>3768</v>
      </c>
      <c r="F1810" s="10">
        <v>42036</v>
      </c>
      <c r="G1810" s="10">
        <v>45323</v>
      </c>
      <c r="H1810" s="11">
        <v>10</v>
      </c>
      <c r="I1810" s="20" t="s">
        <v>253</v>
      </c>
      <c r="J1810" s="11" t="s">
        <v>255</v>
      </c>
      <c r="K1810" s="11" t="s">
        <v>5259</v>
      </c>
      <c r="L1810" s="11">
        <v>2</v>
      </c>
    </row>
    <row r="1811" spans="1:12">
      <c r="A1811" s="11" t="s">
        <v>3525</v>
      </c>
      <c r="D1811" s="11" t="s">
        <v>254</v>
      </c>
      <c r="E1811" s="19" t="s">
        <v>3769</v>
      </c>
      <c r="F1811" s="10">
        <v>42036</v>
      </c>
      <c r="G1811" s="10">
        <v>45323</v>
      </c>
      <c r="H1811" s="11">
        <v>10</v>
      </c>
      <c r="I1811" s="20" t="s">
        <v>253</v>
      </c>
      <c r="J1811" s="11" t="s">
        <v>255</v>
      </c>
      <c r="K1811" s="11" t="s">
        <v>5259</v>
      </c>
      <c r="L1811" s="11">
        <v>2</v>
      </c>
    </row>
    <row r="1812" spans="1:12">
      <c r="A1812" s="11" t="s">
        <v>3526</v>
      </c>
      <c r="D1812" s="11" t="s">
        <v>254</v>
      </c>
      <c r="E1812" s="19" t="s">
        <v>3770</v>
      </c>
      <c r="F1812" s="10">
        <v>42036</v>
      </c>
      <c r="G1812" s="10">
        <v>45323</v>
      </c>
      <c r="H1812" s="11">
        <v>10</v>
      </c>
      <c r="I1812" s="20" t="s">
        <v>253</v>
      </c>
      <c r="J1812" s="11" t="s">
        <v>255</v>
      </c>
      <c r="K1812" s="11" t="s">
        <v>5259</v>
      </c>
      <c r="L1812" s="11">
        <v>2</v>
      </c>
    </row>
    <row r="1813" spans="1:12">
      <c r="A1813" s="11" t="s">
        <v>3527</v>
      </c>
      <c r="D1813" s="11" t="s">
        <v>254</v>
      </c>
      <c r="E1813" s="19" t="s">
        <v>3771</v>
      </c>
      <c r="F1813" s="10">
        <v>42036</v>
      </c>
      <c r="G1813" s="10">
        <v>45323</v>
      </c>
      <c r="H1813" s="11">
        <v>10</v>
      </c>
      <c r="I1813" s="20" t="s">
        <v>253</v>
      </c>
      <c r="J1813" s="11" t="s">
        <v>255</v>
      </c>
      <c r="K1813" s="11" t="s">
        <v>5259</v>
      </c>
      <c r="L1813" s="11">
        <v>2</v>
      </c>
    </row>
    <row r="1814" spans="1:12">
      <c r="A1814" s="11" t="s">
        <v>3528</v>
      </c>
      <c r="D1814" s="11" t="s">
        <v>254</v>
      </c>
      <c r="E1814" s="19" t="s">
        <v>3772</v>
      </c>
      <c r="F1814" s="10">
        <v>42036</v>
      </c>
      <c r="G1814" s="10">
        <v>45323</v>
      </c>
      <c r="H1814" s="11">
        <v>10</v>
      </c>
      <c r="I1814" s="20" t="s">
        <v>253</v>
      </c>
      <c r="J1814" s="11" t="s">
        <v>255</v>
      </c>
      <c r="K1814" s="11" t="s">
        <v>5259</v>
      </c>
      <c r="L1814" s="11">
        <v>2</v>
      </c>
    </row>
    <row r="1815" spans="1:12">
      <c r="A1815" s="11" t="s">
        <v>3529</v>
      </c>
      <c r="D1815" s="11" t="s">
        <v>254</v>
      </c>
      <c r="E1815" s="19" t="s">
        <v>3773</v>
      </c>
      <c r="F1815" s="10">
        <v>42036</v>
      </c>
      <c r="G1815" s="10">
        <v>45323</v>
      </c>
      <c r="H1815" s="11">
        <v>10</v>
      </c>
      <c r="I1815" s="20" t="s">
        <v>253</v>
      </c>
      <c r="J1815" s="11" t="s">
        <v>255</v>
      </c>
      <c r="K1815" s="11" t="s">
        <v>5259</v>
      </c>
      <c r="L1815" s="11">
        <v>2</v>
      </c>
    </row>
    <row r="1816" spans="1:12">
      <c r="A1816" s="11" t="s">
        <v>3530</v>
      </c>
      <c r="D1816" s="11" t="s">
        <v>254</v>
      </c>
      <c r="E1816" s="19" t="s">
        <v>3774</v>
      </c>
      <c r="F1816" s="10">
        <v>42036</v>
      </c>
      <c r="G1816" s="10">
        <v>45323</v>
      </c>
      <c r="H1816" s="11">
        <v>10</v>
      </c>
      <c r="I1816" s="20" t="s">
        <v>253</v>
      </c>
      <c r="J1816" s="11" t="s">
        <v>255</v>
      </c>
      <c r="K1816" s="11" t="s">
        <v>5259</v>
      </c>
      <c r="L1816" s="11">
        <v>2</v>
      </c>
    </row>
    <row r="1817" spans="1:12">
      <c r="A1817" s="11" t="s">
        <v>3531</v>
      </c>
      <c r="D1817" s="11" t="s">
        <v>254</v>
      </c>
      <c r="E1817" s="19" t="s">
        <v>3775</v>
      </c>
      <c r="F1817" s="10">
        <v>42036</v>
      </c>
      <c r="G1817" s="10">
        <v>45323</v>
      </c>
      <c r="H1817" s="11">
        <v>10</v>
      </c>
      <c r="I1817" s="20" t="s">
        <v>253</v>
      </c>
      <c r="J1817" s="11" t="s">
        <v>255</v>
      </c>
      <c r="K1817" s="11" t="s">
        <v>5259</v>
      </c>
      <c r="L1817" s="11">
        <v>2</v>
      </c>
    </row>
    <row r="1818" spans="1:12">
      <c r="A1818" s="11" t="s">
        <v>3532</v>
      </c>
      <c r="D1818" s="11" t="s">
        <v>254</v>
      </c>
      <c r="E1818" s="19" t="s">
        <v>3776</v>
      </c>
      <c r="F1818" s="10">
        <v>42036</v>
      </c>
      <c r="G1818" s="10">
        <v>45323</v>
      </c>
      <c r="H1818" s="11">
        <v>10</v>
      </c>
      <c r="I1818" s="20" t="s">
        <v>253</v>
      </c>
      <c r="J1818" s="11" t="s">
        <v>255</v>
      </c>
      <c r="K1818" s="11" t="s">
        <v>5259</v>
      </c>
      <c r="L1818" s="11">
        <v>2</v>
      </c>
    </row>
    <row r="1819" spans="1:12">
      <c r="A1819" s="11" t="s">
        <v>3533</v>
      </c>
      <c r="D1819" s="11" t="s">
        <v>254</v>
      </c>
      <c r="E1819" s="19" t="s">
        <v>3777</v>
      </c>
      <c r="F1819" s="10">
        <v>42036</v>
      </c>
      <c r="G1819" s="10">
        <v>45323</v>
      </c>
      <c r="H1819" s="11">
        <v>10</v>
      </c>
      <c r="I1819" s="20" t="s">
        <v>253</v>
      </c>
      <c r="J1819" s="11" t="s">
        <v>255</v>
      </c>
      <c r="K1819" s="11" t="s">
        <v>5259</v>
      </c>
      <c r="L1819" s="11">
        <v>2</v>
      </c>
    </row>
    <row r="1820" spans="1:12">
      <c r="A1820" s="11" t="s">
        <v>3534</v>
      </c>
      <c r="D1820" s="11" t="s">
        <v>254</v>
      </c>
      <c r="E1820" s="19" t="s">
        <v>3778</v>
      </c>
      <c r="F1820" s="10">
        <v>42036</v>
      </c>
      <c r="G1820" s="10">
        <v>45323</v>
      </c>
      <c r="H1820" s="11">
        <v>10</v>
      </c>
      <c r="I1820" s="20" t="s">
        <v>253</v>
      </c>
      <c r="J1820" s="11" t="s">
        <v>255</v>
      </c>
      <c r="K1820" s="11" t="s">
        <v>5259</v>
      </c>
      <c r="L1820" s="11">
        <v>2</v>
      </c>
    </row>
    <row r="1821" spans="1:12">
      <c r="A1821" s="11" t="s">
        <v>3535</v>
      </c>
      <c r="D1821" s="11" t="s">
        <v>254</v>
      </c>
      <c r="E1821" s="19" t="s">
        <v>3779</v>
      </c>
      <c r="F1821" s="10">
        <v>42036</v>
      </c>
      <c r="G1821" s="10">
        <v>45323</v>
      </c>
      <c r="H1821" s="11">
        <v>10</v>
      </c>
      <c r="I1821" s="20" t="s">
        <v>253</v>
      </c>
      <c r="J1821" s="11" t="s">
        <v>255</v>
      </c>
      <c r="K1821" s="11" t="s">
        <v>5259</v>
      </c>
      <c r="L1821" s="11">
        <v>2</v>
      </c>
    </row>
    <row r="1822" spans="1:12">
      <c r="A1822" s="11" t="s">
        <v>3536</v>
      </c>
      <c r="D1822" s="11" t="s">
        <v>254</v>
      </c>
      <c r="E1822" s="19" t="s">
        <v>3780</v>
      </c>
      <c r="F1822" s="10">
        <v>42036</v>
      </c>
      <c r="G1822" s="10">
        <v>45323</v>
      </c>
      <c r="H1822" s="11">
        <v>10</v>
      </c>
      <c r="I1822" s="20" t="s">
        <v>253</v>
      </c>
      <c r="J1822" s="11" t="s">
        <v>255</v>
      </c>
      <c r="K1822" s="11" t="s">
        <v>5259</v>
      </c>
      <c r="L1822" s="11">
        <v>2</v>
      </c>
    </row>
    <row r="1823" spans="1:12">
      <c r="A1823" s="11" t="s">
        <v>3537</v>
      </c>
      <c r="D1823" s="11" t="s">
        <v>254</v>
      </c>
      <c r="E1823" s="19" t="s">
        <v>3781</v>
      </c>
      <c r="F1823" s="10">
        <v>42036</v>
      </c>
      <c r="G1823" s="10">
        <v>45323</v>
      </c>
      <c r="H1823" s="11">
        <v>10</v>
      </c>
      <c r="I1823" s="20" t="s">
        <v>253</v>
      </c>
      <c r="J1823" s="11" t="s">
        <v>255</v>
      </c>
      <c r="K1823" s="11" t="s">
        <v>5259</v>
      </c>
      <c r="L1823" s="11">
        <v>2</v>
      </c>
    </row>
    <row r="1824" spans="1:12">
      <c r="A1824" s="11" t="s">
        <v>3538</v>
      </c>
      <c r="D1824" s="11" t="s">
        <v>254</v>
      </c>
      <c r="E1824" s="19" t="s">
        <v>3782</v>
      </c>
      <c r="F1824" s="10">
        <v>42036</v>
      </c>
      <c r="G1824" s="10">
        <v>45323</v>
      </c>
      <c r="H1824" s="11">
        <v>10</v>
      </c>
      <c r="I1824" s="20" t="s">
        <v>253</v>
      </c>
      <c r="J1824" s="11" t="s">
        <v>255</v>
      </c>
      <c r="K1824" s="11" t="s">
        <v>5259</v>
      </c>
      <c r="L1824" s="11">
        <v>2</v>
      </c>
    </row>
    <row r="1825" spans="1:12">
      <c r="A1825" s="11" t="s">
        <v>3539</v>
      </c>
      <c r="D1825" s="11" t="s">
        <v>254</v>
      </c>
      <c r="E1825" s="19" t="s">
        <v>3783</v>
      </c>
      <c r="F1825" s="10">
        <v>42036</v>
      </c>
      <c r="G1825" s="10">
        <v>45323</v>
      </c>
      <c r="H1825" s="11">
        <v>10</v>
      </c>
      <c r="I1825" s="20" t="s">
        <v>253</v>
      </c>
      <c r="J1825" s="11" t="s">
        <v>255</v>
      </c>
      <c r="K1825" s="11" t="s">
        <v>5259</v>
      </c>
      <c r="L1825" s="11">
        <v>2</v>
      </c>
    </row>
    <row r="1826" spans="1:12">
      <c r="A1826" s="11" t="s">
        <v>3540</v>
      </c>
      <c r="D1826" s="11" t="s">
        <v>254</v>
      </c>
      <c r="E1826" s="19" t="s">
        <v>3784</v>
      </c>
      <c r="F1826" s="10">
        <v>42036</v>
      </c>
      <c r="G1826" s="10">
        <v>45323</v>
      </c>
      <c r="H1826" s="11">
        <v>10</v>
      </c>
      <c r="I1826" s="20" t="s">
        <v>253</v>
      </c>
      <c r="J1826" s="11" t="s">
        <v>255</v>
      </c>
      <c r="K1826" s="11" t="s">
        <v>5259</v>
      </c>
      <c r="L1826" s="11">
        <v>2</v>
      </c>
    </row>
    <row r="1827" spans="1:12">
      <c r="A1827" s="11" t="s">
        <v>3541</v>
      </c>
      <c r="D1827" s="11" t="s">
        <v>254</v>
      </c>
      <c r="E1827" s="19" t="s">
        <v>3785</v>
      </c>
      <c r="F1827" s="10">
        <v>42036</v>
      </c>
      <c r="G1827" s="10">
        <v>45323</v>
      </c>
      <c r="H1827" s="11">
        <v>10</v>
      </c>
      <c r="I1827" s="20" t="s">
        <v>253</v>
      </c>
      <c r="J1827" s="11" t="s">
        <v>255</v>
      </c>
      <c r="K1827" s="11" t="s">
        <v>5259</v>
      </c>
      <c r="L1827" s="11">
        <v>2</v>
      </c>
    </row>
    <row r="1828" spans="1:12">
      <c r="A1828" s="11" t="s">
        <v>3542</v>
      </c>
      <c r="D1828" s="11" t="s">
        <v>254</v>
      </c>
      <c r="E1828" s="19" t="s">
        <v>3786</v>
      </c>
      <c r="F1828" s="10">
        <v>42036</v>
      </c>
      <c r="G1828" s="10">
        <v>45323</v>
      </c>
      <c r="H1828" s="11">
        <v>10</v>
      </c>
      <c r="I1828" s="20" t="s">
        <v>253</v>
      </c>
      <c r="J1828" s="11" t="s">
        <v>255</v>
      </c>
      <c r="K1828" s="11" t="s">
        <v>5259</v>
      </c>
      <c r="L1828" s="11">
        <v>2</v>
      </c>
    </row>
    <row r="1829" spans="1:12">
      <c r="A1829" s="11" t="s">
        <v>3543</v>
      </c>
      <c r="D1829" s="11" t="s">
        <v>254</v>
      </c>
      <c r="E1829" s="19" t="s">
        <v>3787</v>
      </c>
      <c r="F1829" s="10">
        <v>42036</v>
      </c>
      <c r="G1829" s="10">
        <v>45323</v>
      </c>
      <c r="H1829" s="11">
        <v>10</v>
      </c>
      <c r="I1829" s="20" t="s">
        <v>253</v>
      </c>
      <c r="J1829" s="11" t="s">
        <v>255</v>
      </c>
      <c r="K1829" s="11" t="s">
        <v>5259</v>
      </c>
      <c r="L1829" s="11">
        <v>2</v>
      </c>
    </row>
    <row r="1830" spans="1:12">
      <c r="A1830" s="11" t="s">
        <v>3544</v>
      </c>
      <c r="D1830" s="11" t="s">
        <v>254</v>
      </c>
      <c r="E1830" s="19" t="s">
        <v>3788</v>
      </c>
      <c r="F1830" s="10">
        <v>42036</v>
      </c>
      <c r="G1830" s="10">
        <v>45323</v>
      </c>
      <c r="H1830" s="11">
        <v>10</v>
      </c>
      <c r="I1830" s="20" t="s">
        <v>253</v>
      </c>
      <c r="J1830" s="11" t="s">
        <v>255</v>
      </c>
      <c r="K1830" s="11" t="s">
        <v>5259</v>
      </c>
      <c r="L1830" s="11">
        <v>2</v>
      </c>
    </row>
    <row r="1831" spans="1:12">
      <c r="A1831" s="11" t="s">
        <v>3545</v>
      </c>
      <c r="D1831" s="11" t="s">
        <v>254</v>
      </c>
      <c r="E1831" s="19" t="s">
        <v>3789</v>
      </c>
      <c r="F1831" s="10">
        <v>42036</v>
      </c>
      <c r="G1831" s="10">
        <v>45323</v>
      </c>
      <c r="H1831" s="11">
        <v>10</v>
      </c>
      <c r="I1831" s="20" t="s">
        <v>253</v>
      </c>
      <c r="J1831" s="11" t="s">
        <v>255</v>
      </c>
      <c r="K1831" s="11" t="s">
        <v>5259</v>
      </c>
      <c r="L1831" s="11">
        <v>2</v>
      </c>
    </row>
    <row r="1832" spans="1:12">
      <c r="A1832" s="11" t="s">
        <v>3546</v>
      </c>
      <c r="D1832" s="11" t="s">
        <v>254</v>
      </c>
      <c r="E1832" s="19" t="s">
        <v>3790</v>
      </c>
      <c r="F1832" s="10">
        <v>42036</v>
      </c>
      <c r="G1832" s="10">
        <v>45323</v>
      </c>
      <c r="H1832" s="11">
        <v>10</v>
      </c>
      <c r="I1832" s="20" t="s">
        <v>253</v>
      </c>
      <c r="J1832" s="11" t="s">
        <v>255</v>
      </c>
      <c r="K1832" s="11" t="s">
        <v>5259</v>
      </c>
      <c r="L1832" s="11">
        <v>2</v>
      </c>
    </row>
    <row r="1833" spans="1:12">
      <c r="A1833" s="11" t="s">
        <v>3547</v>
      </c>
      <c r="D1833" s="11" t="s">
        <v>254</v>
      </c>
      <c r="E1833" s="19" t="s">
        <v>3791</v>
      </c>
      <c r="F1833" s="10">
        <v>42036</v>
      </c>
      <c r="G1833" s="10">
        <v>45323</v>
      </c>
      <c r="H1833" s="11">
        <v>10</v>
      </c>
      <c r="I1833" s="20" t="s">
        <v>253</v>
      </c>
      <c r="J1833" s="11" t="s">
        <v>255</v>
      </c>
      <c r="K1833" s="11" t="s">
        <v>5259</v>
      </c>
      <c r="L1833" s="11">
        <v>2</v>
      </c>
    </row>
    <row r="1834" spans="1:12">
      <c r="A1834" s="11" t="s">
        <v>3548</v>
      </c>
      <c r="D1834" s="11" t="s">
        <v>254</v>
      </c>
      <c r="E1834" s="19" t="s">
        <v>3792</v>
      </c>
      <c r="F1834" s="10">
        <v>42036</v>
      </c>
      <c r="G1834" s="10">
        <v>45323</v>
      </c>
      <c r="H1834" s="11">
        <v>10</v>
      </c>
      <c r="I1834" s="20" t="s">
        <v>253</v>
      </c>
      <c r="J1834" s="11" t="s">
        <v>255</v>
      </c>
      <c r="K1834" s="11" t="s">
        <v>5259</v>
      </c>
      <c r="L1834" s="11">
        <v>2</v>
      </c>
    </row>
    <row r="1835" spans="1:12">
      <c r="A1835" s="11" t="s">
        <v>3549</v>
      </c>
      <c r="D1835" s="11" t="s">
        <v>254</v>
      </c>
      <c r="E1835" s="19" t="s">
        <v>3793</v>
      </c>
      <c r="F1835" s="10">
        <v>42036</v>
      </c>
      <c r="G1835" s="10">
        <v>45323</v>
      </c>
      <c r="H1835" s="11">
        <v>10</v>
      </c>
      <c r="I1835" s="20" t="s">
        <v>253</v>
      </c>
      <c r="J1835" s="11" t="s">
        <v>255</v>
      </c>
      <c r="K1835" s="11" t="s">
        <v>5259</v>
      </c>
      <c r="L1835" s="11">
        <v>2</v>
      </c>
    </row>
    <row r="1836" spans="1:12">
      <c r="A1836" s="11" t="s">
        <v>3550</v>
      </c>
      <c r="D1836" s="11" t="s">
        <v>254</v>
      </c>
      <c r="E1836" s="19" t="s">
        <v>3794</v>
      </c>
      <c r="F1836" s="10">
        <v>42036</v>
      </c>
      <c r="G1836" s="10">
        <v>45323</v>
      </c>
      <c r="H1836" s="11">
        <v>10</v>
      </c>
      <c r="I1836" s="20" t="s">
        <v>253</v>
      </c>
      <c r="J1836" s="11" t="s">
        <v>255</v>
      </c>
      <c r="K1836" s="11" t="s">
        <v>5259</v>
      </c>
      <c r="L1836" s="11">
        <v>2</v>
      </c>
    </row>
    <row r="1837" spans="1:12">
      <c r="A1837" s="11" t="s">
        <v>3551</v>
      </c>
      <c r="D1837" s="11" t="s">
        <v>254</v>
      </c>
      <c r="E1837" s="19" t="s">
        <v>3795</v>
      </c>
      <c r="F1837" s="10">
        <v>42036</v>
      </c>
      <c r="G1837" s="10">
        <v>45323</v>
      </c>
      <c r="H1837" s="11">
        <v>10</v>
      </c>
      <c r="I1837" s="20" t="s">
        <v>253</v>
      </c>
      <c r="J1837" s="11" t="s">
        <v>255</v>
      </c>
      <c r="K1837" s="11" t="s">
        <v>5259</v>
      </c>
      <c r="L1837" s="11">
        <v>2</v>
      </c>
    </row>
    <row r="1838" spans="1:12">
      <c r="A1838" s="11" t="s">
        <v>3552</v>
      </c>
      <c r="D1838" s="11" t="s">
        <v>254</v>
      </c>
      <c r="E1838" s="19" t="s">
        <v>3796</v>
      </c>
      <c r="F1838" s="10">
        <v>42036</v>
      </c>
      <c r="G1838" s="10">
        <v>45323</v>
      </c>
      <c r="H1838" s="11">
        <v>10</v>
      </c>
      <c r="I1838" s="20" t="s">
        <v>253</v>
      </c>
      <c r="J1838" s="11" t="s">
        <v>255</v>
      </c>
      <c r="K1838" s="11" t="s">
        <v>5259</v>
      </c>
      <c r="L1838" s="11">
        <v>2</v>
      </c>
    </row>
    <row r="1839" spans="1:12">
      <c r="A1839" s="11" t="s">
        <v>3553</v>
      </c>
      <c r="D1839" s="11" t="s">
        <v>254</v>
      </c>
      <c r="E1839" s="19" t="s">
        <v>3797</v>
      </c>
      <c r="F1839" s="10">
        <v>42036</v>
      </c>
      <c r="G1839" s="10">
        <v>45323</v>
      </c>
      <c r="H1839" s="11">
        <v>10</v>
      </c>
      <c r="I1839" s="20" t="s">
        <v>253</v>
      </c>
      <c r="J1839" s="11" t="s">
        <v>255</v>
      </c>
      <c r="K1839" s="11" t="s">
        <v>5259</v>
      </c>
      <c r="L1839" s="11">
        <v>2</v>
      </c>
    </row>
    <row r="1840" spans="1:12">
      <c r="A1840" s="11" t="s">
        <v>3554</v>
      </c>
      <c r="D1840" s="11" t="s">
        <v>254</v>
      </c>
      <c r="E1840" s="19" t="s">
        <v>3798</v>
      </c>
      <c r="F1840" s="10">
        <v>42036</v>
      </c>
      <c r="G1840" s="10">
        <v>45323</v>
      </c>
      <c r="H1840" s="11">
        <v>10</v>
      </c>
      <c r="I1840" s="20" t="s">
        <v>253</v>
      </c>
      <c r="J1840" s="11" t="s">
        <v>255</v>
      </c>
      <c r="K1840" s="11" t="s">
        <v>5259</v>
      </c>
      <c r="L1840" s="11">
        <v>2</v>
      </c>
    </row>
    <row r="1841" spans="1:12">
      <c r="A1841" s="11" t="s">
        <v>3555</v>
      </c>
      <c r="D1841" s="11" t="s">
        <v>254</v>
      </c>
      <c r="E1841" s="19" t="s">
        <v>3799</v>
      </c>
      <c r="F1841" s="10">
        <v>42036</v>
      </c>
      <c r="G1841" s="10">
        <v>45323</v>
      </c>
      <c r="H1841" s="11">
        <v>10</v>
      </c>
      <c r="I1841" s="20" t="s">
        <v>253</v>
      </c>
      <c r="J1841" s="11" t="s">
        <v>255</v>
      </c>
      <c r="K1841" s="11" t="s">
        <v>5259</v>
      </c>
      <c r="L1841" s="11">
        <v>2</v>
      </c>
    </row>
    <row r="1842" spans="1:12">
      <c r="A1842" s="11" t="s">
        <v>3556</v>
      </c>
      <c r="D1842" s="11" t="s">
        <v>254</v>
      </c>
      <c r="E1842" s="19" t="s">
        <v>3800</v>
      </c>
      <c r="F1842" s="10">
        <v>42036</v>
      </c>
      <c r="G1842" s="10">
        <v>45323</v>
      </c>
      <c r="H1842" s="11">
        <v>10</v>
      </c>
      <c r="I1842" s="20" t="s">
        <v>253</v>
      </c>
      <c r="J1842" s="11" t="s">
        <v>255</v>
      </c>
      <c r="K1842" s="11" t="s">
        <v>5259</v>
      </c>
      <c r="L1842" s="11">
        <v>2</v>
      </c>
    </row>
    <row r="1843" spans="1:12">
      <c r="A1843" s="11" t="s">
        <v>3557</v>
      </c>
      <c r="D1843" s="11" t="s">
        <v>254</v>
      </c>
      <c r="E1843" s="19" t="s">
        <v>3801</v>
      </c>
      <c r="F1843" s="10">
        <v>42036</v>
      </c>
      <c r="G1843" s="10">
        <v>45323</v>
      </c>
      <c r="H1843" s="11">
        <v>10</v>
      </c>
      <c r="I1843" s="20" t="s">
        <v>253</v>
      </c>
      <c r="J1843" s="11" t="s">
        <v>255</v>
      </c>
      <c r="K1843" s="11" t="s">
        <v>5259</v>
      </c>
      <c r="L1843" s="11">
        <v>2</v>
      </c>
    </row>
    <row r="1844" spans="1:12">
      <c r="A1844" s="11" t="s">
        <v>3558</v>
      </c>
      <c r="D1844" s="11" t="s">
        <v>254</v>
      </c>
      <c r="E1844" s="19" t="s">
        <v>3802</v>
      </c>
      <c r="F1844" s="10">
        <v>42036</v>
      </c>
      <c r="G1844" s="10">
        <v>45323</v>
      </c>
      <c r="H1844" s="11">
        <v>10</v>
      </c>
      <c r="I1844" s="20" t="s">
        <v>253</v>
      </c>
      <c r="J1844" s="11" t="s">
        <v>255</v>
      </c>
      <c r="K1844" s="11" t="s">
        <v>5259</v>
      </c>
      <c r="L1844" s="11">
        <v>2</v>
      </c>
    </row>
    <row r="1845" spans="1:12">
      <c r="A1845" s="11" t="s">
        <v>3559</v>
      </c>
      <c r="D1845" s="11" t="s">
        <v>254</v>
      </c>
      <c r="E1845" s="19" t="s">
        <v>3803</v>
      </c>
      <c r="F1845" s="10">
        <v>42036</v>
      </c>
      <c r="G1845" s="10">
        <v>45323</v>
      </c>
      <c r="H1845" s="11">
        <v>10</v>
      </c>
      <c r="I1845" s="20" t="s">
        <v>253</v>
      </c>
      <c r="J1845" s="11" t="s">
        <v>255</v>
      </c>
      <c r="K1845" s="11" t="s">
        <v>5259</v>
      </c>
      <c r="L1845" s="11">
        <v>2</v>
      </c>
    </row>
    <row r="1846" spans="1:12">
      <c r="A1846" s="11" t="s">
        <v>3560</v>
      </c>
      <c r="D1846" s="11" t="s">
        <v>254</v>
      </c>
      <c r="E1846" s="19" t="s">
        <v>3804</v>
      </c>
      <c r="F1846" s="10">
        <v>42036</v>
      </c>
      <c r="G1846" s="10">
        <v>45323</v>
      </c>
      <c r="H1846" s="11">
        <v>10</v>
      </c>
      <c r="I1846" s="20" t="s">
        <v>253</v>
      </c>
      <c r="J1846" s="11" t="s">
        <v>255</v>
      </c>
      <c r="K1846" s="11" t="s">
        <v>5259</v>
      </c>
      <c r="L1846" s="11">
        <v>2</v>
      </c>
    </row>
    <row r="1847" spans="1:12">
      <c r="A1847" s="11" t="s">
        <v>3561</v>
      </c>
      <c r="D1847" s="11" t="s">
        <v>254</v>
      </c>
      <c r="E1847" s="19" t="s">
        <v>3805</v>
      </c>
      <c r="F1847" s="10">
        <v>42036</v>
      </c>
      <c r="G1847" s="10">
        <v>45323</v>
      </c>
      <c r="H1847" s="11">
        <v>10</v>
      </c>
      <c r="I1847" s="20" t="s">
        <v>253</v>
      </c>
      <c r="J1847" s="11" t="s">
        <v>255</v>
      </c>
      <c r="K1847" s="11" t="s">
        <v>5259</v>
      </c>
      <c r="L1847" s="11">
        <v>2</v>
      </c>
    </row>
    <row r="1848" spans="1:12">
      <c r="A1848" s="11" t="s">
        <v>3562</v>
      </c>
      <c r="D1848" s="11" t="s">
        <v>254</v>
      </c>
      <c r="E1848" s="19" t="s">
        <v>3806</v>
      </c>
      <c r="F1848" s="10">
        <v>42036</v>
      </c>
      <c r="G1848" s="10">
        <v>45323</v>
      </c>
      <c r="H1848" s="11">
        <v>10</v>
      </c>
      <c r="I1848" s="20" t="s">
        <v>253</v>
      </c>
      <c r="J1848" s="11" t="s">
        <v>255</v>
      </c>
      <c r="K1848" s="11" t="s">
        <v>5259</v>
      </c>
      <c r="L1848" s="11">
        <v>2</v>
      </c>
    </row>
    <row r="1849" spans="1:12">
      <c r="A1849" s="11" t="s">
        <v>3563</v>
      </c>
      <c r="D1849" s="11" t="s">
        <v>254</v>
      </c>
      <c r="E1849" s="19" t="s">
        <v>3807</v>
      </c>
      <c r="F1849" s="10">
        <v>42036</v>
      </c>
      <c r="G1849" s="10">
        <v>45323</v>
      </c>
      <c r="H1849" s="11">
        <v>10</v>
      </c>
      <c r="I1849" s="20" t="s">
        <v>253</v>
      </c>
      <c r="J1849" s="11" t="s">
        <v>255</v>
      </c>
      <c r="K1849" s="11" t="s">
        <v>5259</v>
      </c>
      <c r="L1849" s="11">
        <v>2</v>
      </c>
    </row>
    <row r="1850" spans="1:12">
      <c r="A1850" s="11" t="s">
        <v>3564</v>
      </c>
      <c r="D1850" s="11" t="s">
        <v>254</v>
      </c>
      <c r="E1850" s="19" t="s">
        <v>3808</v>
      </c>
      <c r="F1850" s="10">
        <v>42036</v>
      </c>
      <c r="G1850" s="10">
        <v>45323</v>
      </c>
      <c r="H1850" s="11">
        <v>10</v>
      </c>
      <c r="I1850" s="20" t="s">
        <v>253</v>
      </c>
      <c r="J1850" s="11" t="s">
        <v>255</v>
      </c>
      <c r="K1850" s="11" t="s">
        <v>5259</v>
      </c>
      <c r="L1850" s="11">
        <v>2</v>
      </c>
    </row>
    <row r="1851" spans="1:12">
      <c r="A1851" s="11" t="s">
        <v>3565</v>
      </c>
      <c r="D1851" s="11" t="s">
        <v>254</v>
      </c>
      <c r="E1851" s="19" t="s">
        <v>3809</v>
      </c>
      <c r="F1851" s="10">
        <v>42036</v>
      </c>
      <c r="G1851" s="10">
        <v>45323</v>
      </c>
      <c r="H1851" s="11">
        <v>10</v>
      </c>
      <c r="I1851" s="20" t="s">
        <v>253</v>
      </c>
      <c r="J1851" s="11" t="s">
        <v>255</v>
      </c>
      <c r="K1851" s="11" t="s">
        <v>5259</v>
      </c>
      <c r="L1851" s="11">
        <v>2</v>
      </c>
    </row>
    <row r="1852" spans="1:12">
      <c r="A1852" s="11" t="s">
        <v>3566</v>
      </c>
      <c r="D1852" s="11" t="s">
        <v>254</v>
      </c>
      <c r="E1852" s="19" t="s">
        <v>3810</v>
      </c>
      <c r="F1852" s="10">
        <v>42036</v>
      </c>
      <c r="G1852" s="10">
        <v>45323</v>
      </c>
      <c r="H1852" s="11">
        <v>10</v>
      </c>
      <c r="I1852" s="20" t="s">
        <v>253</v>
      </c>
      <c r="J1852" s="11" t="s">
        <v>255</v>
      </c>
      <c r="K1852" s="11" t="s">
        <v>5259</v>
      </c>
      <c r="L1852" s="11">
        <v>2</v>
      </c>
    </row>
    <row r="1853" spans="1:12">
      <c r="A1853" s="11" t="s">
        <v>3567</v>
      </c>
      <c r="D1853" s="11" t="s">
        <v>254</v>
      </c>
      <c r="E1853" s="19" t="s">
        <v>3811</v>
      </c>
      <c r="F1853" s="10">
        <v>42036</v>
      </c>
      <c r="G1853" s="10">
        <v>45323</v>
      </c>
      <c r="H1853" s="11">
        <v>10</v>
      </c>
      <c r="I1853" s="20" t="s">
        <v>253</v>
      </c>
      <c r="J1853" s="11" t="s">
        <v>255</v>
      </c>
      <c r="K1853" s="11" t="s">
        <v>5259</v>
      </c>
      <c r="L1853" s="11">
        <v>2</v>
      </c>
    </row>
    <row r="1854" spans="1:12">
      <c r="A1854" s="11" t="s">
        <v>3568</v>
      </c>
      <c r="D1854" s="11" t="s">
        <v>254</v>
      </c>
      <c r="E1854" s="19" t="s">
        <v>3812</v>
      </c>
      <c r="F1854" s="10">
        <v>42036</v>
      </c>
      <c r="G1854" s="10">
        <v>45323</v>
      </c>
      <c r="H1854" s="11">
        <v>10</v>
      </c>
      <c r="I1854" s="20" t="s">
        <v>253</v>
      </c>
      <c r="J1854" s="11" t="s">
        <v>255</v>
      </c>
      <c r="K1854" s="11" t="s">
        <v>5259</v>
      </c>
      <c r="L1854" s="11">
        <v>2</v>
      </c>
    </row>
    <row r="1855" spans="1:12">
      <c r="A1855" s="11" t="s">
        <v>3569</v>
      </c>
      <c r="D1855" s="11" t="s">
        <v>254</v>
      </c>
      <c r="E1855" s="19" t="s">
        <v>3813</v>
      </c>
      <c r="F1855" s="10">
        <v>42036</v>
      </c>
      <c r="G1855" s="10">
        <v>45323</v>
      </c>
      <c r="H1855" s="11">
        <v>10</v>
      </c>
      <c r="I1855" s="20" t="s">
        <v>253</v>
      </c>
      <c r="J1855" s="11" t="s">
        <v>255</v>
      </c>
      <c r="K1855" s="11" t="s">
        <v>5259</v>
      </c>
      <c r="L1855" s="11">
        <v>2</v>
      </c>
    </row>
    <row r="1856" spans="1:12">
      <c r="A1856" s="11" t="s">
        <v>3570</v>
      </c>
      <c r="D1856" s="11" t="s">
        <v>254</v>
      </c>
      <c r="E1856" s="19" t="s">
        <v>3814</v>
      </c>
      <c r="F1856" s="10">
        <v>42036</v>
      </c>
      <c r="G1856" s="10">
        <v>45323</v>
      </c>
      <c r="H1856" s="11">
        <v>10</v>
      </c>
      <c r="I1856" s="20" t="s">
        <v>253</v>
      </c>
      <c r="J1856" s="11" t="s">
        <v>255</v>
      </c>
      <c r="K1856" s="11" t="s">
        <v>5259</v>
      </c>
      <c r="L1856" s="11">
        <v>2</v>
      </c>
    </row>
    <row r="1857" spans="1:12">
      <c r="A1857" s="11" t="s">
        <v>3571</v>
      </c>
      <c r="D1857" s="11" t="s">
        <v>254</v>
      </c>
      <c r="E1857" s="19" t="s">
        <v>3815</v>
      </c>
      <c r="F1857" s="10">
        <v>42036</v>
      </c>
      <c r="G1857" s="10">
        <v>45323</v>
      </c>
      <c r="H1857" s="11">
        <v>10</v>
      </c>
      <c r="I1857" s="20" t="s">
        <v>253</v>
      </c>
      <c r="J1857" s="11" t="s">
        <v>255</v>
      </c>
      <c r="K1857" s="11" t="s">
        <v>5259</v>
      </c>
      <c r="L1857" s="11">
        <v>2</v>
      </c>
    </row>
    <row r="1858" spans="1:12">
      <c r="A1858" s="11" t="s">
        <v>3572</v>
      </c>
      <c r="D1858" s="11" t="s">
        <v>254</v>
      </c>
      <c r="E1858" s="19" t="s">
        <v>3816</v>
      </c>
      <c r="F1858" s="10">
        <v>42036</v>
      </c>
      <c r="G1858" s="10">
        <v>45323</v>
      </c>
      <c r="H1858" s="11">
        <v>10</v>
      </c>
      <c r="I1858" s="20" t="s">
        <v>253</v>
      </c>
      <c r="J1858" s="11" t="s">
        <v>255</v>
      </c>
      <c r="K1858" s="11" t="s">
        <v>5259</v>
      </c>
      <c r="L1858" s="11">
        <v>2</v>
      </c>
    </row>
    <row r="1859" spans="1:12">
      <c r="A1859" s="11" t="s">
        <v>3573</v>
      </c>
      <c r="D1859" s="11" t="s">
        <v>254</v>
      </c>
      <c r="E1859" s="19" t="s">
        <v>3817</v>
      </c>
      <c r="F1859" s="10">
        <v>42036</v>
      </c>
      <c r="G1859" s="10">
        <v>45323</v>
      </c>
      <c r="H1859" s="11">
        <v>10</v>
      </c>
      <c r="I1859" s="20" t="s">
        <v>253</v>
      </c>
      <c r="J1859" s="11" t="s">
        <v>255</v>
      </c>
      <c r="K1859" s="11" t="s">
        <v>5259</v>
      </c>
      <c r="L1859" s="11">
        <v>2</v>
      </c>
    </row>
    <row r="1860" spans="1:12">
      <c r="A1860" s="11" t="s">
        <v>3574</v>
      </c>
      <c r="D1860" s="11" t="s">
        <v>254</v>
      </c>
      <c r="E1860" s="19" t="s">
        <v>3818</v>
      </c>
      <c r="F1860" s="10">
        <v>42036</v>
      </c>
      <c r="G1860" s="10">
        <v>45323</v>
      </c>
      <c r="H1860" s="11">
        <v>10</v>
      </c>
      <c r="I1860" s="20" t="s">
        <v>253</v>
      </c>
      <c r="J1860" s="11" t="s">
        <v>255</v>
      </c>
      <c r="K1860" s="11" t="s">
        <v>5259</v>
      </c>
      <c r="L1860" s="11">
        <v>2</v>
      </c>
    </row>
    <row r="1861" spans="1:12">
      <c r="A1861" s="11" t="s">
        <v>3575</v>
      </c>
      <c r="D1861" s="11" t="s">
        <v>254</v>
      </c>
      <c r="E1861" s="19" t="s">
        <v>3819</v>
      </c>
      <c r="F1861" s="10">
        <v>42036</v>
      </c>
      <c r="G1861" s="10">
        <v>45323</v>
      </c>
      <c r="H1861" s="11">
        <v>10</v>
      </c>
      <c r="I1861" s="20" t="s">
        <v>253</v>
      </c>
      <c r="J1861" s="11" t="s">
        <v>255</v>
      </c>
      <c r="K1861" s="11" t="s">
        <v>5259</v>
      </c>
      <c r="L1861" s="11">
        <v>2</v>
      </c>
    </row>
    <row r="1862" spans="1:12">
      <c r="A1862" s="11" t="s">
        <v>3576</v>
      </c>
      <c r="D1862" s="11" t="s">
        <v>254</v>
      </c>
      <c r="E1862" s="19" t="s">
        <v>3820</v>
      </c>
      <c r="F1862" s="10">
        <v>42036</v>
      </c>
      <c r="G1862" s="10">
        <v>45323</v>
      </c>
      <c r="H1862" s="11">
        <v>10</v>
      </c>
      <c r="I1862" s="20" t="s">
        <v>253</v>
      </c>
      <c r="J1862" s="11" t="s">
        <v>255</v>
      </c>
      <c r="K1862" s="11" t="s">
        <v>5259</v>
      </c>
      <c r="L1862" s="11">
        <v>2</v>
      </c>
    </row>
    <row r="1863" spans="1:12">
      <c r="A1863" s="11" t="s">
        <v>3577</v>
      </c>
      <c r="D1863" s="11" t="s">
        <v>254</v>
      </c>
      <c r="E1863" s="19" t="s">
        <v>3821</v>
      </c>
      <c r="F1863" s="10">
        <v>42036</v>
      </c>
      <c r="G1863" s="10">
        <v>45323</v>
      </c>
      <c r="H1863" s="11">
        <v>10</v>
      </c>
      <c r="I1863" s="20" t="s">
        <v>253</v>
      </c>
      <c r="J1863" s="11" t="s">
        <v>255</v>
      </c>
      <c r="K1863" s="11" t="s">
        <v>5259</v>
      </c>
      <c r="L1863" s="11">
        <v>2</v>
      </c>
    </row>
    <row r="1864" spans="1:12">
      <c r="A1864" s="11" t="s">
        <v>3578</v>
      </c>
      <c r="D1864" s="11" t="s">
        <v>254</v>
      </c>
      <c r="E1864" s="19" t="s">
        <v>3822</v>
      </c>
      <c r="F1864" s="10">
        <v>42036</v>
      </c>
      <c r="G1864" s="10">
        <v>45323</v>
      </c>
      <c r="H1864" s="11">
        <v>10</v>
      </c>
      <c r="I1864" s="20" t="s">
        <v>253</v>
      </c>
      <c r="J1864" s="11" t="s">
        <v>255</v>
      </c>
      <c r="K1864" s="11" t="s">
        <v>5259</v>
      </c>
      <c r="L1864" s="11">
        <v>2</v>
      </c>
    </row>
    <row r="1865" spans="1:12">
      <c r="A1865" s="11" t="s">
        <v>3579</v>
      </c>
      <c r="D1865" s="11" t="s">
        <v>254</v>
      </c>
      <c r="E1865" s="19" t="s">
        <v>3823</v>
      </c>
      <c r="F1865" s="10">
        <v>42036</v>
      </c>
      <c r="G1865" s="10">
        <v>45323</v>
      </c>
      <c r="H1865" s="11">
        <v>10</v>
      </c>
      <c r="I1865" s="20" t="s">
        <v>253</v>
      </c>
      <c r="J1865" s="11" t="s">
        <v>255</v>
      </c>
      <c r="K1865" s="11" t="s">
        <v>5259</v>
      </c>
      <c r="L1865" s="11">
        <v>2</v>
      </c>
    </row>
    <row r="1866" spans="1:12">
      <c r="A1866" s="11" t="s">
        <v>3580</v>
      </c>
      <c r="D1866" s="11" t="s">
        <v>254</v>
      </c>
      <c r="E1866" s="19" t="s">
        <v>3824</v>
      </c>
      <c r="F1866" s="10">
        <v>42036</v>
      </c>
      <c r="G1866" s="10">
        <v>45323</v>
      </c>
      <c r="H1866" s="11">
        <v>10</v>
      </c>
      <c r="I1866" s="20" t="s">
        <v>253</v>
      </c>
      <c r="J1866" s="11" t="s">
        <v>255</v>
      </c>
      <c r="K1866" s="11" t="s">
        <v>5259</v>
      </c>
      <c r="L1866" s="11">
        <v>2</v>
      </c>
    </row>
    <row r="1867" spans="1:12">
      <c r="A1867" s="11" t="s">
        <v>3581</v>
      </c>
      <c r="D1867" s="11" t="s">
        <v>254</v>
      </c>
      <c r="E1867" s="19" t="s">
        <v>3825</v>
      </c>
      <c r="F1867" s="10">
        <v>42036</v>
      </c>
      <c r="G1867" s="10">
        <v>45323</v>
      </c>
      <c r="H1867" s="11">
        <v>10</v>
      </c>
      <c r="I1867" s="20" t="s">
        <v>253</v>
      </c>
      <c r="J1867" s="11" t="s">
        <v>255</v>
      </c>
      <c r="K1867" s="11" t="s">
        <v>5259</v>
      </c>
      <c r="L1867" s="11">
        <v>2</v>
      </c>
    </row>
    <row r="1868" spans="1:12">
      <c r="A1868" s="11" t="s">
        <v>3582</v>
      </c>
      <c r="D1868" s="11" t="s">
        <v>254</v>
      </c>
      <c r="E1868" s="19" t="s">
        <v>3826</v>
      </c>
      <c r="F1868" s="10">
        <v>42036</v>
      </c>
      <c r="G1868" s="10">
        <v>45323</v>
      </c>
      <c r="H1868" s="11">
        <v>10</v>
      </c>
      <c r="I1868" s="20" t="s">
        <v>253</v>
      </c>
      <c r="J1868" s="11" t="s">
        <v>255</v>
      </c>
      <c r="K1868" s="11" t="s">
        <v>5259</v>
      </c>
      <c r="L1868" s="11">
        <v>2</v>
      </c>
    </row>
    <row r="1869" spans="1:12">
      <c r="A1869" s="11" t="s">
        <v>3583</v>
      </c>
      <c r="D1869" s="11" t="s">
        <v>254</v>
      </c>
      <c r="E1869" s="19" t="s">
        <v>3827</v>
      </c>
      <c r="F1869" s="10">
        <v>42036</v>
      </c>
      <c r="G1869" s="10">
        <v>45323</v>
      </c>
      <c r="H1869" s="11">
        <v>10</v>
      </c>
      <c r="I1869" s="20" t="s">
        <v>253</v>
      </c>
      <c r="J1869" s="11" t="s">
        <v>255</v>
      </c>
      <c r="K1869" s="11" t="s">
        <v>5259</v>
      </c>
      <c r="L1869" s="11">
        <v>2</v>
      </c>
    </row>
    <row r="1870" spans="1:12">
      <c r="A1870" s="11" t="s">
        <v>3584</v>
      </c>
      <c r="D1870" s="11" t="s">
        <v>254</v>
      </c>
      <c r="E1870" s="19" t="s">
        <v>3828</v>
      </c>
      <c r="F1870" s="10">
        <v>42036</v>
      </c>
      <c r="G1870" s="10">
        <v>45323</v>
      </c>
      <c r="H1870" s="11">
        <v>10</v>
      </c>
      <c r="I1870" s="20" t="s">
        <v>253</v>
      </c>
      <c r="J1870" s="11" t="s">
        <v>255</v>
      </c>
      <c r="K1870" s="11" t="s">
        <v>5259</v>
      </c>
      <c r="L1870" s="11">
        <v>2</v>
      </c>
    </row>
    <row r="1871" spans="1:12">
      <c r="A1871" s="11" t="s">
        <v>3585</v>
      </c>
      <c r="D1871" s="11" t="s">
        <v>254</v>
      </c>
      <c r="E1871" s="19" t="s">
        <v>3829</v>
      </c>
      <c r="F1871" s="10">
        <v>42036</v>
      </c>
      <c r="G1871" s="10">
        <v>45323</v>
      </c>
      <c r="H1871" s="11">
        <v>10</v>
      </c>
      <c r="I1871" s="20" t="s">
        <v>253</v>
      </c>
      <c r="J1871" s="11" t="s">
        <v>255</v>
      </c>
      <c r="K1871" s="11" t="s">
        <v>5259</v>
      </c>
      <c r="L1871" s="11">
        <v>2</v>
      </c>
    </row>
    <row r="1872" spans="1:12">
      <c r="A1872" s="11" t="s">
        <v>3586</v>
      </c>
      <c r="D1872" s="11" t="s">
        <v>254</v>
      </c>
      <c r="E1872" s="19" t="s">
        <v>3830</v>
      </c>
      <c r="F1872" s="10">
        <v>42036</v>
      </c>
      <c r="G1872" s="10">
        <v>45323</v>
      </c>
      <c r="H1872" s="11">
        <v>10</v>
      </c>
      <c r="I1872" s="20" t="s">
        <v>253</v>
      </c>
      <c r="J1872" s="11" t="s">
        <v>255</v>
      </c>
      <c r="K1872" s="11" t="s">
        <v>5259</v>
      </c>
      <c r="L1872" s="11">
        <v>2</v>
      </c>
    </row>
    <row r="1873" spans="1:12">
      <c r="A1873" s="11" t="s">
        <v>3587</v>
      </c>
      <c r="D1873" s="11" t="s">
        <v>254</v>
      </c>
      <c r="E1873" s="19" t="s">
        <v>3831</v>
      </c>
      <c r="F1873" s="10">
        <v>42036</v>
      </c>
      <c r="G1873" s="10">
        <v>45323</v>
      </c>
      <c r="H1873" s="11">
        <v>10</v>
      </c>
      <c r="I1873" s="20" t="s">
        <v>253</v>
      </c>
      <c r="J1873" s="11" t="s">
        <v>255</v>
      </c>
      <c r="K1873" s="11" t="s">
        <v>5259</v>
      </c>
      <c r="L1873" s="11">
        <v>2</v>
      </c>
    </row>
    <row r="1874" spans="1:12">
      <c r="A1874" s="11" t="s">
        <v>3588</v>
      </c>
      <c r="D1874" s="11" t="s">
        <v>254</v>
      </c>
      <c r="E1874" s="19" t="s">
        <v>3832</v>
      </c>
      <c r="F1874" s="10">
        <v>42036</v>
      </c>
      <c r="G1874" s="10">
        <v>45323</v>
      </c>
      <c r="H1874" s="11">
        <v>10</v>
      </c>
      <c r="I1874" s="20" t="s">
        <v>253</v>
      </c>
      <c r="J1874" s="11" t="s">
        <v>255</v>
      </c>
      <c r="K1874" s="11" t="s">
        <v>5259</v>
      </c>
      <c r="L1874" s="11">
        <v>2</v>
      </c>
    </row>
    <row r="1875" spans="1:12">
      <c r="A1875" s="11" t="s">
        <v>3589</v>
      </c>
      <c r="D1875" s="11" t="s">
        <v>254</v>
      </c>
      <c r="E1875" s="19" t="s">
        <v>3833</v>
      </c>
      <c r="F1875" s="10">
        <v>42036</v>
      </c>
      <c r="G1875" s="10">
        <v>45323</v>
      </c>
      <c r="H1875" s="11">
        <v>10</v>
      </c>
      <c r="I1875" s="20" t="s">
        <v>253</v>
      </c>
      <c r="J1875" s="11" t="s">
        <v>255</v>
      </c>
      <c r="K1875" s="11" t="s">
        <v>5259</v>
      </c>
      <c r="L1875" s="11">
        <v>2</v>
      </c>
    </row>
    <row r="1876" spans="1:12">
      <c r="A1876" s="11" t="s">
        <v>3590</v>
      </c>
      <c r="D1876" s="11" t="s">
        <v>254</v>
      </c>
      <c r="E1876" s="19" t="s">
        <v>3834</v>
      </c>
      <c r="F1876" s="10">
        <v>42036</v>
      </c>
      <c r="G1876" s="10">
        <v>45323</v>
      </c>
      <c r="H1876" s="11">
        <v>10</v>
      </c>
      <c r="I1876" s="20" t="s">
        <v>253</v>
      </c>
      <c r="J1876" s="11" t="s">
        <v>255</v>
      </c>
      <c r="K1876" s="11" t="s">
        <v>5259</v>
      </c>
      <c r="L1876" s="11">
        <v>2</v>
      </c>
    </row>
    <row r="1877" spans="1:12">
      <c r="A1877" s="11" t="s">
        <v>3591</v>
      </c>
      <c r="D1877" s="11" t="s">
        <v>254</v>
      </c>
      <c r="E1877" s="19" t="s">
        <v>3835</v>
      </c>
      <c r="F1877" s="10">
        <v>42036</v>
      </c>
      <c r="G1877" s="10">
        <v>45323</v>
      </c>
      <c r="H1877" s="11">
        <v>10</v>
      </c>
      <c r="I1877" s="20" t="s">
        <v>253</v>
      </c>
      <c r="J1877" s="11" t="s">
        <v>255</v>
      </c>
      <c r="K1877" s="11" t="s">
        <v>5259</v>
      </c>
      <c r="L1877" s="11">
        <v>2</v>
      </c>
    </row>
    <row r="1878" spans="1:12">
      <c r="A1878" s="11" t="s">
        <v>3592</v>
      </c>
      <c r="D1878" s="11" t="s">
        <v>254</v>
      </c>
      <c r="E1878" s="19" t="s">
        <v>3836</v>
      </c>
      <c r="F1878" s="10">
        <v>42036</v>
      </c>
      <c r="G1878" s="10">
        <v>45323</v>
      </c>
      <c r="H1878" s="11">
        <v>10</v>
      </c>
      <c r="I1878" s="20" t="s">
        <v>253</v>
      </c>
      <c r="J1878" s="11" t="s">
        <v>255</v>
      </c>
      <c r="K1878" s="11" t="s">
        <v>5259</v>
      </c>
      <c r="L1878" s="11">
        <v>2</v>
      </c>
    </row>
    <row r="1879" spans="1:12">
      <c r="A1879" s="11" t="s">
        <v>3593</v>
      </c>
      <c r="D1879" s="11" t="s">
        <v>254</v>
      </c>
      <c r="E1879" s="19" t="s">
        <v>3837</v>
      </c>
      <c r="F1879" s="10">
        <v>42036</v>
      </c>
      <c r="G1879" s="10">
        <v>45323</v>
      </c>
      <c r="H1879" s="11">
        <v>10</v>
      </c>
      <c r="I1879" s="20" t="s">
        <v>253</v>
      </c>
      <c r="J1879" s="11" t="s">
        <v>255</v>
      </c>
      <c r="K1879" s="11" t="s">
        <v>5259</v>
      </c>
      <c r="L1879" s="11">
        <v>2</v>
      </c>
    </row>
    <row r="1880" spans="1:12">
      <c r="A1880" s="11" t="s">
        <v>3594</v>
      </c>
      <c r="D1880" s="11" t="s">
        <v>254</v>
      </c>
      <c r="E1880" s="19" t="s">
        <v>3838</v>
      </c>
      <c r="F1880" s="10">
        <v>42036</v>
      </c>
      <c r="G1880" s="10">
        <v>45323</v>
      </c>
      <c r="H1880" s="11">
        <v>10</v>
      </c>
      <c r="I1880" s="20" t="s">
        <v>253</v>
      </c>
      <c r="J1880" s="11" t="s">
        <v>255</v>
      </c>
      <c r="K1880" s="11" t="s">
        <v>5259</v>
      </c>
      <c r="L1880" s="11">
        <v>2</v>
      </c>
    </row>
    <row r="1881" spans="1:12">
      <c r="A1881" s="11" t="s">
        <v>3595</v>
      </c>
      <c r="D1881" s="11" t="s">
        <v>254</v>
      </c>
      <c r="E1881" s="19" t="s">
        <v>3839</v>
      </c>
      <c r="F1881" s="10">
        <v>42036</v>
      </c>
      <c r="G1881" s="10">
        <v>45323</v>
      </c>
      <c r="H1881" s="11">
        <v>10</v>
      </c>
      <c r="I1881" s="20" t="s">
        <v>253</v>
      </c>
      <c r="J1881" s="11" t="s">
        <v>255</v>
      </c>
      <c r="K1881" s="11" t="s">
        <v>5259</v>
      </c>
      <c r="L1881" s="11">
        <v>2</v>
      </c>
    </row>
    <row r="1882" spans="1:12">
      <c r="A1882" s="11" t="s">
        <v>3596</v>
      </c>
      <c r="D1882" s="11" t="s">
        <v>254</v>
      </c>
      <c r="E1882" s="19" t="s">
        <v>3840</v>
      </c>
      <c r="F1882" s="10">
        <v>42036</v>
      </c>
      <c r="G1882" s="10">
        <v>45323</v>
      </c>
      <c r="H1882" s="11">
        <v>10</v>
      </c>
      <c r="I1882" s="20" t="s">
        <v>253</v>
      </c>
      <c r="J1882" s="11" t="s">
        <v>255</v>
      </c>
      <c r="K1882" s="11" t="s">
        <v>5259</v>
      </c>
      <c r="L1882" s="11">
        <v>2</v>
      </c>
    </row>
    <row r="1883" spans="1:12">
      <c r="A1883" s="11" t="s">
        <v>3597</v>
      </c>
      <c r="D1883" s="11" t="s">
        <v>254</v>
      </c>
      <c r="E1883" s="19" t="s">
        <v>3841</v>
      </c>
      <c r="F1883" s="10">
        <v>42036</v>
      </c>
      <c r="G1883" s="10">
        <v>45323</v>
      </c>
      <c r="H1883" s="11">
        <v>10</v>
      </c>
      <c r="I1883" s="20" t="s">
        <v>253</v>
      </c>
      <c r="J1883" s="11" t="s">
        <v>255</v>
      </c>
      <c r="K1883" s="11" t="s">
        <v>5259</v>
      </c>
      <c r="L1883" s="11">
        <v>2</v>
      </c>
    </row>
    <row r="1884" spans="1:12">
      <c r="A1884" s="11" t="s">
        <v>3598</v>
      </c>
      <c r="D1884" s="11" t="s">
        <v>254</v>
      </c>
      <c r="E1884" s="19" t="s">
        <v>3842</v>
      </c>
      <c r="F1884" s="10">
        <v>42036</v>
      </c>
      <c r="G1884" s="10">
        <v>45323</v>
      </c>
      <c r="H1884" s="11">
        <v>10</v>
      </c>
      <c r="I1884" s="20" t="s">
        <v>253</v>
      </c>
      <c r="J1884" s="11" t="s">
        <v>255</v>
      </c>
      <c r="K1884" s="11" t="s">
        <v>5259</v>
      </c>
      <c r="L1884" s="11">
        <v>2</v>
      </c>
    </row>
    <row r="1885" spans="1:12">
      <c r="A1885" s="11" t="s">
        <v>3599</v>
      </c>
      <c r="D1885" s="11" t="s">
        <v>254</v>
      </c>
      <c r="E1885" s="19" t="s">
        <v>3843</v>
      </c>
      <c r="F1885" s="10">
        <v>42036</v>
      </c>
      <c r="G1885" s="10">
        <v>45323</v>
      </c>
      <c r="H1885" s="11">
        <v>10</v>
      </c>
      <c r="I1885" s="20" t="s">
        <v>253</v>
      </c>
      <c r="J1885" s="11" t="s">
        <v>255</v>
      </c>
      <c r="K1885" s="11" t="s">
        <v>5259</v>
      </c>
      <c r="L1885" s="11">
        <v>2</v>
      </c>
    </row>
    <row r="1886" spans="1:12">
      <c r="A1886" s="11" t="s">
        <v>3600</v>
      </c>
      <c r="D1886" s="11" t="s">
        <v>254</v>
      </c>
      <c r="E1886" s="19" t="s">
        <v>3844</v>
      </c>
      <c r="F1886" s="10">
        <v>42036</v>
      </c>
      <c r="G1886" s="10">
        <v>45323</v>
      </c>
      <c r="H1886" s="11">
        <v>10</v>
      </c>
      <c r="I1886" s="20" t="s">
        <v>253</v>
      </c>
      <c r="J1886" s="11" t="s">
        <v>255</v>
      </c>
      <c r="K1886" s="11" t="s">
        <v>5259</v>
      </c>
      <c r="L1886" s="11">
        <v>2</v>
      </c>
    </row>
    <row r="1887" spans="1:12">
      <c r="A1887" s="11" t="s">
        <v>3601</v>
      </c>
      <c r="D1887" s="11" t="s">
        <v>254</v>
      </c>
      <c r="E1887" s="19" t="s">
        <v>3845</v>
      </c>
      <c r="F1887" s="10">
        <v>42036</v>
      </c>
      <c r="G1887" s="10">
        <v>45323</v>
      </c>
      <c r="H1887" s="11">
        <v>10</v>
      </c>
      <c r="I1887" s="20" t="s">
        <v>253</v>
      </c>
      <c r="J1887" s="11" t="s">
        <v>255</v>
      </c>
      <c r="K1887" s="11" t="s">
        <v>5259</v>
      </c>
      <c r="L1887" s="11">
        <v>2</v>
      </c>
    </row>
    <row r="1888" spans="1:12">
      <c r="A1888" s="11" t="s">
        <v>3602</v>
      </c>
      <c r="D1888" s="11" t="s">
        <v>254</v>
      </c>
      <c r="E1888" s="19" t="s">
        <v>3846</v>
      </c>
      <c r="F1888" s="10">
        <v>42036</v>
      </c>
      <c r="G1888" s="10">
        <v>45323</v>
      </c>
      <c r="H1888" s="11">
        <v>10</v>
      </c>
      <c r="I1888" s="20" t="s">
        <v>253</v>
      </c>
      <c r="J1888" s="11" t="s">
        <v>255</v>
      </c>
      <c r="K1888" s="11" t="s">
        <v>5259</v>
      </c>
      <c r="L1888" s="11">
        <v>2</v>
      </c>
    </row>
    <row r="1889" spans="1:12">
      <c r="A1889" s="11" t="s">
        <v>3603</v>
      </c>
      <c r="D1889" s="11" t="s">
        <v>254</v>
      </c>
      <c r="E1889" s="19" t="s">
        <v>3847</v>
      </c>
      <c r="F1889" s="10">
        <v>42036</v>
      </c>
      <c r="G1889" s="10">
        <v>45323</v>
      </c>
      <c r="H1889" s="11">
        <v>10</v>
      </c>
      <c r="I1889" s="20" t="s">
        <v>253</v>
      </c>
      <c r="J1889" s="11" t="s">
        <v>255</v>
      </c>
      <c r="K1889" s="11" t="s">
        <v>5259</v>
      </c>
      <c r="L1889" s="11">
        <v>2</v>
      </c>
    </row>
    <row r="1890" spans="1:12">
      <c r="A1890" s="11" t="s">
        <v>3604</v>
      </c>
      <c r="D1890" s="11" t="s">
        <v>254</v>
      </c>
      <c r="E1890" s="19" t="s">
        <v>3848</v>
      </c>
      <c r="F1890" s="10">
        <v>42036</v>
      </c>
      <c r="G1890" s="10">
        <v>45323</v>
      </c>
      <c r="H1890" s="11">
        <v>10</v>
      </c>
      <c r="I1890" s="20" t="s">
        <v>253</v>
      </c>
      <c r="J1890" s="11" t="s">
        <v>255</v>
      </c>
      <c r="K1890" s="11" t="s">
        <v>5259</v>
      </c>
      <c r="L1890" s="11">
        <v>2</v>
      </c>
    </row>
    <row r="1891" spans="1:12">
      <c r="A1891" s="11" t="s">
        <v>3605</v>
      </c>
      <c r="D1891" s="11" t="s">
        <v>254</v>
      </c>
      <c r="E1891" s="19" t="s">
        <v>3849</v>
      </c>
      <c r="F1891" s="10">
        <v>42036</v>
      </c>
      <c r="G1891" s="10">
        <v>45323</v>
      </c>
      <c r="H1891" s="11">
        <v>10</v>
      </c>
      <c r="I1891" s="20" t="s">
        <v>253</v>
      </c>
      <c r="J1891" s="11" t="s">
        <v>255</v>
      </c>
      <c r="K1891" s="11" t="s">
        <v>5259</v>
      </c>
      <c r="L1891" s="11">
        <v>2</v>
      </c>
    </row>
    <row r="1892" spans="1:12">
      <c r="A1892" s="11" t="s">
        <v>3606</v>
      </c>
      <c r="D1892" s="11" t="s">
        <v>254</v>
      </c>
      <c r="E1892" s="19" t="s">
        <v>3850</v>
      </c>
      <c r="F1892" s="10">
        <v>42036</v>
      </c>
      <c r="G1892" s="10">
        <v>45323</v>
      </c>
      <c r="H1892" s="11">
        <v>10</v>
      </c>
      <c r="I1892" s="20" t="s">
        <v>253</v>
      </c>
      <c r="J1892" s="11" t="s">
        <v>255</v>
      </c>
      <c r="K1892" s="11" t="s">
        <v>5259</v>
      </c>
      <c r="L1892" s="11">
        <v>2</v>
      </c>
    </row>
    <row r="1893" spans="1:12">
      <c r="A1893" s="11" t="s">
        <v>3607</v>
      </c>
      <c r="D1893" s="11" t="s">
        <v>254</v>
      </c>
      <c r="E1893" s="19" t="s">
        <v>3851</v>
      </c>
      <c r="F1893" s="10">
        <v>42036</v>
      </c>
      <c r="G1893" s="10">
        <v>45323</v>
      </c>
      <c r="H1893" s="11">
        <v>10</v>
      </c>
      <c r="I1893" s="20" t="s">
        <v>253</v>
      </c>
      <c r="J1893" s="11" t="s">
        <v>255</v>
      </c>
      <c r="K1893" s="11" t="s">
        <v>5259</v>
      </c>
      <c r="L1893" s="11">
        <v>2</v>
      </c>
    </row>
    <row r="1894" spans="1:12">
      <c r="A1894" s="11" t="s">
        <v>3608</v>
      </c>
      <c r="D1894" s="11" t="s">
        <v>254</v>
      </c>
      <c r="E1894" s="19" t="s">
        <v>3852</v>
      </c>
      <c r="F1894" s="10">
        <v>42036</v>
      </c>
      <c r="G1894" s="10">
        <v>45323</v>
      </c>
      <c r="H1894" s="11">
        <v>10</v>
      </c>
      <c r="I1894" s="20" t="s">
        <v>253</v>
      </c>
      <c r="J1894" s="11" t="s">
        <v>255</v>
      </c>
      <c r="K1894" s="11" t="s">
        <v>5259</v>
      </c>
      <c r="L1894" s="11">
        <v>2</v>
      </c>
    </row>
    <row r="1895" spans="1:12">
      <c r="A1895" s="11" t="s">
        <v>3609</v>
      </c>
      <c r="D1895" s="11" t="s">
        <v>254</v>
      </c>
      <c r="E1895" s="19" t="s">
        <v>3853</v>
      </c>
      <c r="F1895" s="10">
        <v>42036</v>
      </c>
      <c r="G1895" s="10">
        <v>45323</v>
      </c>
      <c r="H1895" s="11">
        <v>10</v>
      </c>
      <c r="I1895" s="20" t="s">
        <v>253</v>
      </c>
      <c r="J1895" s="11" t="s">
        <v>255</v>
      </c>
      <c r="K1895" s="11" t="s">
        <v>5259</v>
      </c>
      <c r="L1895" s="11">
        <v>2</v>
      </c>
    </row>
    <row r="1896" spans="1:12">
      <c r="A1896" s="11" t="s">
        <v>3610</v>
      </c>
      <c r="D1896" s="11" t="s">
        <v>254</v>
      </c>
      <c r="E1896" s="19" t="s">
        <v>3854</v>
      </c>
      <c r="F1896" s="10">
        <v>42036</v>
      </c>
      <c r="G1896" s="10">
        <v>45323</v>
      </c>
      <c r="H1896" s="11">
        <v>10</v>
      </c>
      <c r="I1896" s="20" t="s">
        <v>253</v>
      </c>
      <c r="J1896" s="11" t="s">
        <v>255</v>
      </c>
      <c r="K1896" s="11" t="s">
        <v>5259</v>
      </c>
      <c r="L1896" s="11">
        <v>2</v>
      </c>
    </row>
    <row r="1897" spans="1:12">
      <c r="A1897" s="11" t="s">
        <v>3611</v>
      </c>
      <c r="D1897" s="11" t="s">
        <v>254</v>
      </c>
      <c r="E1897" s="19" t="s">
        <v>3855</v>
      </c>
      <c r="F1897" s="10">
        <v>42036</v>
      </c>
      <c r="G1897" s="10">
        <v>45323</v>
      </c>
      <c r="H1897" s="11">
        <v>10</v>
      </c>
      <c r="I1897" s="20" t="s">
        <v>253</v>
      </c>
      <c r="J1897" s="11" t="s">
        <v>255</v>
      </c>
      <c r="K1897" s="11" t="s">
        <v>5259</v>
      </c>
      <c r="L1897" s="11">
        <v>2</v>
      </c>
    </row>
    <row r="1898" spans="1:12">
      <c r="A1898" s="11" t="s">
        <v>3612</v>
      </c>
      <c r="D1898" s="11" t="s">
        <v>254</v>
      </c>
      <c r="E1898" s="19" t="s">
        <v>3856</v>
      </c>
      <c r="F1898" s="10">
        <v>42036</v>
      </c>
      <c r="G1898" s="10">
        <v>45323</v>
      </c>
      <c r="H1898" s="11">
        <v>10</v>
      </c>
      <c r="I1898" s="20" t="s">
        <v>253</v>
      </c>
      <c r="J1898" s="11" t="s">
        <v>255</v>
      </c>
      <c r="K1898" s="11" t="s">
        <v>5259</v>
      </c>
      <c r="L1898" s="11">
        <v>2</v>
      </c>
    </row>
    <row r="1899" spans="1:12">
      <c r="A1899" s="11" t="s">
        <v>3613</v>
      </c>
      <c r="D1899" s="11" t="s">
        <v>254</v>
      </c>
      <c r="E1899" s="19" t="s">
        <v>3857</v>
      </c>
      <c r="F1899" s="10">
        <v>42036</v>
      </c>
      <c r="G1899" s="10">
        <v>45323</v>
      </c>
      <c r="H1899" s="11">
        <v>10</v>
      </c>
      <c r="I1899" s="20" t="s">
        <v>253</v>
      </c>
      <c r="J1899" s="11" t="s">
        <v>255</v>
      </c>
      <c r="K1899" s="11" t="s">
        <v>5259</v>
      </c>
      <c r="L1899" s="11">
        <v>2</v>
      </c>
    </row>
    <row r="1900" spans="1:12">
      <c r="A1900" s="11" t="s">
        <v>3614</v>
      </c>
      <c r="D1900" s="11" t="s">
        <v>254</v>
      </c>
      <c r="E1900" s="19" t="s">
        <v>3858</v>
      </c>
      <c r="F1900" s="10">
        <v>42036</v>
      </c>
      <c r="G1900" s="10">
        <v>45323</v>
      </c>
      <c r="H1900" s="11">
        <v>10</v>
      </c>
      <c r="I1900" s="20" t="s">
        <v>253</v>
      </c>
      <c r="J1900" s="11" t="s">
        <v>255</v>
      </c>
      <c r="K1900" s="11" t="s">
        <v>5259</v>
      </c>
      <c r="L1900" s="11">
        <v>2</v>
      </c>
    </row>
    <row r="1901" spans="1:12">
      <c r="A1901" s="11" t="s">
        <v>3615</v>
      </c>
      <c r="D1901" s="11" t="s">
        <v>254</v>
      </c>
      <c r="E1901" s="19" t="s">
        <v>3859</v>
      </c>
      <c r="F1901" s="10">
        <v>42036</v>
      </c>
      <c r="G1901" s="10">
        <v>45323</v>
      </c>
      <c r="H1901" s="11">
        <v>10</v>
      </c>
      <c r="I1901" s="20" t="s">
        <v>253</v>
      </c>
      <c r="J1901" s="11" t="s">
        <v>255</v>
      </c>
      <c r="K1901" s="11" t="s">
        <v>5259</v>
      </c>
      <c r="L1901" s="11">
        <v>2</v>
      </c>
    </row>
    <row r="1902" spans="1:12">
      <c r="A1902" s="11" t="s">
        <v>3616</v>
      </c>
      <c r="D1902" s="11" t="s">
        <v>254</v>
      </c>
      <c r="E1902" s="19" t="s">
        <v>3860</v>
      </c>
      <c r="F1902" s="10">
        <v>42036</v>
      </c>
      <c r="G1902" s="10">
        <v>45323</v>
      </c>
      <c r="H1902" s="11">
        <v>10</v>
      </c>
      <c r="I1902" s="20" t="s">
        <v>253</v>
      </c>
      <c r="J1902" s="11" t="s">
        <v>255</v>
      </c>
      <c r="K1902" s="11" t="s">
        <v>5259</v>
      </c>
      <c r="L1902" s="11">
        <v>2</v>
      </c>
    </row>
    <row r="1903" spans="1:12">
      <c r="A1903" s="11" t="s">
        <v>3617</v>
      </c>
      <c r="D1903" s="11" t="s">
        <v>254</v>
      </c>
      <c r="E1903" s="19" t="s">
        <v>3861</v>
      </c>
      <c r="F1903" s="10">
        <v>42036</v>
      </c>
      <c r="G1903" s="10">
        <v>45323</v>
      </c>
      <c r="H1903" s="11">
        <v>10</v>
      </c>
      <c r="I1903" s="20" t="s">
        <v>253</v>
      </c>
      <c r="J1903" s="11" t="s">
        <v>255</v>
      </c>
      <c r="K1903" s="11" t="s">
        <v>5259</v>
      </c>
      <c r="L1903" s="11">
        <v>2</v>
      </c>
    </row>
    <row r="1904" spans="1:12">
      <c r="A1904" s="11" t="s">
        <v>3618</v>
      </c>
      <c r="D1904" s="11" t="s">
        <v>254</v>
      </c>
      <c r="E1904" s="19" t="s">
        <v>3862</v>
      </c>
      <c r="F1904" s="10">
        <v>42036</v>
      </c>
      <c r="G1904" s="10">
        <v>45323</v>
      </c>
      <c r="H1904" s="11">
        <v>10</v>
      </c>
      <c r="I1904" s="20" t="s">
        <v>253</v>
      </c>
      <c r="J1904" s="11" t="s">
        <v>255</v>
      </c>
      <c r="K1904" s="11" t="s">
        <v>5259</v>
      </c>
      <c r="L1904" s="11">
        <v>2</v>
      </c>
    </row>
    <row r="1905" spans="1:12">
      <c r="A1905" s="11" t="s">
        <v>3619</v>
      </c>
      <c r="D1905" s="11" t="s">
        <v>254</v>
      </c>
      <c r="E1905" s="19" t="s">
        <v>3863</v>
      </c>
      <c r="F1905" s="10">
        <v>42036</v>
      </c>
      <c r="G1905" s="10">
        <v>45323</v>
      </c>
      <c r="H1905" s="11">
        <v>10</v>
      </c>
      <c r="I1905" s="20" t="s">
        <v>253</v>
      </c>
      <c r="J1905" s="11" t="s">
        <v>255</v>
      </c>
      <c r="K1905" s="11" t="s">
        <v>5259</v>
      </c>
      <c r="L1905" s="11">
        <v>2</v>
      </c>
    </row>
    <row r="1906" spans="1:12">
      <c r="A1906" s="11" t="s">
        <v>3620</v>
      </c>
      <c r="D1906" s="11" t="s">
        <v>254</v>
      </c>
      <c r="E1906" s="19" t="s">
        <v>3864</v>
      </c>
      <c r="F1906" s="10">
        <v>42036</v>
      </c>
      <c r="G1906" s="10">
        <v>45323</v>
      </c>
      <c r="H1906" s="11">
        <v>10</v>
      </c>
      <c r="I1906" s="20" t="s">
        <v>253</v>
      </c>
      <c r="J1906" s="11" t="s">
        <v>255</v>
      </c>
      <c r="K1906" s="11" t="s">
        <v>5259</v>
      </c>
      <c r="L1906" s="11">
        <v>2</v>
      </c>
    </row>
    <row r="1907" spans="1:12">
      <c r="A1907" s="11" t="s">
        <v>3621</v>
      </c>
      <c r="D1907" s="11" t="s">
        <v>254</v>
      </c>
      <c r="E1907" s="19" t="s">
        <v>3865</v>
      </c>
      <c r="F1907" s="10">
        <v>42036</v>
      </c>
      <c r="G1907" s="10">
        <v>45323</v>
      </c>
      <c r="H1907" s="11">
        <v>10</v>
      </c>
      <c r="I1907" s="20" t="s">
        <v>253</v>
      </c>
      <c r="J1907" s="11" t="s">
        <v>255</v>
      </c>
      <c r="K1907" s="11" t="s">
        <v>5259</v>
      </c>
      <c r="L1907" s="11">
        <v>2</v>
      </c>
    </row>
    <row r="1908" spans="1:12">
      <c r="A1908" s="11" t="s">
        <v>3622</v>
      </c>
      <c r="D1908" s="11" t="s">
        <v>254</v>
      </c>
      <c r="E1908" s="19" t="s">
        <v>3866</v>
      </c>
      <c r="F1908" s="10">
        <v>42036</v>
      </c>
      <c r="G1908" s="10">
        <v>45323</v>
      </c>
      <c r="H1908" s="11">
        <v>10</v>
      </c>
      <c r="I1908" s="20" t="s">
        <v>253</v>
      </c>
      <c r="J1908" s="11" t="s">
        <v>255</v>
      </c>
      <c r="K1908" s="11" t="s">
        <v>5259</v>
      </c>
      <c r="L1908" s="11">
        <v>2</v>
      </c>
    </row>
    <row r="1909" spans="1:12">
      <c r="A1909" s="11" t="s">
        <v>3623</v>
      </c>
      <c r="D1909" s="11" t="s">
        <v>254</v>
      </c>
      <c r="E1909" s="19" t="s">
        <v>3867</v>
      </c>
      <c r="F1909" s="10">
        <v>42036</v>
      </c>
      <c r="G1909" s="10">
        <v>45323</v>
      </c>
      <c r="H1909" s="11">
        <v>10</v>
      </c>
      <c r="I1909" s="20" t="s">
        <v>253</v>
      </c>
      <c r="J1909" s="11" t="s">
        <v>255</v>
      </c>
      <c r="K1909" s="11" t="s">
        <v>5259</v>
      </c>
      <c r="L1909" s="11">
        <v>2</v>
      </c>
    </row>
    <row r="1910" spans="1:12">
      <c r="A1910" s="11" t="s">
        <v>3624</v>
      </c>
      <c r="D1910" s="11" t="s">
        <v>254</v>
      </c>
      <c r="E1910" s="19" t="s">
        <v>3868</v>
      </c>
      <c r="F1910" s="10">
        <v>42036</v>
      </c>
      <c r="G1910" s="10">
        <v>45323</v>
      </c>
      <c r="H1910" s="11">
        <v>10</v>
      </c>
      <c r="I1910" s="20" t="s">
        <v>253</v>
      </c>
      <c r="J1910" s="11" t="s">
        <v>255</v>
      </c>
      <c r="K1910" s="11" t="s">
        <v>5259</v>
      </c>
      <c r="L1910" s="11">
        <v>2</v>
      </c>
    </row>
    <row r="1911" spans="1:12">
      <c r="A1911" s="11" t="s">
        <v>3625</v>
      </c>
      <c r="D1911" s="11" t="s">
        <v>254</v>
      </c>
      <c r="E1911" s="19" t="s">
        <v>3869</v>
      </c>
      <c r="F1911" s="10">
        <v>42036</v>
      </c>
      <c r="G1911" s="10">
        <v>45323</v>
      </c>
      <c r="H1911" s="11">
        <v>10</v>
      </c>
      <c r="I1911" s="20" t="s">
        <v>253</v>
      </c>
      <c r="J1911" s="11" t="s">
        <v>255</v>
      </c>
      <c r="K1911" s="11" t="s">
        <v>5259</v>
      </c>
      <c r="L1911" s="11">
        <v>2</v>
      </c>
    </row>
    <row r="1912" spans="1:12">
      <c r="A1912" s="11" t="s">
        <v>3626</v>
      </c>
      <c r="D1912" s="11" t="s">
        <v>254</v>
      </c>
      <c r="E1912" s="19" t="s">
        <v>3870</v>
      </c>
      <c r="F1912" s="10">
        <v>42036</v>
      </c>
      <c r="G1912" s="10">
        <v>45323</v>
      </c>
      <c r="H1912" s="11">
        <v>10</v>
      </c>
      <c r="I1912" s="20" t="s">
        <v>253</v>
      </c>
      <c r="J1912" s="11" t="s">
        <v>255</v>
      </c>
      <c r="K1912" s="11" t="s">
        <v>5259</v>
      </c>
      <c r="L1912" s="11">
        <v>2</v>
      </c>
    </row>
    <row r="1913" spans="1:12">
      <c r="A1913" s="11" t="s">
        <v>3627</v>
      </c>
      <c r="D1913" s="11" t="s">
        <v>254</v>
      </c>
      <c r="E1913" s="19" t="s">
        <v>3871</v>
      </c>
      <c r="F1913" s="10">
        <v>42036</v>
      </c>
      <c r="G1913" s="10">
        <v>45323</v>
      </c>
      <c r="H1913" s="11">
        <v>10</v>
      </c>
      <c r="I1913" s="20" t="s">
        <v>253</v>
      </c>
      <c r="J1913" s="11" t="s">
        <v>255</v>
      </c>
      <c r="K1913" s="11" t="s">
        <v>5259</v>
      </c>
      <c r="L1913" s="11">
        <v>2</v>
      </c>
    </row>
    <row r="1914" spans="1:12">
      <c r="A1914" s="11" t="s">
        <v>3628</v>
      </c>
      <c r="D1914" s="11" t="s">
        <v>254</v>
      </c>
      <c r="E1914" s="19" t="s">
        <v>3872</v>
      </c>
      <c r="F1914" s="10">
        <v>42036</v>
      </c>
      <c r="G1914" s="10">
        <v>45323</v>
      </c>
      <c r="H1914" s="11">
        <v>10</v>
      </c>
      <c r="I1914" s="20" t="s">
        <v>253</v>
      </c>
      <c r="J1914" s="11" t="s">
        <v>255</v>
      </c>
      <c r="K1914" s="11" t="s">
        <v>5259</v>
      </c>
      <c r="L1914" s="11">
        <v>2</v>
      </c>
    </row>
    <row r="1915" spans="1:12">
      <c r="A1915" s="11" t="s">
        <v>3629</v>
      </c>
      <c r="D1915" s="11" t="s">
        <v>254</v>
      </c>
      <c r="E1915" s="19" t="s">
        <v>3873</v>
      </c>
      <c r="F1915" s="10">
        <v>42036</v>
      </c>
      <c r="G1915" s="10">
        <v>45323</v>
      </c>
      <c r="H1915" s="11">
        <v>10</v>
      </c>
      <c r="I1915" s="20" t="s">
        <v>253</v>
      </c>
      <c r="J1915" s="11" t="s">
        <v>255</v>
      </c>
      <c r="K1915" s="11" t="s">
        <v>5259</v>
      </c>
      <c r="L1915" s="11">
        <v>2</v>
      </c>
    </row>
    <row r="1916" spans="1:12">
      <c r="A1916" s="11" t="s">
        <v>3630</v>
      </c>
      <c r="D1916" s="11" t="s">
        <v>254</v>
      </c>
      <c r="E1916" s="19" t="s">
        <v>3874</v>
      </c>
      <c r="F1916" s="10">
        <v>42036</v>
      </c>
      <c r="G1916" s="10">
        <v>45323</v>
      </c>
      <c r="H1916" s="11">
        <v>10</v>
      </c>
      <c r="I1916" s="20" t="s">
        <v>253</v>
      </c>
      <c r="J1916" s="11" t="s">
        <v>255</v>
      </c>
      <c r="K1916" s="11" t="s">
        <v>5259</v>
      </c>
      <c r="L1916" s="11">
        <v>2</v>
      </c>
    </row>
    <row r="1917" spans="1:12">
      <c r="A1917" s="11" t="s">
        <v>3631</v>
      </c>
      <c r="D1917" s="11" t="s">
        <v>254</v>
      </c>
      <c r="E1917" s="19" t="s">
        <v>3875</v>
      </c>
      <c r="F1917" s="10">
        <v>42036</v>
      </c>
      <c r="G1917" s="10">
        <v>45323</v>
      </c>
      <c r="H1917" s="11">
        <v>10</v>
      </c>
      <c r="I1917" s="20" t="s">
        <v>253</v>
      </c>
      <c r="J1917" s="11" t="s">
        <v>255</v>
      </c>
      <c r="K1917" s="11" t="s">
        <v>5259</v>
      </c>
      <c r="L1917" s="11">
        <v>2</v>
      </c>
    </row>
    <row r="1918" spans="1:12">
      <c r="A1918" s="11" t="s">
        <v>3632</v>
      </c>
      <c r="D1918" s="11" t="s">
        <v>254</v>
      </c>
      <c r="E1918" s="19" t="s">
        <v>3876</v>
      </c>
      <c r="F1918" s="10">
        <v>42036</v>
      </c>
      <c r="G1918" s="10">
        <v>45323</v>
      </c>
      <c r="H1918" s="11">
        <v>10</v>
      </c>
      <c r="I1918" s="20" t="s">
        <v>253</v>
      </c>
      <c r="J1918" s="11" t="s">
        <v>255</v>
      </c>
      <c r="K1918" s="11" t="s">
        <v>5259</v>
      </c>
      <c r="L1918" s="11">
        <v>2</v>
      </c>
    </row>
    <row r="1919" spans="1:12">
      <c r="A1919" s="11" t="s">
        <v>3633</v>
      </c>
      <c r="D1919" s="11" t="s">
        <v>254</v>
      </c>
      <c r="E1919" s="19" t="s">
        <v>3877</v>
      </c>
      <c r="F1919" s="10">
        <v>42036</v>
      </c>
      <c r="G1919" s="10">
        <v>45323</v>
      </c>
      <c r="H1919" s="11">
        <v>10</v>
      </c>
      <c r="I1919" s="20" t="s">
        <v>253</v>
      </c>
      <c r="J1919" s="11" t="s">
        <v>255</v>
      </c>
      <c r="K1919" s="11" t="s">
        <v>5259</v>
      </c>
      <c r="L1919" s="11">
        <v>2</v>
      </c>
    </row>
    <row r="1920" spans="1:12">
      <c r="A1920" s="11" t="s">
        <v>3634</v>
      </c>
      <c r="D1920" s="11" t="s">
        <v>254</v>
      </c>
      <c r="E1920" s="19" t="s">
        <v>3878</v>
      </c>
      <c r="F1920" s="10">
        <v>42036</v>
      </c>
      <c r="G1920" s="10">
        <v>45323</v>
      </c>
      <c r="H1920" s="11">
        <v>10</v>
      </c>
      <c r="I1920" s="20" t="s">
        <v>253</v>
      </c>
      <c r="J1920" s="11" t="s">
        <v>255</v>
      </c>
      <c r="K1920" s="11" t="s">
        <v>5259</v>
      </c>
      <c r="L1920" s="11">
        <v>2</v>
      </c>
    </row>
    <row r="1921" spans="1:12">
      <c r="A1921" s="11" t="s">
        <v>3635</v>
      </c>
      <c r="D1921" s="11" t="s">
        <v>254</v>
      </c>
      <c r="E1921" s="19" t="s">
        <v>3879</v>
      </c>
      <c r="F1921" s="10">
        <v>42036</v>
      </c>
      <c r="G1921" s="10">
        <v>45323</v>
      </c>
      <c r="H1921" s="11">
        <v>10</v>
      </c>
      <c r="I1921" s="20" t="s">
        <v>253</v>
      </c>
      <c r="J1921" s="11" t="s">
        <v>255</v>
      </c>
      <c r="K1921" s="11" t="s">
        <v>5259</v>
      </c>
      <c r="L1921" s="11">
        <v>2</v>
      </c>
    </row>
    <row r="1922" spans="1:12">
      <c r="A1922" s="11" t="s">
        <v>3636</v>
      </c>
      <c r="D1922" s="11" t="s">
        <v>254</v>
      </c>
      <c r="E1922" s="19" t="s">
        <v>3880</v>
      </c>
      <c r="F1922" s="10">
        <v>42036</v>
      </c>
      <c r="G1922" s="10">
        <v>45323</v>
      </c>
      <c r="H1922" s="11">
        <v>10</v>
      </c>
      <c r="I1922" s="20" t="s">
        <v>253</v>
      </c>
      <c r="J1922" s="11" t="s">
        <v>255</v>
      </c>
      <c r="K1922" s="11" t="s">
        <v>5259</v>
      </c>
      <c r="L1922" s="11">
        <v>2</v>
      </c>
    </row>
    <row r="1923" spans="1:12">
      <c r="A1923" s="11" t="s">
        <v>3637</v>
      </c>
      <c r="D1923" s="11" t="s">
        <v>254</v>
      </c>
      <c r="E1923" s="19" t="s">
        <v>3881</v>
      </c>
      <c r="F1923" s="10">
        <v>42036</v>
      </c>
      <c r="G1923" s="10">
        <v>45323</v>
      </c>
      <c r="H1923" s="11">
        <v>10</v>
      </c>
      <c r="I1923" s="20" t="s">
        <v>253</v>
      </c>
      <c r="J1923" s="11" t="s">
        <v>255</v>
      </c>
      <c r="K1923" s="11" t="s">
        <v>5259</v>
      </c>
      <c r="L1923" s="11">
        <v>2</v>
      </c>
    </row>
    <row r="1924" spans="1:12">
      <c r="A1924" s="11" t="s">
        <v>3638</v>
      </c>
      <c r="D1924" s="11" t="s">
        <v>254</v>
      </c>
      <c r="E1924" s="19" t="s">
        <v>3882</v>
      </c>
      <c r="F1924" s="10">
        <v>42036</v>
      </c>
      <c r="G1924" s="10">
        <v>45323</v>
      </c>
      <c r="H1924" s="11">
        <v>10</v>
      </c>
      <c r="I1924" s="20" t="s">
        <v>253</v>
      </c>
      <c r="J1924" s="11" t="s">
        <v>255</v>
      </c>
      <c r="K1924" s="11" t="s">
        <v>5259</v>
      </c>
      <c r="L1924" s="11">
        <v>2</v>
      </c>
    </row>
    <row r="1925" spans="1:12">
      <c r="A1925" s="11" t="s">
        <v>3639</v>
      </c>
      <c r="D1925" s="11" t="s">
        <v>254</v>
      </c>
      <c r="E1925" s="19" t="s">
        <v>3883</v>
      </c>
      <c r="F1925" s="10">
        <v>42036</v>
      </c>
      <c r="G1925" s="10">
        <v>45323</v>
      </c>
      <c r="H1925" s="11">
        <v>10</v>
      </c>
      <c r="I1925" s="20" t="s">
        <v>253</v>
      </c>
      <c r="J1925" s="11" t="s">
        <v>255</v>
      </c>
      <c r="K1925" s="11" t="s">
        <v>5259</v>
      </c>
      <c r="L1925" s="11">
        <v>2</v>
      </c>
    </row>
    <row r="1926" spans="1:12">
      <c r="A1926" s="11" t="s">
        <v>3640</v>
      </c>
      <c r="D1926" s="11" t="s">
        <v>254</v>
      </c>
      <c r="E1926" s="19" t="s">
        <v>3884</v>
      </c>
      <c r="F1926" s="10">
        <v>42036</v>
      </c>
      <c r="G1926" s="10">
        <v>45323</v>
      </c>
      <c r="H1926" s="11">
        <v>10</v>
      </c>
      <c r="I1926" s="20" t="s">
        <v>253</v>
      </c>
      <c r="J1926" s="11" t="s">
        <v>255</v>
      </c>
      <c r="K1926" s="11" t="s">
        <v>5259</v>
      </c>
      <c r="L1926" s="11">
        <v>2</v>
      </c>
    </row>
    <row r="1927" spans="1:12">
      <c r="A1927" s="11" t="s">
        <v>3641</v>
      </c>
      <c r="D1927" s="11" t="s">
        <v>254</v>
      </c>
      <c r="E1927" s="19" t="s">
        <v>3885</v>
      </c>
      <c r="F1927" s="10">
        <v>42036</v>
      </c>
      <c r="G1927" s="10">
        <v>45323</v>
      </c>
      <c r="H1927" s="11">
        <v>10</v>
      </c>
      <c r="I1927" s="20" t="s">
        <v>253</v>
      </c>
      <c r="J1927" s="11" t="s">
        <v>255</v>
      </c>
      <c r="K1927" s="11" t="s">
        <v>5259</v>
      </c>
      <c r="L1927" s="11">
        <v>2</v>
      </c>
    </row>
    <row r="1928" spans="1:12">
      <c r="A1928" s="11" t="s">
        <v>3642</v>
      </c>
      <c r="D1928" s="11" t="s">
        <v>254</v>
      </c>
      <c r="E1928" s="19" t="s">
        <v>3886</v>
      </c>
      <c r="F1928" s="10">
        <v>42036</v>
      </c>
      <c r="G1928" s="10">
        <v>45323</v>
      </c>
      <c r="H1928" s="11">
        <v>10</v>
      </c>
      <c r="I1928" s="20" t="s">
        <v>253</v>
      </c>
      <c r="J1928" s="11" t="s">
        <v>255</v>
      </c>
      <c r="K1928" s="11" t="s">
        <v>5259</v>
      </c>
      <c r="L1928" s="11">
        <v>2</v>
      </c>
    </row>
    <row r="1929" spans="1:12">
      <c r="A1929" s="11" t="s">
        <v>3643</v>
      </c>
      <c r="D1929" s="11" t="s">
        <v>254</v>
      </c>
      <c r="E1929" s="19" t="s">
        <v>3887</v>
      </c>
      <c r="F1929" s="10">
        <v>42036</v>
      </c>
      <c r="G1929" s="10">
        <v>45323</v>
      </c>
      <c r="H1929" s="11">
        <v>10</v>
      </c>
      <c r="I1929" s="20" t="s">
        <v>253</v>
      </c>
      <c r="J1929" s="11" t="s">
        <v>255</v>
      </c>
      <c r="K1929" s="11" t="s">
        <v>5259</v>
      </c>
      <c r="L1929" s="11">
        <v>2</v>
      </c>
    </row>
    <row r="1930" spans="1:12">
      <c r="A1930" s="11" t="s">
        <v>3644</v>
      </c>
      <c r="D1930" s="11" t="s">
        <v>254</v>
      </c>
      <c r="E1930" s="19" t="s">
        <v>3888</v>
      </c>
      <c r="F1930" s="10">
        <v>42036</v>
      </c>
      <c r="G1930" s="10">
        <v>45323</v>
      </c>
      <c r="H1930" s="11">
        <v>10</v>
      </c>
      <c r="I1930" s="20" t="s">
        <v>253</v>
      </c>
      <c r="J1930" s="11" t="s">
        <v>255</v>
      </c>
      <c r="K1930" s="11" t="s">
        <v>5259</v>
      </c>
      <c r="L1930" s="11">
        <v>2</v>
      </c>
    </row>
    <row r="1931" spans="1:12">
      <c r="A1931" s="11" t="s">
        <v>3645</v>
      </c>
      <c r="D1931" s="11" t="s">
        <v>254</v>
      </c>
      <c r="E1931" s="19" t="s">
        <v>3889</v>
      </c>
      <c r="F1931" s="10">
        <v>42036</v>
      </c>
      <c r="G1931" s="10">
        <v>45323</v>
      </c>
      <c r="H1931" s="11">
        <v>10</v>
      </c>
      <c r="I1931" s="20" t="s">
        <v>253</v>
      </c>
      <c r="J1931" s="11" t="s">
        <v>255</v>
      </c>
      <c r="K1931" s="11" t="s">
        <v>5259</v>
      </c>
      <c r="L1931" s="11">
        <v>2</v>
      </c>
    </row>
    <row r="1932" spans="1:12">
      <c r="A1932" s="11" t="s">
        <v>3646</v>
      </c>
      <c r="D1932" s="11" t="s">
        <v>254</v>
      </c>
      <c r="E1932" s="19" t="s">
        <v>3890</v>
      </c>
      <c r="F1932" s="10">
        <v>42036</v>
      </c>
      <c r="G1932" s="10">
        <v>45323</v>
      </c>
      <c r="H1932" s="11">
        <v>10</v>
      </c>
      <c r="I1932" s="20" t="s">
        <v>253</v>
      </c>
      <c r="J1932" s="11" t="s">
        <v>255</v>
      </c>
      <c r="K1932" s="11" t="s">
        <v>5259</v>
      </c>
      <c r="L1932" s="11">
        <v>2</v>
      </c>
    </row>
    <row r="1933" spans="1:12">
      <c r="A1933" s="11" t="s">
        <v>3647</v>
      </c>
      <c r="D1933" s="11" t="s">
        <v>254</v>
      </c>
      <c r="E1933" s="19" t="s">
        <v>3891</v>
      </c>
      <c r="F1933" s="10">
        <v>42036</v>
      </c>
      <c r="G1933" s="10">
        <v>45323</v>
      </c>
      <c r="H1933" s="11">
        <v>10</v>
      </c>
      <c r="I1933" s="20" t="s">
        <v>253</v>
      </c>
      <c r="J1933" s="11" t="s">
        <v>255</v>
      </c>
      <c r="K1933" s="11" t="s">
        <v>5259</v>
      </c>
      <c r="L1933" s="11">
        <v>2</v>
      </c>
    </row>
    <row r="1934" spans="1:12">
      <c r="A1934" s="11" t="s">
        <v>3648</v>
      </c>
      <c r="D1934" s="11" t="s">
        <v>254</v>
      </c>
      <c r="E1934" s="19" t="s">
        <v>3892</v>
      </c>
      <c r="F1934" s="10">
        <v>42036</v>
      </c>
      <c r="G1934" s="10">
        <v>45323</v>
      </c>
      <c r="H1934" s="11">
        <v>10</v>
      </c>
      <c r="I1934" s="20" t="s">
        <v>253</v>
      </c>
      <c r="J1934" s="11" t="s">
        <v>255</v>
      </c>
      <c r="K1934" s="11" t="s">
        <v>5259</v>
      </c>
      <c r="L1934" s="11">
        <v>2</v>
      </c>
    </row>
    <row r="1935" spans="1:12">
      <c r="A1935" s="11" t="s">
        <v>3649</v>
      </c>
      <c r="D1935" s="11" t="s">
        <v>254</v>
      </c>
      <c r="E1935" s="19" t="s">
        <v>3893</v>
      </c>
      <c r="F1935" s="10">
        <v>42036</v>
      </c>
      <c r="G1935" s="10">
        <v>45323</v>
      </c>
      <c r="H1935" s="11">
        <v>10</v>
      </c>
      <c r="I1935" s="20" t="s">
        <v>253</v>
      </c>
      <c r="J1935" s="11" t="s">
        <v>255</v>
      </c>
      <c r="K1935" s="11" t="s">
        <v>5259</v>
      </c>
      <c r="L1935" s="11">
        <v>2</v>
      </c>
    </row>
    <row r="1936" spans="1:12">
      <c r="A1936" s="11" t="s">
        <v>3650</v>
      </c>
      <c r="D1936" s="11" t="s">
        <v>254</v>
      </c>
      <c r="E1936" s="19" t="s">
        <v>3894</v>
      </c>
      <c r="F1936" s="10">
        <v>42036</v>
      </c>
      <c r="G1936" s="10">
        <v>45323</v>
      </c>
      <c r="H1936" s="11">
        <v>10</v>
      </c>
      <c r="I1936" s="20" t="s">
        <v>253</v>
      </c>
      <c r="J1936" s="11" t="s">
        <v>255</v>
      </c>
      <c r="K1936" s="11" t="s">
        <v>5259</v>
      </c>
      <c r="L1936" s="11">
        <v>2</v>
      </c>
    </row>
    <row r="1937" spans="1:12">
      <c r="A1937" s="11" t="s">
        <v>3651</v>
      </c>
      <c r="D1937" s="11" t="s">
        <v>254</v>
      </c>
      <c r="E1937" s="19" t="s">
        <v>3895</v>
      </c>
      <c r="F1937" s="10">
        <v>42036</v>
      </c>
      <c r="G1937" s="10">
        <v>45323</v>
      </c>
      <c r="H1937" s="11">
        <v>10</v>
      </c>
      <c r="I1937" s="20" t="s">
        <v>253</v>
      </c>
      <c r="J1937" s="11" t="s">
        <v>255</v>
      </c>
      <c r="K1937" s="11" t="s">
        <v>5259</v>
      </c>
      <c r="L1937" s="11">
        <v>2</v>
      </c>
    </row>
    <row r="1938" spans="1:12">
      <c r="A1938" s="11" t="s">
        <v>3652</v>
      </c>
      <c r="D1938" s="11" t="s">
        <v>254</v>
      </c>
      <c r="E1938" s="19" t="s">
        <v>3896</v>
      </c>
      <c r="F1938" s="10">
        <v>42036</v>
      </c>
      <c r="G1938" s="10">
        <v>45323</v>
      </c>
      <c r="H1938" s="11">
        <v>10</v>
      </c>
      <c r="I1938" s="20" t="s">
        <v>253</v>
      </c>
      <c r="J1938" s="11" t="s">
        <v>255</v>
      </c>
      <c r="K1938" s="11" t="s">
        <v>5259</v>
      </c>
      <c r="L1938" s="11">
        <v>2</v>
      </c>
    </row>
    <row r="1939" spans="1:12">
      <c r="A1939" s="11" t="s">
        <v>3653</v>
      </c>
      <c r="D1939" s="11" t="s">
        <v>254</v>
      </c>
      <c r="E1939" s="19" t="s">
        <v>3897</v>
      </c>
      <c r="F1939" s="10">
        <v>42036</v>
      </c>
      <c r="G1939" s="10">
        <v>45323</v>
      </c>
      <c r="H1939" s="11">
        <v>10</v>
      </c>
      <c r="I1939" s="20" t="s">
        <v>253</v>
      </c>
      <c r="J1939" s="11" t="s">
        <v>255</v>
      </c>
      <c r="K1939" s="11" t="s">
        <v>5259</v>
      </c>
      <c r="L1939" s="11">
        <v>2</v>
      </c>
    </row>
    <row r="1940" spans="1:12">
      <c r="A1940" s="11" t="s">
        <v>3654</v>
      </c>
      <c r="D1940" s="11" t="s">
        <v>254</v>
      </c>
      <c r="E1940" s="19" t="s">
        <v>3898</v>
      </c>
      <c r="F1940" s="10">
        <v>42036</v>
      </c>
      <c r="G1940" s="10">
        <v>45323</v>
      </c>
      <c r="H1940" s="11">
        <v>10</v>
      </c>
      <c r="I1940" s="20" t="s">
        <v>253</v>
      </c>
      <c r="J1940" s="11" t="s">
        <v>255</v>
      </c>
      <c r="K1940" s="11" t="s">
        <v>5259</v>
      </c>
      <c r="L1940" s="11">
        <v>2</v>
      </c>
    </row>
    <row r="1941" spans="1:12">
      <c r="A1941" s="11" t="s">
        <v>3655</v>
      </c>
      <c r="D1941" s="11" t="s">
        <v>254</v>
      </c>
      <c r="E1941" s="19" t="s">
        <v>3899</v>
      </c>
      <c r="F1941" s="10">
        <v>42036</v>
      </c>
      <c r="G1941" s="10">
        <v>45323</v>
      </c>
      <c r="H1941" s="11">
        <v>10</v>
      </c>
      <c r="I1941" s="20" t="s">
        <v>253</v>
      </c>
      <c r="J1941" s="11" t="s">
        <v>255</v>
      </c>
      <c r="K1941" s="11" t="s">
        <v>5259</v>
      </c>
      <c r="L1941" s="11">
        <v>2</v>
      </c>
    </row>
    <row r="1942" spans="1:12">
      <c r="A1942" s="11" t="s">
        <v>3656</v>
      </c>
      <c r="D1942" s="11" t="s">
        <v>254</v>
      </c>
      <c r="E1942" s="19" t="s">
        <v>3900</v>
      </c>
      <c r="F1942" s="10">
        <v>42036</v>
      </c>
      <c r="G1942" s="10">
        <v>45323</v>
      </c>
      <c r="H1942" s="11">
        <v>10</v>
      </c>
      <c r="I1942" s="20" t="s">
        <v>253</v>
      </c>
      <c r="J1942" s="11" t="s">
        <v>255</v>
      </c>
      <c r="K1942" s="11" t="s">
        <v>5259</v>
      </c>
      <c r="L1942" s="11">
        <v>2</v>
      </c>
    </row>
    <row r="1943" spans="1:12">
      <c r="A1943" s="11" t="s">
        <v>3657</v>
      </c>
      <c r="D1943" s="11" t="s">
        <v>254</v>
      </c>
      <c r="E1943" s="19" t="s">
        <v>3901</v>
      </c>
      <c r="F1943" s="10">
        <v>42036</v>
      </c>
      <c r="G1943" s="10">
        <v>45323</v>
      </c>
      <c r="H1943" s="11">
        <v>10</v>
      </c>
      <c r="I1943" s="20" t="s">
        <v>253</v>
      </c>
      <c r="J1943" s="11" t="s">
        <v>255</v>
      </c>
      <c r="K1943" s="11" t="s">
        <v>5259</v>
      </c>
      <c r="L1943" s="11">
        <v>2</v>
      </c>
    </row>
    <row r="1944" spans="1:12">
      <c r="A1944" s="11" t="s">
        <v>3658</v>
      </c>
      <c r="D1944" s="11" t="s">
        <v>254</v>
      </c>
      <c r="E1944" s="19" t="s">
        <v>3902</v>
      </c>
      <c r="F1944" s="10">
        <v>42036</v>
      </c>
      <c r="G1944" s="10">
        <v>45323</v>
      </c>
      <c r="H1944" s="11">
        <v>10</v>
      </c>
      <c r="I1944" s="20" t="s">
        <v>253</v>
      </c>
      <c r="J1944" s="11" t="s">
        <v>255</v>
      </c>
      <c r="K1944" s="11" t="s">
        <v>5259</v>
      </c>
      <c r="L1944" s="11">
        <v>2</v>
      </c>
    </row>
    <row r="1945" spans="1:12">
      <c r="A1945" s="11" t="s">
        <v>3659</v>
      </c>
      <c r="D1945" s="11" t="s">
        <v>254</v>
      </c>
      <c r="E1945" s="19" t="s">
        <v>3903</v>
      </c>
      <c r="F1945" s="10">
        <v>42036</v>
      </c>
      <c r="G1945" s="10">
        <v>45323</v>
      </c>
      <c r="H1945" s="11">
        <v>10</v>
      </c>
      <c r="I1945" s="20" t="s">
        <v>253</v>
      </c>
      <c r="J1945" s="11" t="s">
        <v>255</v>
      </c>
      <c r="K1945" s="11" t="s">
        <v>5259</v>
      </c>
      <c r="L1945" s="11">
        <v>2</v>
      </c>
    </row>
    <row r="1946" spans="1:12">
      <c r="A1946" s="11" t="s">
        <v>3660</v>
      </c>
      <c r="D1946" s="11" t="s">
        <v>254</v>
      </c>
      <c r="E1946" s="19" t="s">
        <v>3904</v>
      </c>
      <c r="F1946" s="10">
        <v>42036</v>
      </c>
      <c r="G1946" s="10">
        <v>45323</v>
      </c>
      <c r="H1946" s="11">
        <v>10</v>
      </c>
      <c r="I1946" s="20" t="s">
        <v>253</v>
      </c>
      <c r="J1946" s="11" t="s">
        <v>255</v>
      </c>
      <c r="K1946" s="11" t="s">
        <v>5259</v>
      </c>
      <c r="L1946" s="11">
        <v>2</v>
      </c>
    </row>
    <row r="1947" spans="1:12">
      <c r="A1947" s="11" t="s">
        <v>3661</v>
      </c>
      <c r="D1947" s="11" t="s">
        <v>254</v>
      </c>
      <c r="E1947" s="19" t="s">
        <v>3905</v>
      </c>
      <c r="F1947" s="10">
        <v>42036</v>
      </c>
      <c r="G1947" s="10">
        <v>45323</v>
      </c>
      <c r="H1947" s="11">
        <v>10</v>
      </c>
      <c r="I1947" s="20" t="s">
        <v>253</v>
      </c>
      <c r="J1947" s="11" t="s">
        <v>255</v>
      </c>
      <c r="K1947" s="11" t="s">
        <v>5259</v>
      </c>
      <c r="L1947" s="11">
        <v>2</v>
      </c>
    </row>
    <row r="1948" spans="1:12">
      <c r="A1948" s="11" t="s">
        <v>3662</v>
      </c>
      <c r="D1948" s="11" t="s">
        <v>254</v>
      </c>
      <c r="E1948" s="19" t="s">
        <v>3906</v>
      </c>
      <c r="F1948" s="10">
        <v>42036</v>
      </c>
      <c r="G1948" s="10">
        <v>45323</v>
      </c>
      <c r="H1948" s="11">
        <v>10</v>
      </c>
      <c r="I1948" s="20" t="s">
        <v>253</v>
      </c>
      <c r="J1948" s="11" t="s">
        <v>255</v>
      </c>
      <c r="K1948" s="11" t="s">
        <v>5259</v>
      </c>
      <c r="L1948" s="11">
        <v>2</v>
      </c>
    </row>
    <row r="1949" spans="1:12">
      <c r="A1949" s="11" t="s">
        <v>3663</v>
      </c>
      <c r="D1949" s="11" t="s">
        <v>254</v>
      </c>
      <c r="E1949" s="19" t="s">
        <v>3907</v>
      </c>
      <c r="F1949" s="10">
        <v>42036</v>
      </c>
      <c r="G1949" s="10">
        <v>45323</v>
      </c>
      <c r="H1949" s="11">
        <v>10</v>
      </c>
      <c r="I1949" s="20" t="s">
        <v>253</v>
      </c>
      <c r="J1949" s="11" t="s">
        <v>255</v>
      </c>
      <c r="K1949" s="11" t="s">
        <v>5259</v>
      </c>
      <c r="L1949" s="11">
        <v>2</v>
      </c>
    </row>
    <row r="1950" spans="1:12">
      <c r="A1950" s="11" t="s">
        <v>3664</v>
      </c>
      <c r="D1950" s="11" t="s">
        <v>254</v>
      </c>
      <c r="E1950" s="19" t="s">
        <v>3908</v>
      </c>
      <c r="F1950" s="10">
        <v>42036</v>
      </c>
      <c r="G1950" s="10">
        <v>45323</v>
      </c>
      <c r="H1950" s="11">
        <v>10</v>
      </c>
      <c r="I1950" s="20" t="s">
        <v>253</v>
      </c>
      <c r="J1950" s="11" t="s">
        <v>255</v>
      </c>
      <c r="K1950" s="11" t="s">
        <v>5259</v>
      </c>
      <c r="L1950" s="11">
        <v>2</v>
      </c>
    </row>
    <row r="1951" spans="1:12">
      <c r="A1951" s="11" t="s">
        <v>3665</v>
      </c>
      <c r="D1951" s="11" t="s">
        <v>254</v>
      </c>
      <c r="E1951" s="19" t="s">
        <v>3909</v>
      </c>
      <c r="F1951" s="10">
        <v>42036</v>
      </c>
      <c r="G1951" s="10">
        <v>45323</v>
      </c>
      <c r="H1951" s="11">
        <v>10</v>
      </c>
      <c r="I1951" s="20" t="s">
        <v>253</v>
      </c>
      <c r="J1951" s="11" t="s">
        <v>255</v>
      </c>
      <c r="K1951" s="11" t="s">
        <v>5259</v>
      </c>
      <c r="L1951" s="11">
        <v>2</v>
      </c>
    </row>
    <row r="1952" spans="1:12">
      <c r="A1952" s="11" t="s">
        <v>3666</v>
      </c>
      <c r="D1952" s="11" t="s">
        <v>254</v>
      </c>
      <c r="E1952" s="19" t="s">
        <v>3910</v>
      </c>
      <c r="F1952" s="10">
        <v>42036</v>
      </c>
      <c r="G1952" s="10">
        <v>45323</v>
      </c>
      <c r="H1952" s="11">
        <v>10</v>
      </c>
      <c r="I1952" s="20" t="s">
        <v>253</v>
      </c>
      <c r="J1952" s="11" t="s">
        <v>255</v>
      </c>
      <c r="K1952" s="11" t="s">
        <v>5259</v>
      </c>
      <c r="L1952" s="11">
        <v>2</v>
      </c>
    </row>
    <row r="1953" spans="1:12">
      <c r="A1953" s="11" t="s">
        <v>3667</v>
      </c>
      <c r="D1953" s="11" t="s">
        <v>254</v>
      </c>
      <c r="E1953" s="19" t="s">
        <v>3911</v>
      </c>
      <c r="F1953" s="10">
        <v>42036</v>
      </c>
      <c r="G1953" s="10">
        <v>45323</v>
      </c>
      <c r="H1953" s="11">
        <v>10</v>
      </c>
      <c r="I1953" s="20" t="s">
        <v>253</v>
      </c>
      <c r="J1953" s="11" t="s">
        <v>255</v>
      </c>
      <c r="K1953" s="11" t="s">
        <v>5259</v>
      </c>
      <c r="L1953" s="11">
        <v>2</v>
      </c>
    </row>
    <row r="1954" spans="1:12">
      <c r="A1954" s="11" t="s">
        <v>3668</v>
      </c>
      <c r="D1954" s="11" t="s">
        <v>254</v>
      </c>
      <c r="E1954" s="19" t="s">
        <v>3912</v>
      </c>
      <c r="F1954" s="10">
        <v>42036</v>
      </c>
      <c r="G1954" s="10">
        <v>45323</v>
      </c>
      <c r="H1954" s="11">
        <v>10</v>
      </c>
      <c r="I1954" s="20" t="s">
        <v>253</v>
      </c>
      <c r="J1954" s="11" t="s">
        <v>255</v>
      </c>
      <c r="K1954" s="11" t="s">
        <v>5259</v>
      </c>
      <c r="L1954" s="11">
        <v>2</v>
      </c>
    </row>
    <row r="1955" spans="1:12">
      <c r="A1955" s="11" t="s">
        <v>3669</v>
      </c>
      <c r="D1955" s="11" t="s">
        <v>254</v>
      </c>
      <c r="E1955" s="19" t="s">
        <v>3913</v>
      </c>
      <c r="F1955" s="10">
        <v>42036</v>
      </c>
      <c r="G1955" s="10">
        <v>45323</v>
      </c>
      <c r="H1955" s="11">
        <v>10</v>
      </c>
      <c r="I1955" s="20" t="s">
        <v>253</v>
      </c>
      <c r="J1955" s="11" t="s">
        <v>255</v>
      </c>
      <c r="K1955" s="11" t="s">
        <v>5259</v>
      </c>
      <c r="L1955" s="11">
        <v>2</v>
      </c>
    </row>
    <row r="1956" spans="1:12">
      <c r="A1956" s="11" t="s">
        <v>3670</v>
      </c>
      <c r="D1956" s="11" t="s">
        <v>254</v>
      </c>
      <c r="E1956" s="19" t="s">
        <v>3914</v>
      </c>
      <c r="F1956" s="10">
        <v>42036</v>
      </c>
      <c r="G1956" s="10">
        <v>45323</v>
      </c>
      <c r="H1956" s="11">
        <v>10</v>
      </c>
      <c r="I1956" s="20" t="s">
        <v>253</v>
      </c>
      <c r="J1956" s="11" t="s">
        <v>255</v>
      </c>
      <c r="K1956" s="11" t="s">
        <v>5259</v>
      </c>
      <c r="L1956" s="11">
        <v>2</v>
      </c>
    </row>
    <row r="1957" spans="1:12">
      <c r="A1957" s="11" t="s">
        <v>3671</v>
      </c>
      <c r="D1957" s="11" t="s">
        <v>254</v>
      </c>
      <c r="E1957" s="19" t="s">
        <v>3915</v>
      </c>
      <c r="F1957" s="10">
        <v>42036</v>
      </c>
      <c r="G1957" s="10">
        <v>45323</v>
      </c>
      <c r="H1957" s="11">
        <v>10</v>
      </c>
      <c r="I1957" s="20" t="s">
        <v>253</v>
      </c>
      <c r="J1957" s="11" t="s">
        <v>255</v>
      </c>
      <c r="K1957" s="11" t="s">
        <v>5259</v>
      </c>
      <c r="L1957" s="11">
        <v>2</v>
      </c>
    </row>
    <row r="1958" spans="1:12">
      <c r="A1958" s="11" t="s">
        <v>3672</v>
      </c>
      <c r="D1958" s="11" t="s">
        <v>254</v>
      </c>
      <c r="E1958" s="19" t="s">
        <v>3916</v>
      </c>
      <c r="F1958" s="10">
        <v>42036</v>
      </c>
      <c r="G1958" s="10">
        <v>45323</v>
      </c>
      <c r="H1958" s="11">
        <v>10</v>
      </c>
      <c r="I1958" s="20" t="s">
        <v>253</v>
      </c>
      <c r="J1958" s="11" t="s">
        <v>255</v>
      </c>
      <c r="K1958" s="11" t="s">
        <v>5259</v>
      </c>
      <c r="L1958" s="11">
        <v>2</v>
      </c>
    </row>
    <row r="1959" spans="1:12">
      <c r="A1959" s="11" t="s">
        <v>3673</v>
      </c>
      <c r="D1959" s="11" t="s">
        <v>254</v>
      </c>
      <c r="E1959" s="19" t="s">
        <v>3917</v>
      </c>
      <c r="F1959" s="10">
        <v>42036</v>
      </c>
      <c r="G1959" s="10">
        <v>45323</v>
      </c>
      <c r="H1959" s="11">
        <v>10</v>
      </c>
      <c r="I1959" s="20" t="s">
        <v>253</v>
      </c>
      <c r="J1959" s="11" t="s">
        <v>255</v>
      </c>
      <c r="K1959" s="11" t="s">
        <v>5259</v>
      </c>
      <c r="L1959" s="11">
        <v>2</v>
      </c>
    </row>
    <row r="1960" spans="1:12">
      <c r="A1960" s="11" t="s">
        <v>3674</v>
      </c>
      <c r="D1960" s="11" t="s">
        <v>254</v>
      </c>
      <c r="E1960" s="19" t="s">
        <v>3918</v>
      </c>
      <c r="F1960" s="10">
        <v>42036</v>
      </c>
      <c r="G1960" s="10">
        <v>45323</v>
      </c>
      <c r="H1960" s="11">
        <v>10</v>
      </c>
      <c r="I1960" s="20" t="s">
        <v>253</v>
      </c>
      <c r="J1960" s="11" t="s">
        <v>255</v>
      </c>
      <c r="K1960" s="11" t="s">
        <v>5259</v>
      </c>
      <c r="L1960" s="11">
        <v>2</v>
      </c>
    </row>
    <row r="1961" spans="1:12">
      <c r="A1961" s="11" t="s">
        <v>3675</v>
      </c>
      <c r="D1961" s="11" t="s">
        <v>254</v>
      </c>
      <c r="E1961" s="19" t="s">
        <v>3919</v>
      </c>
      <c r="F1961" s="10">
        <v>42036</v>
      </c>
      <c r="G1961" s="10">
        <v>45323</v>
      </c>
      <c r="H1961" s="11">
        <v>10</v>
      </c>
      <c r="I1961" s="20" t="s">
        <v>253</v>
      </c>
      <c r="J1961" s="11" t="s">
        <v>255</v>
      </c>
      <c r="K1961" s="11" t="s">
        <v>5259</v>
      </c>
      <c r="L1961" s="11">
        <v>2</v>
      </c>
    </row>
    <row r="1962" spans="1:12">
      <c r="A1962" s="11" t="s">
        <v>3676</v>
      </c>
      <c r="D1962" s="11" t="s">
        <v>254</v>
      </c>
      <c r="E1962" s="19" t="s">
        <v>3920</v>
      </c>
      <c r="F1962" s="10">
        <v>42036</v>
      </c>
      <c r="G1962" s="10">
        <v>45323</v>
      </c>
      <c r="H1962" s="11">
        <v>10</v>
      </c>
      <c r="I1962" s="20" t="s">
        <v>253</v>
      </c>
      <c r="J1962" s="11" t="s">
        <v>255</v>
      </c>
      <c r="K1962" s="11" t="s">
        <v>5259</v>
      </c>
      <c r="L1962" s="11">
        <v>2</v>
      </c>
    </row>
    <row r="1963" spans="1:12">
      <c r="A1963" s="11" t="s">
        <v>3677</v>
      </c>
      <c r="D1963" s="11" t="s">
        <v>254</v>
      </c>
      <c r="E1963" s="19" t="s">
        <v>3921</v>
      </c>
      <c r="F1963" s="10">
        <v>42036</v>
      </c>
      <c r="G1963" s="10">
        <v>45323</v>
      </c>
      <c r="H1963" s="11">
        <v>10</v>
      </c>
      <c r="I1963" s="20" t="s">
        <v>253</v>
      </c>
      <c r="J1963" s="11" t="s">
        <v>255</v>
      </c>
      <c r="K1963" s="11" t="s">
        <v>5259</v>
      </c>
      <c r="L1963" s="11">
        <v>2</v>
      </c>
    </row>
    <row r="1964" spans="1:12">
      <c r="A1964" s="11" t="s">
        <v>3678</v>
      </c>
      <c r="D1964" s="11" t="s">
        <v>254</v>
      </c>
      <c r="E1964" s="19" t="s">
        <v>3922</v>
      </c>
      <c r="F1964" s="10">
        <v>42036</v>
      </c>
      <c r="G1964" s="10">
        <v>45323</v>
      </c>
      <c r="H1964" s="11">
        <v>10</v>
      </c>
      <c r="I1964" s="20" t="s">
        <v>253</v>
      </c>
      <c r="J1964" s="11" t="s">
        <v>255</v>
      </c>
      <c r="K1964" s="11" t="s">
        <v>5259</v>
      </c>
      <c r="L1964" s="11">
        <v>2</v>
      </c>
    </row>
    <row r="1965" spans="1:12">
      <c r="A1965" s="11" t="s">
        <v>3679</v>
      </c>
      <c r="D1965" s="11" t="s">
        <v>254</v>
      </c>
      <c r="E1965" s="19" t="s">
        <v>3923</v>
      </c>
      <c r="F1965" s="10">
        <v>42036</v>
      </c>
      <c r="G1965" s="10">
        <v>45323</v>
      </c>
      <c r="H1965" s="11">
        <v>10</v>
      </c>
      <c r="I1965" s="20" t="s">
        <v>253</v>
      </c>
      <c r="J1965" s="11" t="s">
        <v>255</v>
      </c>
      <c r="K1965" s="11" t="s">
        <v>5259</v>
      </c>
      <c r="L1965" s="11">
        <v>2</v>
      </c>
    </row>
    <row r="1966" spans="1:12">
      <c r="A1966" s="11" t="s">
        <v>3680</v>
      </c>
      <c r="D1966" s="11" t="s">
        <v>254</v>
      </c>
      <c r="E1966" s="19" t="s">
        <v>3924</v>
      </c>
      <c r="F1966" s="10">
        <v>42036</v>
      </c>
      <c r="G1966" s="10">
        <v>45323</v>
      </c>
      <c r="H1966" s="11">
        <v>10</v>
      </c>
      <c r="I1966" s="20" t="s">
        <v>253</v>
      </c>
      <c r="J1966" s="11" t="s">
        <v>255</v>
      </c>
      <c r="K1966" s="11" t="s">
        <v>5259</v>
      </c>
      <c r="L1966" s="11">
        <v>2</v>
      </c>
    </row>
    <row r="1967" spans="1:12">
      <c r="A1967" s="11" t="s">
        <v>3681</v>
      </c>
      <c r="D1967" s="11" t="s">
        <v>254</v>
      </c>
      <c r="E1967" s="19" t="s">
        <v>3925</v>
      </c>
      <c r="F1967" s="10">
        <v>42036</v>
      </c>
      <c r="G1967" s="10">
        <v>45323</v>
      </c>
      <c r="H1967" s="11">
        <v>10</v>
      </c>
      <c r="I1967" s="20" t="s">
        <v>253</v>
      </c>
      <c r="J1967" s="11" t="s">
        <v>255</v>
      </c>
      <c r="K1967" s="11" t="s">
        <v>5259</v>
      </c>
      <c r="L1967" s="11">
        <v>2</v>
      </c>
    </row>
    <row r="1968" spans="1:12">
      <c r="A1968" s="11" t="s">
        <v>3682</v>
      </c>
      <c r="D1968" s="11" t="s">
        <v>254</v>
      </c>
      <c r="E1968" s="19" t="s">
        <v>3926</v>
      </c>
      <c r="F1968" s="10">
        <v>42036</v>
      </c>
      <c r="G1968" s="10">
        <v>45323</v>
      </c>
      <c r="H1968" s="11">
        <v>10</v>
      </c>
      <c r="I1968" s="20" t="s">
        <v>253</v>
      </c>
      <c r="J1968" s="11" t="s">
        <v>255</v>
      </c>
      <c r="K1968" s="11" t="s">
        <v>5259</v>
      </c>
      <c r="L1968" s="11">
        <v>2</v>
      </c>
    </row>
    <row r="1969" spans="1:12">
      <c r="A1969" s="11" t="s">
        <v>3683</v>
      </c>
      <c r="D1969" s="11" t="s">
        <v>254</v>
      </c>
      <c r="E1969" s="19" t="s">
        <v>3927</v>
      </c>
      <c r="F1969" s="10">
        <v>42036</v>
      </c>
      <c r="G1969" s="10">
        <v>45323</v>
      </c>
      <c r="H1969" s="11">
        <v>10</v>
      </c>
      <c r="I1969" s="20" t="s">
        <v>253</v>
      </c>
      <c r="J1969" s="11" t="s">
        <v>255</v>
      </c>
      <c r="K1969" s="11" t="s">
        <v>5259</v>
      </c>
      <c r="L1969" s="11">
        <v>2</v>
      </c>
    </row>
    <row r="1970" spans="1:12">
      <c r="A1970" s="11" t="s">
        <v>3684</v>
      </c>
      <c r="D1970" s="11" t="s">
        <v>254</v>
      </c>
      <c r="E1970" s="19" t="s">
        <v>3928</v>
      </c>
      <c r="F1970" s="10">
        <v>42036</v>
      </c>
      <c r="G1970" s="10">
        <v>45323</v>
      </c>
      <c r="H1970" s="11">
        <v>10</v>
      </c>
      <c r="I1970" s="20" t="s">
        <v>253</v>
      </c>
      <c r="J1970" s="11" t="s">
        <v>255</v>
      </c>
      <c r="K1970" s="11" t="s">
        <v>5259</v>
      </c>
      <c r="L1970" s="11">
        <v>2</v>
      </c>
    </row>
    <row r="1971" spans="1:12">
      <c r="A1971" s="11" t="s">
        <v>3685</v>
      </c>
      <c r="D1971" s="11" t="s">
        <v>254</v>
      </c>
      <c r="E1971" s="19" t="s">
        <v>3929</v>
      </c>
      <c r="F1971" s="10">
        <v>42036</v>
      </c>
      <c r="G1971" s="10">
        <v>45323</v>
      </c>
      <c r="H1971" s="11">
        <v>10</v>
      </c>
      <c r="I1971" s="20" t="s">
        <v>253</v>
      </c>
      <c r="J1971" s="11" t="s">
        <v>255</v>
      </c>
      <c r="K1971" s="11" t="s">
        <v>5259</v>
      </c>
      <c r="L1971" s="11">
        <v>2</v>
      </c>
    </row>
    <row r="1972" spans="1:12">
      <c r="A1972" s="11" t="s">
        <v>3686</v>
      </c>
      <c r="D1972" s="11" t="s">
        <v>254</v>
      </c>
      <c r="E1972" s="19" t="s">
        <v>3930</v>
      </c>
      <c r="F1972" s="10">
        <v>42036</v>
      </c>
      <c r="G1972" s="10">
        <v>45323</v>
      </c>
      <c r="H1972" s="11">
        <v>10</v>
      </c>
      <c r="I1972" s="20" t="s">
        <v>253</v>
      </c>
      <c r="J1972" s="11" t="s">
        <v>255</v>
      </c>
      <c r="K1972" s="11" t="s">
        <v>5259</v>
      </c>
      <c r="L1972" s="11">
        <v>2</v>
      </c>
    </row>
    <row r="1973" spans="1:12">
      <c r="A1973" s="11" t="s">
        <v>3687</v>
      </c>
      <c r="D1973" s="11" t="s">
        <v>254</v>
      </c>
      <c r="E1973" s="19" t="s">
        <v>3931</v>
      </c>
      <c r="F1973" s="10">
        <v>42036</v>
      </c>
      <c r="G1973" s="10">
        <v>45323</v>
      </c>
      <c r="H1973" s="11">
        <v>10</v>
      </c>
      <c r="I1973" s="20" t="s">
        <v>253</v>
      </c>
      <c r="J1973" s="11" t="s">
        <v>255</v>
      </c>
      <c r="K1973" s="11" t="s">
        <v>5259</v>
      </c>
      <c r="L1973" s="11">
        <v>2</v>
      </c>
    </row>
    <row r="1974" spans="1:12">
      <c r="A1974" s="11" t="s">
        <v>5391</v>
      </c>
      <c r="D1974" s="11" t="s">
        <v>254</v>
      </c>
      <c r="E1974" s="19" t="s">
        <v>3932</v>
      </c>
      <c r="F1974" s="10">
        <v>42036</v>
      </c>
      <c r="G1974" s="10">
        <v>45323</v>
      </c>
      <c r="H1974" s="11">
        <v>10</v>
      </c>
      <c r="I1974" s="20" t="s">
        <v>253</v>
      </c>
      <c r="J1974" s="11" t="s">
        <v>255</v>
      </c>
      <c r="K1974" s="11" t="s">
        <v>5259</v>
      </c>
      <c r="L1974" s="11">
        <v>2</v>
      </c>
    </row>
    <row r="1975" spans="1:12">
      <c r="A1975" s="11" t="s">
        <v>5392</v>
      </c>
      <c r="D1975" s="11" t="s">
        <v>254</v>
      </c>
      <c r="E1975" s="19" t="s">
        <v>3933</v>
      </c>
      <c r="F1975" s="10">
        <v>42036</v>
      </c>
      <c r="G1975" s="10">
        <v>45323</v>
      </c>
      <c r="H1975" s="11">
        <v>10</v>
      </c>
      <c r="I1975" s="20" t="s">
        <v>253</v>
      </c>
      <c r="J1975" s="11" t="s">
        <v>255</v>
      </c>
      <c r="K1975" s="11" t="s">
        <v>5259</v>
      </c>
      <c r="L1975" s="11">
        <v>2</v>
      </c>
    </row>
    <row r="1976" spans="1:12">
      <c r="A1976" s="11" t="s">
        <v>5393</v>
      </c>
      <c r="D1976" s="11" t="s">
        <v>254</v>
      </c>
      <c r="E1976" s="19" t="s">
        <v>3934</v>
      </c>
      <c r="F1976" s="10">
        <v>42036</v>
      </c>
      <c r="G1976" s="10">
        <v>45323</v>
      </c>
      <c r="H1976" s="11">
        <v>10</v>
      </c>
      <c r="I1976" s="20" t="s">
        <v>253</v>
      </c>
      <c r="J1976" s="11" t="s">
        <v>255</v>
      </c>
      <c r="K1976" s="11" t="s">
        <v>5259</v>
      </c>
      <c r="L1976" s="11">
        <v>2</v>
      </c>
    </row>
    <row r="1977" spans="1:12">
      <c r="A1977" s="11" t="s">
        <v>5394</v>
      </c>
      <c r="D1977" s="11" t="s">
        <v>254</v>
      </c>
      <c r="E1977" s="19" t="s">
        <v>3935</v>
      </c>
      <c r="F1977" s="10">
        <v>42036</v>
      </c>
      <c r="G1977" s="10">
        <v>45323</v>
      </c>
      <c r="H1977" s="11">
        <v>10</v>
      </c>
      <c r="I1977" s="20" t="s">
        <v>253</v>
      </c>
      <c r="J1977" s="11" t="s">
        <v>255</v>
      </c>
      <c r="K1977" s="11" t="s">
        <v>5259</v>
      </c>
      <c r="L1977" s="11">
        <v>2</v>
      </c>
    </row>
    <row r="1978" spans="1:12">
      <c r="A1978" s="11" t="s">
        <v>5395</v>
      </c>
      <c r="D1978" s="11" t="s">
        <v>254</v>
      </c>
      <c r="E1978" s="19" t="s">
        <v>3936</v>
      </c>
      <c r="F1978" s="10">
        <v>42036</v>
      </c>
      <c r="G1978" s="10">
        <v>45323</v>
      </c>
      <c r="H1978" s="11">
        <v>10</v>
      </c>
      <c r="I1978" s="20" t="s">
        <v>253</v>
      </c>
      <c r="J1978" s="11" t="s">
        <v>255</v>
      </c>
      <c r="K1978" s="11" t="s">
        <v>5259</v>
      </c>
      <c r="L1978" s="11">
        <v>2</v>
      </c>
    </row>
    <row r="1979" spans="1:12">
      <c r="A1979" s="11" t="s">
        <v>5396</v>
      </c>
      <c r="D1979" s="11" t="s">
        <v>254</v>
      </c>
      <c r="E1979" s="19" t="s">
        <v>3937</v>
      </c>
      <c r="F1979" s="10">
        <v>42036</v>
      </c>
      <c r="G1979" s="10">
        <v>45323</v>
      </c>
      <c r="H1979" s="11">
        <v>10</v>
      </c>
      <c r="I1979" s="20" t="s">
        <v>253</v>
      </c>
      <c r="J1979" s="11" t="s">
        <v>255</v>
      </c>
      <c r="K1979" s="11" t="s">
        <v>5259</v>
      </c>
      <c r="L1979" s="11">
        <v>2</v>
      </c>
    </row>
    <row r="1980" spans="1:12">
      <c r="A1980" s="11" t="s">
        <v>3688</v>
      </c>
      <c r="D1980" s="11" t="s">
        <v>254</v>
      </c>
      <c r="E1980" s="19" t="s">
        <v>3938</v>
      </c>
      <c r="F1980" s="10">
        <v>42036</v>
      </c>
      <c r="G1980" s="10">
        <v>45323</v>
      </c>
      <c r="H1980" s="11">
        <v>10</v>
      </c>
      <c r="I1980" s="20" t="s">
        <v>253</v>
      </c>
      <c r="J1980" s="11" t="s">
        <v>255</v>
      </c>
      <c r="K1980" s="11" t="s">
        <v>5259</v>
      </c>
      <c r="L1980" s="11">
        <v>2</v>
      </c>
    </row>
    <row r="1981" spans="1:12">
      <c r="A1981" s="11" t="s">
        <v>3689</v>
      </c>
      <c r="D1981" s="11" t="s">
        <v>254</v>
      </c>
      <c r="E1981" s="19" t="s">
        <v>3939</v>
      </c>
      <c r="F1981" s="10">
        <v>42036</v>
      </c>
      <c r="G1981" s="10">
        <v>45323</v>
      </c>
      <c r="H1981" s="11">
        <v>10</v>
      </c>
      <c r="I1981" s="20" t="s">
        <v>253</v>
      </c>
      <c r="J1981" s="11" t="s">
        <v>255</v>
      </c>
      <c r="K1981" s="11" t="s">
        <v>5259</v>
      </c>
      <c r="L1981" s="11">
        <v>2</v>
      </c>
    </row>
    <row r="1982" spans="1:12">
      <c r="A1982" s="11" t="s">
        <v>3690</v>
      </c>
      <c r="D1982" s="11" t="s">
        <v>254</v>
      </c>
      <c r="E1982" s="19" t="s">
        <v>3940</v>
      </c>
      <c r="F1982" s="10">
        <v>42036</v>
      </c>
      <c r="G1982" s="10">
        <v>45323</v>
      </c>
      <c r="H1982" s="11">
        <v>10</v>
      </c>
      <c r="I1982" s="20" t="s">
        <v>253</v>
      </c>
      <c r="J1982" s="11" t="s">
        <v>255</v>
      </c>
      <c r="K1982" s="11" t="s">
        <v>5259</v>
      </c>
      <c r="L1982" s="11">
        <v>2</v>
      </c>
    </row>
    <row r="1983" spans="1:12">
      <c r="A1983" s="11" t="s">
        <v>3691</v>
      </c>
      <c r="D1983" s="11" t="s">
        <v>254</v>
      </c>
      <c r="E1983" s="19" t="s">
        <v>3941</v>
      </c>
      <c r="F1983" s="10">
        <v>42036</v>
      </c>
      <c r="G1983" s="10">
        <v>45323</v>
      </c>
      <c r="H1983" s="11">
        <v>10</v>
      </c>
      <c r="I1983" s="20" t="s">
        <v>253</v>
      </c>
      <c r="J1983" s="11" t="s">
        <v>255</v>
      </c>
      <c r="K1983" s="11" t="s">
        <v>5259</v>
      </c>
      <c r="L1983" s="11">
        <v>2</v>
      </c>
    </row>
    <row r="1984" spans="1:12">
      <c r="A1984" s="11" t="s">
        <v>3692</v>
      </c>
      <c r="D1984" s="11" t="s">
        <v>254</v>
      </c>
      <c r="E1984" s="19" t="s">
        <v>3942</v>
      </c>
      <c r="F1984" s="10">
        <v>42036</v>
      </c>
      <c r="G1984" s="10">
        <v>45323</v>
      </c>
      <c r="H1984" s="11">
        <v>10</v>
      </c>
      <c r="I1984" s="20" t="s">
        <v>253</v>
      </c>
      <c r="J1984" s="11" t="s">
        <v>255</v>
      </c>
      <c r="K1984" s="11" t="s">
        <v>5259</v>
      </c>
      <c r="L1984" s="11">
        <v>2</v>
      </c>
    </row>
    <row r="1985" spans="1:12">
      <c r="A1985" s="11" t="s">
        <v>3693</v>
      </c>
      <c r="D1985" s="11" t="s">
        <v>254</v>
      </c>
      <c r="E1985" s="19" t="s">
        <v>3943</v>
      </c>
      <c r="F1985" s="10">
        <v>42036</v>
      </c>
      <c r="G1985" s="10">
        <v>45323</v>
      </c>
      <c r="H1985" s="11">
        <v>10</v>
      </c>
      <c r="I1985" s="20" t="s">
        <v>253</v>
      </c>
      <c r="J1985" s="11" t="s">
        <v>255</v>
      </c>
      <c r="K1985" s="11" t="s">
        <v>5259</v>
      </c>
      <c r="L1985" s="11">
        <v>2</v>
      </c>
    </row>
    <row r="1986" spans="1:12">
      <c r="A1986" s="11" t="s">
        <v>3694</v>
      </c>
      <c r="D1986" s="11" t="s">
        <v>254</v>
      </c>
      <c r="E1986" s="19" t="s">
        <v>3944</v>
      </c>
      <c r="F1986" s="10">
        <v>42036</v>
      </c>
      <c r="G1986" s="10">
        <v>45323</v>
      </c>
      <c r="H1986" s="11">
        <v>10</v>
      </c>
      <c r="I1986" s="20" t="s">
        <v>253</v>
      </c>
      <c r="J1986" s="11" t="s">
        <v>255</v>
      </c>
      <c r="K1986" s="11" t="s">
        <v>5259</v>
      </c>
      <c r="L1986" s="11">
        <v>2</v>
      </c>
    </row>
    <row r="1987" spans="1:12">
      <c r="A1987" s="11" t="s">
        <v>3695</v>
      </c>
      <c r="D1987" s="11" t="s">
        <v>254</v>
      </c>
      <c r="E1987" s="19" t="s">
        <v>3945</v>
      </c>
      <c r="F1987" s="10">
        <v>42036</v>
      </c>
      <c r="G1987" s="10">
        <v>45323</v>
      </c>
      <c r="H1987" s="11">
        <v>10</v>
      </c>
      <c r="I1987" s="20" t="s">
        <v>253</v>
      </c>
      <c r="J1987" s="11" t="s">
        <v>255</v>
      </c>
      <c r="K1987" s="11" t="s">
        <v>5259</v>
      </c>
      <c r="L1987" s="11">
        <v>2</v>
      </c>
    </row>
    <row r="1988" spans="1:12">
      <c r="A1988" s="11" t="s">
        <v>3696</v>
      </c>
      <c r="D1988" s="11" t="s">
        <v>254</v>
      </c>
      <c r="E1988" s="19" t="s">
        <v>3946</v>
      </c>
      <c r="F1988" s="10">
        <v>42036</v>
      </c>
      <c r="G1988" s="10">
        <v>45323</v>
      </c>
      <c r="H1988" s="11">
        <v>10</v>
      </c>
      <c r="I1988" s="20" t="s">
        <v>253</v>
      </c>
      <c r="J1988" s="11" t="s">
        <v>255</v>
      </c>
      <c r="K1988" s="11" t="s">
        <v>5259</v>
      </c>
      <c r="L1988" s="11">
        <v>2</v>
      </c>
    </row>
    <row r="1989" spans="1:12">
      <c r="A1989" s="11" t="s">
        <v>3697</v>
      </c>
      <c r="D1989" s="11" t="s">
        <v>254</v>
      </c>
      <c r="E1989" s="19" t="s">
        <v>3947</v>
      </c>
      <c r="F1989" s="10">
        <v>42036</v>
      </c>
      <c r="G1989" s="10">
        <v>45323</v>
      </c>
      <c r="H1989" s="11">
        <v>10</v>
      </c>
      <c r="I1989" s="20" t="s">
        <v>253</v>
      </c>
      <c r="J1989" s="11" t="s">
        <v>255</v>
      </c>
      <c r="K1989" s="11" t="s">
        <v>5259</v>
      </c>
      <c r="L1989" s="11">
        <v>2</v>
      </c>
    </row>
    <row r="1990" spans="1:12">
      <c r="A1990" s="11" t="s">
        <v>3698</v>
      </c>
      <c r="D1990" s="11" t="s">
        <v>254</v>
      </c>
      <c r="E1990" s="19" t="s">
        <v>3948</v>
      </c>
      <c r="F1990" s="10">
        <v>42036</v>
      </c>
      <c r="G1990" s="10">
        <v>45323</v>
      </c>
      <c r="H1990" s="11">
        <v>10</v>
      </c>
      <c r="I1990" s="20" t="s">
        <v>253</v>
      </c>
      <c r="J1990" s="11" t="s">
        <v>255</v>
      </c>
      <c r="K1990" s="11" t="s">
        <v>5259</v>
      </c>
      <c r="L1990" s="11">
        <v>2</v>
      </c>
    </row>
    <row r="1991" spans="1:12">
      <c r="A1991" s="11" t="s">
        <v>3699</v>
      </c>
      <c r="D1991" s="11" t="s">
        <v>254</v>
      </c>
      <c r="E1991" s="19" t="s">
        <v>3949</v>
      </c>
      <c r="F1991" s="10">
        <v>42036</v>
      </c>
      <c r="G1991" s="10">
        <v>45323</v>
      </c>
      <c r="H1991" s="11">
        <v>10</v>
      </c>
      <c r="I1991" s="20" t="s">
        <v>253</v>
      </c>
      <c r="J1991" s="11" t="s">
        <v>255</v>
      </c>
      <c r="K1991" s="11" t="s">
        <v>5259</v>
      </c>
      <c r="L1991" s="11">
        <v>2</v>
      </c>
    </row>
    <row r="1992" spans="1:12">
      <c r="A1992" s="11" t="s">
        <v>3700</v>
      </c>
      <c r="D1992" s="11" t="s">
        <v>254</v>
      </c>
      <c r="E1992" s="19" t="s">
        <v>3950</v>
      </c>
      <c r="F1992" s="10">
        <v>42036</v>
      </c>
      <c r="G1992" s="10">
        <v>45323</v>
      </c>
      <c r="H1992" s="11">
        <v>10</v>
      </c>
      <c r="I1992" s="20" t="s">
        <v>253</v>
      </c>
      <c r="J1992" s="11" t="s">
        <v>255</v>
      </c>
      <c r="K1992" s="11" t="s">
        <v>5259</v>
      </c>
      <c r="L1992" s="11">
        <v>2</v>
      </c>
    </row>
    <row r="1993" spans="1:12">
      <c r="A1993" s="11" t="s">
        <v>3701</v>
      </c>
      <c r="D1993" s="11" t="s">
        <v>254</v>
      </c>
      <c r="E1993" s="19" t="s">
        <v>3951</v>
      </c>
      <c r="F1993" s="10">
        <v>42036</v>
      </c>
      <c r="G1993" s="10">
        <v>45323</v>
      </c>
      <c r="H1993" s="11">
        <v>10</v>
      </c>
      <c r="I1993" s="20" t="s">
        <v>253</v>
      </c>
      <c r="J1993" s="11" t="s">
        <v>255</v>
      </c>
      <c r="K1993" s="11" t="s">
        <v>5259</v>
      </c>
      <c r="L1993" s="11">
        <v>2</v>
      </c>
    </row>
    <row r="1994" spans="1:12">
      <c r="A1994" s="11" t="s">
        <v>3702</v>
      </c>
      <c r="D1994" s="11" t="s">
        <v>254</v>
      </c>
      <c r="E1994" s="19" t="s">
        <v>3952</v>
      </c>
      <c r="F1994" s="10">
        <v>42036</v>
      </c>
      <c r="G1994" s="10">
        <v>45323</v>
      </c>
      <c r="H1994" s="11">
        <v>10</v>
      </c>
      <c r="I1994" s="20" t="s">
        <v>253</v>
      </c>
      <c r="J1994" s="11" t="s">
        <v>255</v>
      </c>
      <c r="K1994" s="11" t="s">
        <v>5259</v>
      </c>
      <c r="L1994" s="11">
        <v>2</v>
      </c>
    </row>
    <row r="1995" spans="1:12">
      <c r="A1995" s="11" t="s">
        <v>3703</v>
      </c>
      <c r="D1995" s="11" t="s">
        <v>254</v>
      </c>
      <c r="E1995" s="19" t="s">
        <v>3953</v>
      </c>
      <c r="F1995" s="10">
        <v>42036</v>
      </c>
      <c r="G1995" s="10">
        <v>45323</v>
      </c>
      <c r="H1995" s="11">
        <v>10</v>
      </c>
      <c r="I1995" s="20" t="s">
        <v>253</v>
      </c>
      <c r="J1995" s="11" t="s">
        <v>255</v>
      </c>
      <c r="K1995" s="11" t="s">
        <v>5259</v>
      </c>
      <c r="L1995" s="11">
        <v>2</v>
      </c>
    </row>
    <row r="1996" spans="1:12">
      <c r="A1996" s="11" t="s">
        <v>3704</v>
      </c>
      <c r="D1996" s="11" t="s">
        <v>254</v>
      </c>
      <c r="E1996" s="19" t="s">
        <v>3954</v>
      </c>
      <c r="F1996" s="10">
        <v>42036</v>
      </c>
      <c r="G1996" s="10">
        <v>45323</v>
      </c>
      <c r="H1996" s="11">
        <v>10</v>
      </c>
      <c r="I1996" s="20" t="s">
        <v>253</v>
      </c>
      <c r="J1996" s="11" t="s">
        <v>255</v>
      </c>
      <c r="K1996" s="11" t="s">
        <v>5259</v>
      </c>
      <c r="L1996" s="11">
        <v>2</v>
      </c>
    </row>
    <row r="1997" spans="1:12">
      <c r="A1997" s="11" t="s">
        <v>3705</v>
      </c>
      <c r="D1997" s="11" t="s">
        <v>254</v>
      </c>
      <c r="E1997" s="19" t="s">
        <v>3955</v>
      </c>
      <c r="F1997" s="10">
        <v>42036</v>
      </c>
      <c r="G1997" s="10">
        <v>45323</v>
      </c>
      <c r="H1997" s="11">
        <v>10</v>
      </c>
      <c r="I1997" s="20" t="s">
        <v>253</v>
      </c>
      <c r="J1997" s="11" t="s">
        <v>255</v>
      </c>
      <c r="K1997" s="11" t="s">
        <v>5259</v>
      </c>
      <c r="L1997" s="11">
        <v>2</v>
      </c>
    </row>
    <row r="1998" spans="1:12">
      <c r="A1998" s="11" t="s">
        <v>3706</v>
      </c>
      <c r="D1998" s="11" t="s">
        <v>254</v>
      </c>
      <c r="E1998" s="19" t="s">
        <v>3956</v>
      </c>
      <c r="F1998" s="10">
        <v>42036</v>
      </c>
      <c r="G1998" s="10">
        <v>45323</v>
      </c>
      <c r="H1998" s="11">
        <v>10</v>
      </c>
      <c r="I1998" s="20" t="s">
        <v>253</v>
      </c>
      <c r="J1998" s="11" t="s">
        <v>255</v>
      </c>
      <c r="K1998" s="11" t="s">
        <v>5259</v>
      </c>
      <c r="L1998" s="11">
        <v>2</v>
      </c>
    </row>
    <row r="1999" spans="1:12">
      <c r="A1999" s="11" t="s">
        <v>3707</v>
      </c>
      <c r="D1999" s="11" t="s">
        <v>254</v>
      </c>
      <c r="E1999" s="19" t="s">
        <v>3957</v>
      </c>
      <c r="F1999" s="10">
        <v>42036</v>
      </c>
      <c r="G1999" s="10">
        <v>45323</v>
      </c>
      <c r="H1999" s="11">
        <v>10</v>
      </c>
      <c r="I1999" s="20" t="s">
        <v>253</v>
      </c>
      <c r="J1999" s="11" t="s">
        <v>255</v>
      </c>
      <c r="K1999" s="11" t="s">
        <v>5259</v>
      </c>
      <c r="L1999" s="11">
        <v>2</v>
      </c>
    </row>
    <row r="2000" spans="1:12">
      <c r="A2000" s="11" t="s">
        <v>3708</v>
      </c>
      <c r="D2000" s="11" t="s">
        <v>254</v>
      </c>
      <c r="E2000" s="19" t="s">
        <v>3958</v>
      </c>
      <c r="F2000" s="10">
        <v>42036</v>
      </c>
      <c r="G2000" s="10">
        <v>45323</v>
      </c>
      <c r="H2000" s="11">
        <v>10</v>
      </c>
      <c r="I2000" s="20" t="s">
        <v>253</v>
      </c>
      <c r="J2000" s="11" t="s">
        <v>255</v>
      </c>
      <c r="K2000" s="11" t="s">
        <v>5259</v>
      </c>
      <c r="L2000" s="11">
        <v>2</v>
      </c>
    </row>
    <row r="2001" spans="1:12">
      <c r="A2001" s="11" t="s">
        <v>3709</v>
      </c>
      <c r="D2001" s="11" t="s">
        <v>254</v>
      </c>
      <c r="E2001" s="19" t="s">
        <v>3959</v>
      </c>
      <c r="F2001" s="10">
        <v>42036</v>
      </c>
      <c r="G2001" s="10">
        <v>45323</v>
      </c>
      <c r="H2001" s="11">
        <v>10</v>
      </c>
      <c r="I2001" s="20" t="s">
        <v>253</v>
      </c>
      <c r="J2001" s="11" t="s">
        <v>255</v>
      </c>
      <c r="K2001" s="11" t="s">
        <v>5259</v>
      </c>
      <c r="L2001" s="11">
        <v>2</v>
      </c>
    </row>
    <row r="2002" spans="1:12">
      <c r="A2002" s="11" t="s">
        <v>3710</v>
      </c>
      <c r="D2002" s="11" t="s">
        <v>254</v>
      </c>
      <c r="E2002" s="19" t="s">
        <v>3960</v>
      </c>
      <c r="F2002" s="10">
        <v>42036</v>
      </c>
      <c r="G2002" s="10">
        <v>45323</v>
      </c>
      <c r="H2002" s="11">
        <v>10</v>
      </c>
      <c r="I2002" s="20" t="s">
        <v>253</v>
      </c>
      <c r="J2002" s="11" t="s">
        <v>255</v>
      </c>
      <c r="K2002" s="11" t="s">
        <v>5259</v>
      </c>
      <c r="L2002" s="11">
        <v>2</v>
      </c>
    </row>
    <row r="2003" spans="1:12">
      <c r="A2003" s="11" t="s">
        <v>3711</v>
      </c>
      <c r="D2003" s="11" t="s">
        <v>254</v>
      </c>
      <c r="E2003" s="19" t="s">
        <v>3961</v>
      </c>
      <c r="F2003" s="10">
        <v>42036</v>
      </c>
      <c r="G2003" s="10">
        <v>45323</v>
      </c>
      <c r="H2003" s="11">
        <v>10</v>
      </c>
      <c r="I2003" s="20" t="s">
        <v>253</v>
      </c>
      <c r="J2003" s="11" t="s">
        <v>255</v>
      </c>
      <c r="K2003" s="11" t="s">
        <v>5259</v>
      </c>
      <c r="L2003" s="11">
        <v>2</v>
      </c>
    </row>
    <row r="2004" spans="1:12">
      <c r="A2004" s="11" t="s">
        <v>3712</v>
      </c>
      <c r="D2004" s="11" t="s">
        <v>254</v>
      </c>
      <c r="E2004" s="19" t="s">
        <v>3962</v>
      </c>
      <c r="F2004" s="10">
        <v>42036</v>
      </c>
      <c r="G2004" s="10">
        <v>45323</v>
      </c>
      <c r="H2004" s="11">
        <v>10</v>
      </c>
      <c r="I2004" s="20" t="s">
        <v>253</v>
      </c>
      <c r="J2004" s="11" t="s">
        <v>255</v>
      </c>
      <c r="K2004" s="11" t="s">
        <v>5259</v>
      </c>
      <c r="L2004" s="11">
        <v>2</v>
      </c>
    </row>
    <row r="2005" spans="1:12">
      <c r="A2005" s="11" t="s">
        <v>3713</v>
      </c>
      <c r="D2005" s="11" t="s">
        <v>254</v>
      </c>
      <c r="E2005" s="19" t="s">
        <v>3963</v>
      </c>
      <c r="F2005" s="10">
        <v>42036</v>
      </c>
      <c r="G2005" s="10">
        <v>45323</v>
      </c>
      <c r="H2005" s="11">
        <v>10</v>
      </c>
      <c r="I2005" s="20" t="s">
        <v>253</v>
      </c>
      <c r="J2005" s="11" t="s">
        <v>255</v>
      </c>
      <c r="K2005" s="11" t="s">
        <v>5259</v>
      </c>
      <c r="L2005" s="11">
        <v>2</v>
      </c>
    </row>
    <row r="2006" spans="1:12">
      <c r="A2006" s="11" t="s">
        <v>3714</v>
      </c>
      <c r="D2006" s="11" t="s">
        <v>254</v>
      </c>
      <c r="E2006" s="19" t="s">
        <v>3964</v>
      </c>
      <c r="F2006" s="10">
        <v>42036</v>
      </c>
      <c r="G2006" s="10">
        <v>45323</v>
      </c>
      <c r="H2006" s="11">
        <v>10</v>
      </c>
      <c r="I2006" s="20" t="s">
        <v>253</v>
      </c>
      <c r="J2006" s="11" t="s">
        <v>255</v>
      </c>
      <c r="K2006" s="11" t="s">
        <v>5259</v>
      </c>
      <c r="L2006" s="11">
        <v>2</v>
      </c>
    </row>
    <row r="2007" spans="1:12">
      <c r="A2007" s="11" t="s">
        <v>3715</v>
      </c>
      <c r="D2007" s="11" t="s">
        <v>254</v>
      </c>
      <c r="E2007" s="19" t="s">
        <v>3965</v>
      </c>
      <c r="F2007" s="10">
        <v>42036</v>
      </c>
      <c r="G2007" s="10">
        <v>45323</v>
      </c>
      <c r="H2007" s="11">
        <v>10</v>
      </c>
      <c r="I2007" s="20" t="s">
        <v>253</v>
      </c>
      <c r="J2007" s="11" t="s">
        <v>255</v>
      </c>
      <c r="K2007" s="11" t="s">
        <v>5259</v>
      </c>
      <c r="L2007" s="11">
        <v>2</v>
      </c>
    </row>
    <row r="2008" spans="1:12">
      <c r="A2008" s="11" t="s">
        <v>3716</v>
      </c>
      <c r="D2008" s="11" t="s">
        <v>254</v>
      </c>
      <c r="E2008" s="19" t="s">
        <v>3966</v>
      </c>
      <c r="F2008" s="10">
        <v>42036</v>
      </c>
      <c r="G2008" s="10">
        <v>45323</v>
      </c>
      <c r="H2008" s="11">
        <v>10</v>
      </c>
      <c r="I2008" s="20" t="s">
        <v>253</v>
      </c>
      <c r="J2008" s="11" t="s">
        <v>255</v>
      </c>
      <c r="K2008" s="11" t="s">
        <v>5259</v>
      </c>
      <c r="L2008" s="11">
        <v>2</v>
      </c>
    </row>
    <row r="2009" spans="1:12">
      <c r="A2009" s="11" t="s">
        <v>3717</v>
      </c>
      <c r="D2009" s="11" t="s">
        <v>254</v>
      </c>
      <c r="E2009" s="19" t="s">
        <v>3967</v>
      </c>
      <c r="F2009" s="10">
        <v>42036</v>
      </c>
      <c r="G2009" s="10">
        <v>45323</v>
      </c>
      <c r="H2009" s="11">
        <v>10</v>
      </c>
      <c r="I2009" s="20" t="s">
        <v>253</v>
      </c>
      <c r="J2009" s="11" t="s">
        <v>255</v>
      </c>
      <c r="K2009" s="11" t="s">
        <v>5259</v>
      </c>
      <c r="L2009" s="11">
        <v>2</v>
      </c>
    </row>
    <row r="2010" spans="1:12">
      <c r="A2010" s="11" t="s">
        <v>3718</v>
      </c>
      <c r="D2010" s="11" t="s">
        <v>254</v>
      </c>
      <c r="E2010" s="19" t="s">
        <v>3968</v>
      </c>
      <c r="F2010" s="10">
        <v>42036</v>
      </c>
      <c r="G2010" s="10">
        <v>45323</v>
      </c>
      <c r="H2010" s="11">
        <v>10</v>
      </c>
      <c r="I2010" s="20" t="s">
        <v>253</v>
      </c>
      <c r="J2010" s="11" t="s">
        <v>255</v>
      </c>
      <c r="K2010" s="11" t="s">
        <v>5259</v>
      </c>
      <c r="L2010" s="11">
        <v>2</v>
      </c>
    </row>
    <row r="2011" spans="1:12">
      <c r="A2011" s="11" t="s">
        <v>3719</v>
      </c>
      <c r="D2011" s="11" t="s">
        <v>254</v>
      </c>
      <c r="E2011" s="19" t="s">
        <v>3969</v>
      </c>
      <c r="F2011" s="10">
        <v>42036</v>
      </c>
      <c r="G2011" s="10">
        <v>45323</v>
      </c>
      <c r="H2011" s="11">
        <v>10</v>
      </c>
      <c r="I2011" s="20" t="s">
        <v>253</v>
      </c>
      <c r="J2011" s="11" t="s">
        <v>255</v>
      </c>
      <c r="K2011" s="11" t="s">
        <v>5259</v>
      </c>
      <c r="L2011" s="11">
        <v>2</v>
      </c>
    </row>
    <row r="2012" spans="1:12">
      <c r="A2012" s="11" t="s">
        <v>3970</v>
      </c>
      <c r="D2012" s="11" t="s">
        <v>254</v>
      </c>
      <c r="E2012" s="19" t="s">
        <v>4220</v>
      </c>
      <c r="F2012" s="10">
        <v>42036</v>
      </c>
      <c r="G2012" s="10">
        <v>45323</v>
      </c>
      <c r="H2012" s="11">
        <v>10</v>
      </c>
      <c r="I2012" s="20" t="s">
        <v>253</v>
      </c>
      <c r="J2012" s="11" t="s">
        <v>255</v>
      </c>
      <c r="K2012" s="11" t="s">
        <v>5259</v>
      </c>
      <c r="L2012" s="11">
        <v>2</v>
      </c>
    </row>
    <row r="2013" spans="1:12">
      <c r="A2013" s="11" t="s">
        <v>3971</v>
      </c>
      <c r="D2013" s="11" t="s">
        <v>254</v>
      </c>
      <c r="E2013" s="19" t="s">
        <v>4221</v>
      </c>
      <c r="F2013" s="10">
        <v>42036</v>
      </c>
      <c r="G2013" s="10">
        <v>45323</v>
      </c>
      <c r="H2013" s="11">
        <v>10</v>
      </c>
      <c r="I2013" s="20" t="s">
        <v>253</v>
      </c>
      <c r="J2013" s="11" t="s">
        <v>255</v>
      </c>
      <c r="K2013" s="11" t="s">
        <v>5259</v>
      </c>
      <c r="L2013" s="11">
        <v>2</v>
      </c>
    </row>
    <row r="2014" spans="1:12">
      <c r="A2014" s="11" t="s">
        <v>3972</v>
      </c>
      <c r="D2014" s="11" t="s">
        <v>254</v>
      </c>
      <c r="E2014" s="19" t="s">
        <v>4222</v>
      </c>
      <c r="F2014" s="10">
        <v>42036</v>
      </c>
      <c r="G2014" s="10">
        <v>45323</v>
      </c>
      <c r="H2014" s="11">
        <v>10</v>
      </c>
      <c r="I2014" s="20" t="s">
        <v>253</v>
      </c>
      <c r="J2014" s="11" t="s">
        <v>255</v>
      </c>
      <c r="K2014" s="11" t="s">
        <v>5259</v>
      </c>
      <c r="L2014" s="11">
        <v>2</v>
      </c>
    </row>
    <row r="2015" spans="1:12">
      <c r="A2015" s="11" t="s">
        <v>3973</v>
      </c>
      <c r="D2015" s="11" t="s">
        <v>254</v>
      </c>
      <c r="E2015" s="19" t="s">
        <v>4223</v>
      </c>
      <c r="F2015" s="10">
        <v>42036</v>
      </c>
      <c r="G2015" s="10">
        <v>45323</v>
      </c>
      <c r="H2015" s="11">
        <v>10</v>
      </c>
      <c r="I2015" s="20" t="s">
        <v>253</v>
      </c>
      <c r="J2015" s="11" t="s">
        <v>255</v>
      </c>
      <c r="K2015" s="11" t="s">
        <v>5259</v>
      </c>
      <c r="L2015" s="11">
        <v>2</v>
      </c>
    </row>
    <row r="2016" spans="1:12">
      <c r="A2016" s="11" t="s">
        <v>3974</v>
      </c>
      <c r="D2016" s="11" t="s">
        <v>254</v>
      </c>
      <c r="E2016" s="19" t="s">
        <v>4224</v>
      </c>
      <c r="F2016" s="10">
        <v>42036</v>
      </c>
      <c r="G2016" s="10">
        <v>45323</v>
      </c>
      <c r="H2016" s="11">
        <v>10</v>
      </c>
      <c r="I2016" s="20" t="s">
        <v>253</v>
      </c>
      <c r="J2016" s="11" t="s">
        <v>255</v>
      </c>
      <c r="K2016" s="11" t="s">
        <v>5259</v>
      </c>
      <c r="L2016" s="11">
        <v>2</v>
      </c>
    </row>
    <row r="2017" spans="1:12">
      <c r="A2017" s="11" t="s">
        <v>3975</v>
      </c>
      <c r="D2017" s="11" t="s">
        <v>254</v>
      </c>
      <c r="E2017" s="19" t="s">
        <v>4225</v>
      </c>
      <c r="F2017" s="10">
        <v>42036</v>
      </c>
      <c r="G2017" s="10">
        <v>45323</v>
      </c>
      <c r="H2017" s="11">
        <v>10</v>
      </c>
      <c r="I2017" s="20" t="s">
        <v>253</v>
      </c>
      <c r="J2017" s="11" t="s">
        <v>255</v>
      </c>
      <c r="K2017" s="11" t="s">
        <v>5259</v>
      </c>
      <c r="L2017" s="11">
        <v>2</v>
      </c>
    </row>
    <row r="2018" spans="1:12">
      <c r="A2018" s="11" t="s">
        <v>3976</v>
      </c>
      <c r="D2018" s="11" t="s">
        <v>254</v>
      </c>
      <c r="E2018" s="19" t="s">
        <v>4226</v>
      </c>
      <c r="F2018" s="10">
        <v>42036</v>
      </c>
      <c r="G2018" s="10">
        <v>45323</v>
      </c>
      <c r="H2018" s="11">
        <v>10</v>
      </c>
      <c r="I2018" s="20" t="s">
        <v>253</v>
      </c>
      <c r="J2018" s="11" t="s">
        <v>255</v>
      </c>
      <c r="K2018" s="11" t="s">
        <v>5259</v>
      </c>
      <c r="L2018" s="11">
        <v>2</v>
      </c>
    </row>
    <row r="2019" spans="1:12">
      <c r="A2019" s="11" t="s">
        <v>3977</v>
      </c>
      <c r="D2019" s="11" t="s">
        <v>254</v>
      </c>
      <c r="E2019" s="19" t="s">
        <v>4227</v>
      </c>
      <c r="F2019" s="10">
        <v>42036</v>
      </c>
      <c r="G2019" s="10">
        <v>45323</v>
      </c>
      <c r="H2019" s="11">
        <v>10</v>
      </c>
      <c r="I2019" s="20" t="s">
        <v>253</v>
      </c>
      <c r="J2019" s="11" t="s">
        <v>255</v>
      </c>
      <c r="K2019" s="11" t="s">
        <v>5259</v>
      </c>
      <c r="L2019" s="11">
        <v>2</v>
      </c>
    </row>
    <row r="2020" spans="1:12">
      <c r="A2020" s="11" t="s">
        <v>3978</v>
      </c>
      <c r="D2020" s="11" t="s">
        <v>254</v>
      </c>
      <c r="E2020" s="19" t="s">
        <v>4228</v>
      </c>
      <c r="F2020" s="10">
        <v>42036</v>
      </c>
      <c r="G2020" s="10">
        <v>45323</v>
      </c>
      <c r="H2020" s="11">
        <v>10</v>
      </c>
      <c r="I2020" s="20" t="s">
        <v>253</v>
      </c>
      <c r="J2020" s="11" t="s">
        <v>255</v>
      </c>
      <c r="K2020" s="11" t="s">
        <v>5259</v>
      </c>
      <c r="L2020" s="11">
        <v>2</v>
      </c>
    </row>
    <row r="2021" spans="1:12">
      <c r="A2021" s="11" t="s">
        <v>3979</v>
      </c>
      <c r="D2021" s="11" t="s">
        <v>254</v>
      </c>
      <c r="E2021" s="19" t="s">
        <v>4229</v>
      </c>
      <c r="F2021" s="10">
        <v>42036</v>
      </c>
      <c r="G2021" s="10">
        <v>45323</v>
      </c>
      <c r="H2021" s="11">
        <v>10</v>
      </c>
      <c r="I2021" s="20" t="s">
        <v>253</v>
      </c>
      <c r="J2021" s="11" t="s">
        <v>255</v>
      </c>
      <c r="K2021" s="11" t="s">
        <v>5259</v>
      </c>
      <c r="L2021" s="11">
        <v>2</v>
      </c>
    </row>
    <row r="2022" spans="1:12">
      <c r="A2022" s="11" t="s">
        <v>3980</v>
      </c>
      <c r="D2022" s="11" t="s">
        <v>254</v>
      </c>
      <c r="E2022" s="19" t="s">
        <v>4230</v>
      </c>
      <c r="F2022" s="10">
        <v>42036</v>
      </c>
      <c r="G2022" s="10">
        <v>45323</v>
      </c>
      <c r="H2022" s="11">
        <v>10</v>
      </c>
      <c r="I2022" s="20" t="s">
        <v>253</v>
      </c>
      <c r="J2022" s="11" t="s">
        <v>255</v>
      </c>
      <c r="K2022" s="11" t="s">
        <v>5259</v>
      </c>
      <c r="L2022" s="11">
        <v>2</v>
      </c>
    </row>
    <row r="2023" spans="1:12">
      <c r="A2023" s="11" t="s">
        <v>3981</v>
      </c>
      <c r="D2023" s="11" t="s">
        <v>254</v>
      </c>
      <c r="E2023" s="19" t="s">
        <v>4231</v>
      </c>
      <c r="F2023" s="10">
        <v>42036</v>
      </c>
      <c r="G2023" s="10">
        <v>45323</v>
      </c>
      <c r="H2023" s="11">
        <v>10</v>
      </c>
      <c r="I2023" s="20" t="s">
        <v>253</v>
      </c>
      <c r="J2023" s="11" t="s">
        <v>255</v>
      </c>
      <c r="K2023" s="11" t="s">
        <v>5259</v>
      </c>
      <c r="L2023" s="11">
        <v>2</v>
      </c>
    </row>
    <row r="2024" spans="1:12">
      <c r="A2024" s="11" t="s">
        <v>3982</v>
      </c>
      <c r="D2024" s="11" t="s">
        <v>254</v>
      </c>
      <c r="E2024" s="19" t="s">
        <v>4232</v>
      </c>
      <c r="F2024" s="10">
        <v>42036</v>
      </c>
      <c r="G2024" s="10">
        <v>45323</v>
      </c>
      <c r="H2024" s="11">
        <v>10</v>
      </c>
      <c r="I2024" s="20" t="s">
        <v>253</v>
      </c>
      <c r="J2024" s="11" t="s">
        <v>255</v>
      </c>
      <c r="K2024" s="11" t="s">
        <v>5259</v>
      </c>
      <c r="L2024" s="11">
        <v>2</v>
      </c>
    </row>
    <row r="2025" spans="1:12">
      <c r="A2025" s="11" t="s">
        <v>3983</v>
      </c>
      <c r="D2025" s="11" t="s">
        <v>254</v>
      </c>
      <c r="E2025" s="19" t="s">
        <v>4233</v>
      </c>
      <c r="F2025" s="10">
        <v>42036</v>
      </c>
      <c r="G2025" s="10">
        <v>45323</v>
      </c>
      <c r="H2025" s="11">
        <v>10</v>
      </c>
      <c r="I2025" s="20" t="s">
        <v>253</v>
      </c>
      <c r="J2025" s="11" t="s">
        <v>255</v>
      </c>
      <c r="K2025" s="11" t="s">
        <v>5259</v>
      </c>
      <c r="L2025" s="11">
        <v>2</v>
      </c>
    </row>
    <row r="2026" spans="1:12">
      <c r="A2026" s="11" t="s">
        <v>3984</v>
      </c>
      <c r="D2026" s="11" t="s">
        <v>254</v>
      </c>
      <c r="E2026" s="19" t="s">
        <v>4234</v>
      </c>
      <c r="F2026" s="10">
        <v>42036</v>
      </c>
      <c r="G2026" s="10">
        <v>45323</v>
      </c>
      <c r="H2026" s="11">
        <v>10</v>
      </c>
      <c r="I2026" s="20" t="s">
        <v>253</v>
      </c>
      <c r="J2026" s="11" t="s">
        <v>255</v>
      </c>
      <c r="K2026" s="11" t="s">
        <v>5259</v>
      </c>
      <c r="L2026" s="11">
        <v>2</v>
      </c>
    </row>
    <row r="2027" spans="1:12">
      <c r="A2027" s="11" t="s">
        <v>3985</v>
      </c>
      <c r="D2027" s="11" t="s">
        <v>254</v>
      </c>
      <c r="E2027" s="19" t="s">
        <v>4235</v>
      </c>
      <c r="F2027" s="10">
        <v>42036</v>
      </c>
      <c r="G2027" s="10">
        <v>45323</v>
      </c>
      <c r="H2027" s="11">
        <v>10</v>
      </c>
      <c r="I2027" s="20" t="s">
        <v>253</v>
      </c>
      <c r="J2027" s="11" t="s">
        <v>255</v>
      </c>
      <c r="K2027" s="11" t="s">
        <v>5259</v>
      </c>
      <c r="L2027" s="11">
        <v>2</v>
      </c>
    </row>
    <row r="2028" spans="1:12">
      <c r="A2028" s="11" t="s">
        <v>3986</v>
      </c>
      <c r="D2028" s="11" t="s">
        <v>254</v>
      </c>
      <c r="E2028" s="19" t="s">
        <v>4236</v>
      </c>
      <c r="F2028" s="10">
        <v>42036</v>
      </c>
      <c r="G2028" s="10">
        <v>45323</v>
      </c>
      <c r="H2028" s="11">
        <v>10</v>
      </c>
      <c r="I2028" s="20" t="s">
        <v>253</v>
      </c>
      <c r="J2028" s="11" t="s">
        <v>255</v>
      </c>
      <c r="K2028" s="11" t="s">
        <v>5259</v>
      </c>
      <c r="L2028" s="11">
        <v>2</v>
      </c>
    </row>
    <row r="2029" spans="1:12">
      <c r="A2029" s="11" t="s">
        <v>3987</v>
      </c>
      <c r="D2029" s="11" t="s">
        <v>254</v>
      </c>
      <c r="E2029" s="19" t="s">
        <v>4237</v>
      </c>
      <c r="F2029" s="10">
        <v>42036</v>
      </c>
      <c r="G2029" s="10">
        <v>45323</v>
      </c>
      <c r="H2029" s="11">
        <v>10</v>
      </c>
      <c r="I2029" s="20" t="s">
        <v>253</v>
      </c>
      <c r="J2029" s="11" t="s">
        <v>255</v>
      </c>
      <c r="K2029" s="11" t="s">
        <v>5259</v>
      </c>
      <c r="L2029" s="11">
        <v>2</v>
      </c>
    </row>
    <row r="2030" spans="1:12">
      <c r="A2030" s="11" t="s">
        <v>3988</v>
      </c>
      <c r="D2030" s="11" t="s">
        <v>254</v>
      </c>
      <c r="E2030" s="19" t="s">
        <v>4238</v>
      </c>
      <c r="F2030" s="10">
        <v>42036</v>
      </c>
      <c r="G2030" s="10">
        <v>45323</v>
      </c>
      <c r="H2030" s="11">
        <v>10</v>
      </c>
      <c r="I2030" s="20" t="s">
        <v>253</v>
      </c>
      <c r="J2030" s="11" t="s">
        <v>255</v>
      </c>
      <c r="K2030" s="11" t="s">
        <v>5259</v>
      </c>
      <c r="L2030" s="11">
        <v>2</v>
      </c>
    </row>
    <row r="2031" spans="1:12">
      <c r="A2031" s="11" t="s">
        <v>3989</v>
      </c>
      <c r="D2031" s="11" t="s">
        <v>254</v>
      </c>
      <c r="E2031" s="19" t="s">
        <v>4239</v>
      </c>
      <c r="F2031" s="10">
        <v>42036</v>
      </c>
      <c r="G2031" s="10">
        <v>45323</v>
      </c>
      <c r="H2031" s="11">
        <v>10</v>
      </c>
      <c r="I2031" s="20" t="s">
        <v>253</v>
      </c>
      <c r="J2031" s="11" t="s">
        <v>255</v>
      </c>
      <c r="K2031" s="11" t="s">
        <v>5259</v>
      </c>
      <c r="L2031" s="11">
        <v>2</v>
      </c>
    </row>
    <row r="2032" spans="1:12">
      <c r="A2032" s="11" t="s">
        <v>3990</v>
      </c>
      <c r="D2032" s="11" t="s">
        <v>254</v>
      </c>
      <c r="E2032" s="19" t="s">
        <v>4240</v>
      </c>
      <c r="F2032" s="10">
        <v>42036</v>
      </c>
      <c r="G2032" s="10">
        <v>45323</v>
      </c>
      <c r="H2032" s="11">
        <v>10</v>
      </c>
      <c r="I2032" s="20" t="s">
        <v>253</v>
      </c>
      <c r="J2032" s="11" t="s">
        <v>255</v>
      </c>
      <c r="K2032" s="11" t="s">
        <v>5259</v>
      </c>
      <c r="L2032" s="11">
        <v>2</v>
      </c>
    </row>
    <row r="2033" spans="1:12">
      <c r="A2033" s="11" t="s">
        <v>3991</v>
      </c>
      <c r="D2033" s="11" t="s">
        <v>254</v>
      </c>
      <c r="E2033" s="19" t="s">
        <v>4241</v>
      </c>
      <c r="F2033" s="10">
        <v>42036</v>
      </c>
      <c r="G2033" s="10">
        <v>45323</v>
      </c>
      <c r="H2033" s="11">
        <v>10</v>
      </c>
      <c r="I2033" s="20" t="s">
        <v>253</v>
      </c>
      <c r="J2033" s="11" t="s">
        <v>255</v>
      </c>
      <c r="K2033" s="11" t="s">
        <v>5259</v>
      </c>
      <c r="L2033" s="11">
        <v>2</v>
      </c>
    </row>
    <row r="2034" spans="1:12">
      <c r="A2034" s="11" t="s">
        <v>3992</v>
      </c>
      <c r="D2034" s="11" t="s">
        <v>254</v>
      </c>
      <c r="E2034" s="19" t="s">
        <v>4242</v>
      </c>
      <c r="F2034" s="10">
        <v>42036</v>
      </c>
      <c r="G2034" s="10">
        <v>45323</v>
      </c>
      <c r="H2034" s="11">
        <v>10</v>
      </c>
      <c r="I2034" s="20" t="s">
        <v>253</v>
      </c>
      <c r="J2034" s="11" t="s">
        <v>255</v>
      </c>
      <c r="K2034" s="11" t="s">
        <v>5259</v>
      </c>
      <c r="L2034" s="11">
        <v>2</v>
      </c>
    </row>
    <row r="2035" spans="1:12">
      <c r="A2035" s="11" t="s">
        <v>3993</v>
      </c>
      <c r="D2035" s="11" t="s">
        <v>254</v>
      </c>
      <c r="E2035" s="19" t="s">
        <v>4243</v>
      </c>
      <c r="F2035" s="10">
        <v>42036</v>
      </c>
      <c r="G2035" s="10">
        <v>45323</v>
      </c>
      <c r="H2035" s="11">
        <v>10</v>
      </c>
      <c r="I2035" s="20" t="s">
        <v>253</v>
      </c>
      <c r="J2035" s="11" t="s">
        <v>255</v>
      </c>
      <c r="K2035" s="11" t="s">
        <v>5259</v>
      </c>
      <c r="L2035" s="11">
        <v>2</v>
      </c>
    </row>
    <row r="2036" spans="1:12">
      <c r="A2036" s="11" t="s">
        <v>3994</v>
      </c>
      <c r="D2036" s="11" t="s">
        <v>254</v>
      </c>
      <c r="E2036" s="19" t="s">
        <v>4244</v>
      </c>
      <c r="F2036" s="10">
        <v>42036</v>
      </c>
      <c r="G2036" s="10">
        <v>45323</v>
      </c>
      <c r="H2036" s="11">
        <v>10</v>
      </c>
      <c r="I2036" s="20" t="s">
        <v>253</v>
      </c>
      <c r="J2036" s="11" t="s">
        <v>255</v>
      </c>
      <c r="K2036" s="11" t="s">
        <v>5259</v>
      </c>
      <c r="L2036" s="11">
        <v>2</v>
      </c>
    </row>
    <row r="2037" spans="1:12">
      <c r="A2037" s="11" t="s">
        <v>3995</v>
      </c>
      <c r="D2037" s="11" t="s">
        <v>254</v>
      </c>
      <c r="E2037" s="19" t="s">
        <v>4245</v>
      </c>
      <c r="F2037" s="10">
        <v>42036</v>
      </c>
      <c r="G2037" s="10">
        <v>45323</v>
      </c>
      <c r="H2037" s="11">
        <v>10</v>
      </c>
      <c r="I2037" s="20" t="s">
        <v>253</v>
      </c>
      <c r="J2037" s="11" t="s">
        <v>255</v>
      </c>
      <c r="K2037" s="11" t="s">
        <v>5259</v>
      </c>
      <c r="L2037" s="11">
        <v>2</v>
      </c>
    </row>
    <row r="2038" spans="1:12">
      <c r="A2038" s="11" t="s">
        <v>3996</v>
      </c>
      <c r="D2038" s="11" t="s">
        <v>254</v>
      </c>
      <c r="E2038" s="19" t="s">
        <v>4246</v>
      </c>
      <c r="F2038" s="10">
        <v>42036</v>
      </c>
      <c r="G2038" s="10">
        <v>45323</v>
      </c>
      <c r="H2038" s="11">
        <v>10</v>
      </c>
      <c r="I2038" s="20" t="s">
        <v>253</v>
      </c>
      <c r="J2038" s="11" t="s">
        <v>255</v>
      </c>
      <c r="K2038" s="11" t="s">
        <v>5259</v>
      </c>
      <c r="L2038" s="11">
        <v>2</v>
      </c>
    </row>
    <row r="2039" spans="1:12">
      <c r="A2039" s="11" t="s">
        <v>3997</v>
      </c>
      <c r="D2039" s="11" t="s">
        <v>254</v>
      </c>
      <c r="E2039" s="19" t="s">
        <v>4247</v>
      </c>
      <c r="F2039" s="10">
        <v>42036</v>
      </c>
      <c r="G2039" s="10">
        <v>45323</v>
      </c>
      <c r="H2039" s="11">
        <v>10</v>
      </c>
      <c r="I2039" s="20" t="s">
        <v>253</v>
      </c>
      <c r="J2039" s="11" t="s">
        <v>255</v>
      </c>
      <c r="K2039" s="11" t="s">
        <v>5259</v>
      </c>
      <c r="L2039" s="11">
        <v>2</v>
      </c>
    </row>
    <row r="2040" spans="1:12">
      <c r="A2040" s="11" t="s">
        <v>3998</v>
      </c>
      <c r="D2040" s="11" t="s">
        <v>254</v>
      </c>
      <c r="E2040" s="19" t="s">
        <v>4248</v>
      </c>
      <c r="F2040" s="10">
        <v>42036</v>
      </c>
      <c r="G2040" s="10">
        <v>45323</v>
      </c>
      <c r="H2040" s="11">
        <v>10</v>
      </c>
      <c r="I2040" s="20" t="s">
        <v>253</v>
      </c>
      <c r="J2040" s="11" t="s">
        <v>255</v>
      </c>
      <c r="K2040" s="11" t="s">
        <v>5259</v>
      </c>
      <c r="L2040" s="11">
        <v>2</v>
      </c>
    </row>
    <row r="2041" spans="1:12">
      <c r="A2041" s="11" t="s">
        <v>3999</v>
      </c>
      <c r="D2041" s="11" t="s">
        <v>254</v>
      </c>
      <c r="E2041" s="19" t="s">
        <v>4249</v>
      </c>
      <c r="F2041" s="10">
        <v>42036</v>
      </c>
      <c r="G2041" s="10">
        <v>45323</v>
      </c>
      <c r="H2041" s="11">
        <v>10</v>
      </c>
      <c r="I2041" s="20" t="s">
        <v>253</v>
      </c>
      <c r="J2041" s="11" t="s">
        <v>255</v>
      </c>
      <c r="K2041" s="11" t="s">
        <v>5259</v>
      </c>
      <c r="L2041" s="11">
        <v>2</v>
      </c>
    </row>
    <row r="2042" spans="1:12">
      <c r="A2042" s="11" t="s">
        <v>4000</v>
      </c>
      <c r="D2042" s="11" t="s">
        <v>254</v>
      </c>
      <c r="E2042" s="19" t="s">
        <v>4250</v>
      </c>
      <c r="F2042" s="10">
        <v>42036</v>
      </c>
      <c r="G2042" s="10">
        <v>45323</v>
      </c>
      <c r="H2042" s="11">
        <v>10</v>
      </c>
      <c r="I2042" s="20" t="s">
        <v>253</v>
      </c>
      <c r="J2042" s="11" t="s">
        <v>255</v>
      </c>
      <c r="K2042" s="11" t="s">
        <v>5259</v>
      </c>
      <c r="L2042" s="11">
        <v>2</v>
      </c>
    </row>
    <row r="2043" spans="1:12">
      <c r="A2043" s="11" t="s">
        <v>4001</v>
      </c>
      <c r="D2043" s="11" t="s">
        <v>254</v>
      </c>
      <c r="E2043" s="19" t="s">
        <v>4251</v>
      </c>
      <c r="F2043" s="10">
        <v>42036</v>
      </c>
      <c r="G2043" s="10">
        <v>45323</v>
      </c>
      <c r="H2043" s="11">
        <v>10</v>
      </c>
      <c r="I2043" s="20" t="s">
        <v>253</v>
      </c>
      <c r="J2043" s="11" t="s">
        <v>255</v>
      </c>
      <c r="K2043" s="11" t="s">
        <v>5259</v>
      </c>
      <c r="L2043" s="11">
        <v>2</v>
      </c>
    </row>
    <row r="2044" spans="1:12">
      <c r="A2044" s="11" t="s">
        <v>4002</v>
      </c>
      <c r="D2044" s="11" t="s">
        <v>254</v>
      </c>
      <c r="E2044" s="19" t="s">
        <v>4252</v>
      </c>
      <c r="F2044" s="10">
        <v>42036</v>
      </c>
      <c r="G2044" s="10">
        <v>45323</v>
      </c>
      <c r="H2044" s="11">
        <v>10</v>
      </c>
      <c r="I2044" s="20" t="s">
        <v>253</v>
      </c>
      <c r="J2044" s="11" t="s">
        <v>255</v>
      </c>
      <c r="K2044" s="11" t="s">
        <v>5259</v>
      </c>
      <c r="L2044" s="11">
        <v>2</v>
      </c>
    </row>
    <row r="2045" spans="1:12">
      <c r="A2045" s="11" t="s">
        <v>4003</v>
      </c>
      <c r="D2045" s="11" t="s">
        <v>254</v>
      </c>
      <c r="E2045" s="19" t="s">
        <v>4253</v>
      </c>
      <c r="F2045" s="10">
        <v>42036</v>
      </c>
      <c r="G2045" s="10">
        <v>45323</v>
      </c>
      <c r="H2045" s="11">
        <v>10</v>
      </c>
      <c r="I2045" s="20" t="s">
        <v>253</v>
      </c>
      <c r="J2045" s="11" t="s">
        <v>255</v>
      </c>
      <c r="K2045" s="11" t="s">
        <v>5259</v>
      </c>
      <c r="L2045" s="11">
        <v>2</v>
      </c>
    </row>
    <row r="2046" spans="1:12">
      <c r="A2046" s="11" t="s">
        <v>4004</v>
      </c>
      <c r="D2046" s="11" t="s">
        <v>254</v>
      </c>
      <c r="E2046" s="19" t="s">
        <v>4254</v>
      </c>
      <c r="F2046" s="10">
        <v>42036</v>
      </c>
      <c r="G2046" s="10">
        <v>45323</v>
      </c>
      <c r="H2046" s="11">
        <v>10</v>
      </c>
      <c r="I2046" s="20" t="s">
        <v>253</v>
      </c>
      <c r="J2046" s="11" t="s">
        <v>255</v>
      </c>
      <c r="K2046" s="11" t="s">
        <v>5259</v>
      </c>
      <c r="L2046" s="11">
        <v>2</v>
      </c>
    </row>
    <row r="2047" spans="1:12">
      <c r="A2047" s="11" t="s">
        <v>4005</v>
      </c>
      <c r="D2047" s="11" t="s">
        <v>254</v>
      </c>
      <c r="E2047" s="19" t="s">
        <v>4255</v>
      </c>
      <c r="F2047" s="10">
        <v>42036</v>
      </c>
      <c r="G2047" s="10">
        <v>45323</v>
      </c>
      <c r="H2047" s="11">
        <v>10</v>
      </c>
      <c r="I2047" s="20" t="s">
        <v>253</v>
      </c>
      <c r="J2047" s="11" t="s">
        <v>255</v>
      </c>
      <c r="K2047" s="11" t="s">
        <v>5259</v>
      </c>
      <c r="L2047" s="11">
        <v>2</v>
      </c>
    </row>
    <row r="2048" spans="1:12">
      <c r="A2048" s="11" t="s">
        <v>4006</v>
      </c>
      <c r="D2048" s="11" t="s">
        <v>254</v>
      </c>
      <c r="E2048" s="19" t="s">
        <v>4256</v>
      </c>
      <c r="F2048" s="10">
        <v>42036</v>
      </c>
      <c r="G2048" s="10">
        <v>45323</v>
      </c>
      <c r="H2048" s="11">
        <v>10</v>
      </c>
      <c r="I2048" s="20" t="s">
        <v>253</v>
      </c>
      <c r="J2048" s="11" t="s">
        <v>255</v>
      </c>
      <c r="K2048" s="11" t="s">
        <v>5259</v>
      </c>
      <c r="L2048" s="11">
        <v>2</v>
      </c>
    </row>
    <row r="2049" spans="1:12">
      <c r="A2049" s="11" t="s">
        <v>4007</v>
      </c>
      <c r="D2049" s="11" t="s">
        <v>254</v>
      </c>
      <c r="E2049" s="19" t="s">
        <v>4257</v>
      </c>
      <c r="F2049" s="10">
        <v>42036</v>
      </c>
      <c r="G2049" s="10">
        <v>45323</v>
      </c>
      <c r="H2049" s="11">
        <v>10</v>
      </c>
      <c r="I2049" s="20" t="s">
        <v>253</v>
      </c>
      <c r="J2049" s="11" t="s">
        <v>255</v>
      </c>
      <c r="K2049" s="11" t="s">
        <v>5259</v>
      </c>
      <c r="L2049" s="11">
        <v>2</v>
      </c>
    </row>
    <row r="2050" spans="1:12">
      <c r="A2050" s="11" t="s">
        <v>4008</v>
      </c>
      <c r="D2050" s="11" t="s">
        <v>254</v>
      </c>
      <c r="E2050" s="19" t="s">
        <v>4258</v>
      </c>
      <c r="F2050" s="10">
        <v>42036</v>
      </c>
      <c r="G2050" s="10">
        <v>45323</v>
      </c>
      <c r="H2050" s="11">
        <v>10</v>
      </c>
      <c r="I2050" s="20" t="s">
        <v>253</v>
      </c>
      <c r="J2050" s="11" t="s">
        <v>255</v>
      </c>
      <c r="K2050" s="11" t="s">
        <v>5259</v>
      </c>
      <c r="L2050" s="11">
        <v>2</v>
      </c>
    </row>
    <row r="2051" spans="1:12">
      <c r="A2051" s="11" t="s">
        <v>4009</v>
      </c>
      <c r="D2051" s="11" t="s">
        <v>254</v>
      </c>
      <c r="E2051" s="19" t="s">
        <v>4259</v>
      </c>
      <c r="F2051" s="10">
        <v>42036</v>
      </c>
      <c r="G2051" s="10">
        <v>45323</v>
      </c>
      <c r="H2051" s="11">
        <v>10</v>
      </c>
      <c r="I2051" s="20" t="s">
        <v>253</v>
      </c>
      <c r="J2051" s="11" t="s">
        <v>255</v>
      </c>
      <c r="K2051" s="11" t="s">
        <v>5259</v>
      </c>
      <c r="L2051" s="11">
        <v>2</v>
      </c>
    </row>
    <row r="2052" spans="1:12">
      <c r="A2052" s="11" t="s">
        <v>4010</v>
      </c>
      <c r="D2052" s="11" t="s">
        <v>254</v>
      </c>
      <c r="E2052" s="19" t="s">
        <v>4260</v>
      </c>
      <c r="F2052" s="10">
        <v>42036</v>
      </c>
      <c r="G2052" s="10">
        <v>45323</v>
      </c>
      <c r="H2052" s="11">
        <v>10</v>
      </c>
      <c r="I2052" s="20" t="s">
        <v>253</v>
      </c>
      <c r="J2052" s="11" t="s">
        <v>255</v>
      </c>
      <c r="K2052" s="11" t="s">
        <v>5259</v>
      </c>
      <c r="L2052" s="11">
        <v>2</v>
      </c>
    </row>
    <row r="2053" spans="1:12">
      <c r="A2053" s="11" t="s">
        <v>4011</v>
      </c>
      <c r="D2053" s="11" t="s">
        <v>254</v>
      </c>
      <c r="E2053" s="19" t="s">
        <v>4261</v>
      </c>
      <c r="F2053" s="10">
        <v>42036</v>
      </c>
      <c r="G2053" s="10">
        <v>45323</v>
      </c>
      <c r="H2053" s="11">
        <v>10</v>
      </c>
      <c r="I2053" s="20" t="s">
        <v>253</v>
      </c>
      <c r="J2053" s="11" t="s">
        <v>255</v>
      </c>
      <c r="K2053" s="11" t="s">
        <v>5259</v>
      </c>
      <c r="L2053" s="11">
        <v>2</v>
      </c>
    </row>
    <row r="2054" spans="1:12">
      <c r="A2054" s="11" t="s">
        <v>4012</v>
      </c>
      <c r="D2054" s="11" t="s">
        <v>254</v>
      </c>
      <c r="E2054" s="19" t="s">
        <v>4262</v>
      </c>
      <c r="F2054" s="10">
        <v>42036</v>
      </c>
      <c r="G2054" s="10">
        <v>45323</v>
      </c>
      <c r="H2054" s="11">
        <v>10</v>
      </c>
      <c r="I2054" s="20" t="s">
        <v>253</v>
      </c>
      <c r="J2054" s="11" t="s">
        <v>255</v>
      </c>
      <c r="K2054" s="11" t="s">
        <v>5259</v>
      </c>
      <c r="L2054" s="11">
        <v>2</v>
      </c>
    </row>
    <row r="2055" spans="1:12">
      <c r="A2055" s="11" t="s">
        <v>4013</v>
      </c>
      <c r="D2055" s="11" t="s">
        <v>254</v>
      </c>
      <c r="E2055" s="19" t="s">
        <v>4263</v>
      </c>
      <c r="F2055" s="10">
        <v>42036</v>
      </c>
      <c r="G2055" s="10">
        <v>45323</v>
      </c>
      <c r="H2055" s="11">
        <v>10</v>
      </c>
      <c r="I2055" s="20" t="s">
        <v>253</v>
      </c>
      <c r="J2055" s="11" t="s">
        <v>255</v>
      </c>
      <c r="K2055" s="11" t="s">
        <v>5259</v>
      </c>
      <c r="L2055" s="11">
        <v>2</v>
      </c>
    </row>
    <row r="2056" spans="1:12">
      <c r="A2056" s="11" t="s">
        <v>4014</v>
      </c>
      <c r="D2056" s="11" t="s">
        <v>254</v>
      </c>
      <c r="E2056" s="19" t="s">
        <v>4264</v>
      </c>
      <c r="F2056" s="10">
        <v>42036</v>
      </c>
      <c r="G2056" s="10">
        <v>45323</v>
      </c>
      <c r="H2056" s="11">
        <v>10</v>
      </c>
      <c r="I2056" s="20" t="s">
        <v>253</v>
      </c>
      <c r="J2056" s="11" t="s">
        <v>255</v>
      </c>
      <c r="K2056" s="11" t="s">
        <v>5259</v>
      </c>
      <c r="L2056" s="11">
        <v>2</v>
      </c>
    </row>
    <row r="2057" spans="1:12">
      <c r="A2057" s="11" t="s">
        <v>4015</v>
      </c>
      <c r="D2057" s="11" t="s">
        <v>254</v>
      </c>
      <c r="E2057" s="19" t="s">
        <v>4265</v>
      </c>
      <c r="F2057" s="10">
        <v>42036</v>
      </c>
      <c r="G2057" s="10">
        <v>45323</v>
      </c>
      <c r="H2057" s="11">
        <v>10</v>
      </c>
      <c r="I2057" s="20" t="s">
        <v>253</v>
      </c>
      <c r="J2057" s="11" t="s">
        <v>255</v>
      </c>
      <c r="K2057" s="11" t="s">
        <v>5259</v>
      </c>
      <c r="L2057" s="11">
        <v>2</v>
      </c>
    </row>
    <row r="2058" spans="1:12">
      <c r="A2058" s="11" t="s">
        <v>4016</v>
      </c>
      <c r="D2058" s="11" t="s">
        <v>254</v>
      </c>
      <c r="E2058" s="19" t="s">
        <v>4266</v>
      </c>
      <c r="F2058" s="10">
        <v>42036</v>
      </c>
      <c r="G2058" s="10">
        <v>45323</v>
      </c>
      <c r="H2058" s="11">
        <v>10</v>
      </c>
      <c r="I2058" s="20" t="s">
        <v>253</v>
      </c>
      <c r="J2058" s="11" t="s">
        <v>255</v>
      </c>
      <c r="K2058" s="11" t="s">
        <v>5259</v>
      </c>
      <c r="L2058" s="11">
        <v>2</v>
      </c>
    </row>
    <row r="2059" spans="1:12">
      <c r="A2059" s="11" t="s">
        <v>4017</v>
      </c>
      <c r="D2059" s="11" t="s">
        <v>254</v>
      </c>
      <c r="E2059" s="19" t="s">
        <v>4267</v>
      </c>
      <c r="F2059" s="10">
        <v>42036</v>
      </c>
      <c r="G2059" s="10">
        <v>45323</v>
      </c>
      <c r="H2059" s="11">
        <v>10</v>
      </c>
      <c r="I2059" s="20" t="s">
        <v>253</v>
      </c>
      <c r="J2059" s="11" t="s">
        <v>255</v>
      </c>
      <c r="K2059" s="11" t="s">
        <v>5259</v>
      </c>
      <c r="L2059" s="11">
        <v>2</v>
      </c>
    </row>
    <row r="2060" spans="1:12">
      <c r="A2060" s="11" t="s">
        <v>4018</v>
      </c>
      <c r="D2060" s="11" t="s">
        <v>254</v>
      </c>
      <c r="E2060" s="19" t="s">
        <v>4268</v>
      </c>
      <c r="F2060" s="10">
        <v>42036</v>
      </c>
      <c r="G2060" s="10">
        <v>45323</v>
      </c>
      <c r="H2060" s="11">
        <v>10</v>
      </c>
      <c r="I2060" s="20" t="s">
        <v>253</v>
      </c>
      <c r="J2060" s="11" t="s">
        <v>255</v>
      </c>
      <c r="K2060" s="11" t="s">
        <v>5259</v>
      </c>
      <c r="L2060" s="11">
        <v>2</v>
      </c>
    </row>
    <row r="2061" spans="1:12">
      <c r="A2061" s="11" t="s">
        <v>4019</v>
      </c>
      <c r="D2061" s="11" t="s">
        <v>254</v>
      </c>
      <c r="E2061" s="19" t="s">
        <v>4269</v>
      </c>
      <c r="F2061" s="10">
        <v>42036</v>
      </c>
      <c r="G2061" s="10">
        <v>45323</v>
      </c>
      <c r="H2061" s="11">
        <v>10</v>
      </c>
      <c r="I2061" s="20" t="s">
        <v>253</v>
      </c>
      <c r="J2061" s="11" t="s">
        <v>255</v>
      </c>
      <c r="K2061" s="11" t="s">
        <v>5259</v>
      </c>
      <c r="L2061" s="11">
        <v>2</v>
      </c>
    </row>
    <row r="2062" spans="1:12">
      <c r="A2062" s="11" t="s">
        <v>4020</v>
      </c>
      <c r="D2062" s="11" t="s">
        <v>254</v>
      </c>
      <c r="E2062" s="19" t="s">
        <v>4270</v>
      </c>
      <c r="F2062" s="10">
        <v>42036</v>
      </c>
      <c r="G2062" s="10">
        <v>45323</v>
      </c>
      <c r="H2062" s="11">
        <v>10</v>
      </c>
      <c r="I2062" s="20" t="s">
        <v>253</v>
      </c>
      <c r="J2062" s="11" t="s">
        <v>255</v>
      </c>
      <c r="K2062" s="11" t="s">
        <v>5259</v>
      </c>
      <c r="L2062" s="11">
        <v>2</v>
      </c>
    </row>
    <row r="2063" spans="1:12">
      <c r="A2063" s="11" t="s">
        <v>4021</v>
      </c>
      <c r="D2063" s="11" t="s">
        <v>254</v>
      </c>
      <c r="E2063" s="19" t="s">
        <v>4271</v>
      </c>
      <c r="F2063" s="10">
        <v>42036</v>
      </c>
      <c r="G2063" s="10">
        <v>45323</v>
      </c>
      <c r="H2063" s="11">
        <v>10</v>
      </c>
      <c r="I2063" s="20" t="s">
        <v>253</v>
      </c>
      <c r="J2063" s="11" t="s">
        <v>255</v>
      </c>
      <c r="K2063" s="11" t="s">
        <v>5259</v>
      </c>
      <c r="L2063" s="11">
        <v>2</v>
      </c>
    </row>
    <row r="2064" spans="1:12">
      <c r="A2064" s="11" t="s">
        <v>4022</v>
      </c>
      <c r="D2064" s="11" t="s">
        <v>254</v>
      </c>
      <c r="E2064" s="19" t="s">
        <v>4272</v>
      </c>
      <c r="F2064" s="10">
        <v>42036</v>
      </c>
      <c r="G2064" s="10">
        <v>45323</v>
      </c>
      <c r="H2064" s="11">
        <v>10</v>
      </c>
      <c r="I2064" s="20" t="s">
        <v>253</v>
      </c>
      <c r="J2064" s="11" t="s">
        <v>255</v>
      </c>
      <c r="K2064" s="11" t="s">
        <v>5259</v>
      </c>
      <c r="L2064" s="11">
        <v>2</v>
      </c>
    </row>
    <row r="2065" spans="1:12">
      <c r="A2065" s="11" t="s">
        <v>4023</v>
      </c>
      <c r="D2065" s="11" t="s">
        <v>254</v>
      </c>
      <c r="E2065" s="19" t="s">
        <v>4273</v>
      </c>
      <c r="F2065" s="10">
        <v>42036</v>
      </c>
      <c r="G2065" s="10">
        <v>45323</v>
      </c>
      <c r="H2065" s="11">
        <v>10</v>
      </c>
      <c r="I2065" s="20" t="s">
        <v>253</v>
      </c>
      <c r="J2065" s="11" t="s">
        <v>255</v>
      </c>
      <c r="K2065" s="11" t="s">
        <v>5259</v>
      </c>
      <c r="L2065" s="11">
        <v>2</v>
      </c>
    </row>
    <row r="2066" spans="1:12">
      <c r="A2066" s="11" t="s">
        <v>4024</v>
      </c>
      <c r="D2066" s="11" t="s">
        <v>254</v>
      </c>
      <c r="E2066" s="19" t="s">
        <v>4274</v>
      </c>
      <c r="F2066" s="10">
        <v>42036</v>
      </c>
      <c r="G2066" s="10">
        <v>45323</v>
      </c>
      <c r="H2066" s="11">
        <v>10</v>
      </c>
      <c r="I2066" s="20" t="s">
        <v>253</v>
      </c>
      <c r="J2066" s="11" t="s">
        <v>255</v>
      </c>
      <c r="K2066" s="11" t="s">
        <v>5259</v>
      </c>
      <c r="L2066" s="11">
        <v>2</v>
      </c>
    </row>
    <row r="2067" spans="1:12">
      <c r="A2067" s="11" t="s">
        <v>4025</v>
      </c>
      <c r="D2067" s="11" t="s">
        <v>254</v>
      </c>
      <c r="E2067" s="19" t="s">
        <v>4275</v>
      </c>
      <c r="F2067" s="10">
        <v>42036</v>
      </c>
      <c r="G2067" s="10">
        <v>45323</v>
      </c>
      <c r="H2067" s="11">
        <v>10</v>
      </c>
      <c r="I2067" s="20" t="s">
        <v>253</v>
      </c>
      <c r="J2067" s="11" t="s">
        <v>255</v>
      </c>
      <c r="K2067" s="11" t="s">
        <v>5259</v>
      </c>
      <c r="L2067" s="11">
        <v>2</v>
      </c>
    </row>
    <row r="2068" spans="1:12">
      <c r="A2068" s="11" t="s">
        <v>4026</v>
      </c>
      <c r="D2068" s="11" t="s">
        <v>254</v>
      </c>
      <c r="E2068" s="19" t="s">
        <v>4276</v>
      </c>
      <c r="F2068" s="10">
        <v>42036</v>
      </c>
      <c r="G2068" s="10">
        <v>45323</v>
      </c>
      <c r="H2068" s="11">
        <v>10</v>
      </c>
      <c r="I2068" s="20" t="s">
        <v>253</v>
      </c>
      <c r="J2068" s="11" t="s">
        <v>255</v>
      </c>
      <c r="K2068" s="11" t="s">
        <v>5259</v>
      </c>
      <c r="L2068" s="11">
        <v>2</v>
      </c>
    </row>
    <row r="2069" spans="1:12">
      <c r="A2069" s="11" t="s">
        <v>4027</v>
      </c>
      <c r="D2069" s="11" t="s">
        <v>254</v>
      </c>
      <c r="E2069" s="19" t="s">
        <v>4277</v>
      </c>
      <c r="F2069" s="10">
        <v>42036</v>
      </c>
      <c r="G2069" s="10">
        <v>45323</v>
      </c>
      <c r="H2069" s="11">
        <v>10</v>
      </c>
      <c r="I2069" s="20" t="s">
        <v>253</v>
      </c>
      <c r="J2069" s="11" t="s">
        <v>255</v>
      </c>
      <c r="K2069" s="11" t="s">
        <v>5259</v>
      </c>
      <c r="L2069" s="11">
        <v>2</v>
      </c>
    </row>
    <row r="2070" spans="1:12">
      <c r="A2070" s="11" t="s">
        <v>4028</v>
      </c>
      <c r="D2070" s="11" t="s">
        <v>254</v>
      </c>
      <c r="E2070" s="19" t="s">
        <v>4278</v>
      </c>
      <c r="F2070" s="10">
        <v>42036</v>
      </c>
      <c r="G2070" s="10">
        <v>45323</v>
      </c>
      <c r="H2070" s="11">
        <v>10</v>
      </c>
      <c r="I2070" s="20" t="s">
        <v>253</v>
      </c>
      <c r="J2070" s="11" t="s">
        <v>255</v>
      </c>
      <c r="K2070" s="11" t="s">
        <v>5259</v>
      </c>
      <c r="L2070" s="11">
        <v>2</v>
      </c>
    </row>
    <row r="2071" spans="1:12">
      <c r="A2071" s="11" t="s">
        <v>4029</v>
      </c>
      <c r="D2071" s="11" t="s">
        <v>254</v>
      </c>
      <c r="E2071" s="19" t="s">
        <v>4279</v>
      </c>
      <c r="F2071" s="10">
        <v>42036</v>
      </c>
      <c r="G2071" s="10">
        <v>45323</v>
      </c>
      <c r="H2071" s="11">
        <v>10</v>
      </c>
      <c r="I2071" s="20" t="s">
        <v>253</v>
      </c>
      <c r="J2071" s="11" t="s">
        <v>255</v>
      </c>
      <c r="K2071" s="11" t="s">
        <v>5259</v>
      </c>
      <c r="L2071" s="11">
        <v>2</v>
      </c>
    </row>
    <row r="2072" spans="1:12">
      <c r="A2072" s="11" t="s">
        <v>4030</v>
      </c>
      <c r="D2072" s="11" t="s">
        <v>254</v>
      </c>
      <c r="E2072" s="19" t="s">
        <v>4280</v>
      </c>
      <c r="F2072" s="10">
        <v>42036</v>
      </c>
      <c r="G2072" s="10">
        <v>45323</v>
      </c>
      <c r="H2072" s="11">
        <v>10</v>
      </c>
      <c r="I2072" s="20" t="s">
        <v>253</v>
      </c>
      <c r="J2072" s="11" t="s">
        <v>255</v>
      </c>
      <c r="K2072" s="11" t="s">
        <v>5259</v>
      </c>
      <c r="L2072" s="11">
        <v>2</v>
      </c>
    </row>
    <row r="2073" spans="1:12">
      <c r="A2073" s="11" t="s">
        <v>4031</v>
      </c>
      <c r="D2073" s="11" t="s">
        <v>254</v>
      </c>
      <c r="E2073" s="19" t="s">
        <v>4281</v>
      </c>
      <c r="F2073" s="10">
        <v>42036</v>
      </c>
      <c r="G2073" s="10">
        <v>45323</v>
      </c>
      <c r="H2073" s="11">
        <v>10</v>
      </c>
      <c r="I2073" s="20" t="s">
        <v>253</v>
      </c>
      <c r="J2073" s="11" t="s">
        <v>255</v>
      </c>
      <c r="K2073" s="11" t="s">
        <v>5259</v>
      </c>
      <c r="L2073" s="11">
        <v>2</v>
      </c>
    </row>
    <row r="2074" spans="1:12">
      <c r="A2074" s="11" t="s">
        <v>4032</v>
      </c>
      <c r="D2074" s="11" t="s">
        <v>254</v>
      </c>
      <c r="E2074" s="19" t="s">
        <v>4282</v>
      </c>
      <c r="F2074" s="10">
        <v>42036</v>
      </c>
      <c r="G2074" s="10">
        <v>45323</v>
      </c>
      <c r="H2074" s="11">
        <v>10</v>
      </c>
      <c r="I2074" s="20" t="s">
        <v>253</v>
      </c>
      <c r="J2074" s="11" t="s">
        <v>255</v>
      </c>
      <c r="K2074" s="11" t="s">
        <v>5259</v>
      </c>
      <c r="L2074" s="11">
        <v>2</v>
      </c>
    </row>
    <row r="2075" spans="1:12">
      <c r="A2075" s="11" t="s">
        <v>4033</v>
      </c>
      <c r="D2075" s="11" t="s">
        <v>254</v>
      </c>
      <c r="E2075" s="19" t="s">
        <v>4283</v>
      </c>
      <c r="F2075" s="10">
        <v>42036</v>
      </c>
      <c r="G2075" s="10">
        <v>45323</v>
      </c>
      <c r="H2075" s="11">
        <v>10</v>
      </c>
      <c r="I2075" s="20" t="s">
        <v>253</v>
      </c>
      <c r="J2075" s="11" t="s">
        <v>255</v>
      </c>
      <c r="K2075" s="11" t="s">
        <v>5259</v>
      </c>
      <c r="L2075" s="11">
        <v>2</v>
      </c>
    </row>
    <row r="2076" spans="1:12">
      <c r="A2076" s="11" t="s">
        <v>4034</v>
      </c>
      <c r="D2076" s="11" t="s">
        <v>254</v>
      </c>
      <c r="E2076" s="19" t="s">
        <v>4284</v>
      </c>
      <c r="F2076" s="10">
        <v>42036</v>
      </c>
      <c r="G2076" s="10">
        <v>45323</v>
      </c>
      <c r="H2076" s="11">
        <v>10</v>
      </c>
      <c r="I2076" s="20" t="s">
        <v>253</v>
      </c>
      <c r="J2076" s="11" t="s">
        <v>255</v>
      </c>
      <c r="K2076" s="11" t="s">
        <v>5259</v>
      </c>
      <c r="L2076" s="11">
        <v>2</v>
      </c>
    </row>
    <row r="2077" spans="1:12">
      <c r="A2077" s="11" t="s">
        <v>4035</v>
      </c>
      <c r="D2077" s="11" t="s">
        <v>254</v>
      </c>
      <c r="E2077" s="19" t="s">
        <v>4285</v>
      </c>
      <c r="F2077" s="10">
        <v>42036</v>
      </c>
      <c r="G2077" s="10">
        <v>45323</v>
      </c>
      <c r="H2077" s="11">
        <v>10</v>
      </c>
      <c r="I2077" s="20" t="s">
        <v>253</v>
      </c>
      <c r="J2077" s="11" t="s">
        <v>255</v>
      </c>
      <c r="K2077" s="11" t="s">
        <v>5259</v>
      </c>
      <c r="L2077" s="11">
        <v>2</v>
      </c>
    </row>
    <row r="2078" spans="1:12">
      <c r="A2078" s="11" t="s">
        <v>4036</v>
      </c>
      <c r="D2078" s="11" t="s">
        <v>254</v>
      </c>
      <c r="E2078" s="19" t="s">
        <v>4286</v>
      </c>
      <c r="F2078" s="10">
        <v>42036</v>
      </c>
      <c r="G2078" s="10">
        <v>45323</v>
      </c>
      <c r="H2078" s="11">
        <v>10</v>
      </c>
      <c r="I2078" s="20" t="s">
        <v>253</v>
      </c>
      <c r="J2078" s="11" t="s">
        <v>255</v>
      </c>
      <c r="K2078" s="11" t="s">
        <v>5259</v>
      </c>
      <c r="L2078" s="11">
        <v>2</v>
      </c>
    </row>
    <row r="2079" spans="1:12">
      <c r="A2079" s="11" t="s">
        <v>4037</v>
      </c>
      <c r="D2079" s="11" t="s">
        <v>254</v>
      </c>
      <c r="E2079" s="19" t="s">
        <v>4287</v>
      </c>
      <c r="F2079" s="10">
        <v>42036</v>
      </c>
      <c r="G2079" s="10">
        <v>45323</v>
      </c>
      <c r="H2079" s="11">
        <v>10</v>
      </c>
      <c r="I2079" s="20" t="s">
        <v>253</v>
      </c>
      <c r="J2079" s="11" t="s">
        <v>255</v>
      </c>
      <c r="K2079" s="11" t="s">
        <v>5259</v>
      </c>
      <c r="L2079" s="11">
        <v>2</v>
      </c>
    </row>
    <row r="2080" spans="1:12">
      <c r="A2080" s="11" t="s">
        <v>4038</v>
      </c>
      <c r="D2080" s="11" t="s">
        <v>254</v>
      </c>
      <c r="E2080" s="19" t="s">
        <v>4288</v>
      </c>
      <c r="F2080" s="10">
        <v>42036</v>
      </c>
      <c r="G2080" s="10">
        <v>45323</v>
      </c>
      <c r="H2080" s="11">
        <v>10</v>
      </c>
      <c r="I2080" s="20" t="s">
        <v>253</v>
      </c>
      <c r="J2080" s="11" t="s">
        <v>255</v>
      </c>
      <c r="K2080" s="11" t="s">
        <v>5259</v>
      </c>
      <c r="L2080" s="11">
        <v>2</v>
      </c>
    </row>
    <row r="2081" spans="1:12">
      <c r="A2081" s="11" t="s">
        <v>4039</v>
      </c>
      <c r="D2081" s="11" t="s">
        <v>254</v>
      </c>
      <c r="E2081" s="19" t="s">
        <v>4289</v>
      </c>
      <c r="F2081" s="10">
        <v>42036</v>
      </c>
      <c r="G2081" s="10">
        <v>45323</v>
      </c>
      <c r="H2081" s="11">
        <v>10</v>
      </c>
      <c r="I2081" s="20" t="s">
        <v>253</v>
      </c>
      <c r="J2081" s="11" t="s">
        <v>255</v>
      </c>
      <c r="K2081" s="11" t="s">
        <v>5259</v>
      </c>
      <c r="L2081" s="11">
        <v>2</v>
      </c>
    </row>
    <row r="2082" spans="1:12">
      <c r="A2082" s="11" t="s">
        <v>4040</v>
      </c>
      <c r="D2082" s="11" t="s">
        <v>254</v>
      </c>
      <c r="E2082" s="19" t="s">
        <v>4290</v>
      </c>
      <c r="F2082" s="10">
        <v>42036</v>
      </c>
      <c r="G2082" s="10">
        <v>45323</v>
      </c>
      <c r="H2082" s="11">
        <v>10</v>
      </c>
      <c r="I2082" s="20" t="s">
        <v>253</v>
      </c>
      <c r="J2082" s="11" t="s">
        <v>255</v>
      </c>
      <c r="K2082" s="11" t="s">
        <v>5259</v>
      </c>
      <c r="L2082" s="11">
        <v>2</v>
      </c>
    </row>
    <row r="2083" spans="1:12">
      <c r="A2083" s="11" t="s">
        <v>4041</v>
      </c>
      <c r="D2083" s="11" t="s">
        <v>254</v>
      </c>
      <c r="E2083" s="19" t="s">
        <v>4291</v>
      </c>
      <c r="F2083" s="10">
        <v>42036</v>
      </c>
      <c r="G2083" s="10">
        <v>45323</v>
      </c>
      <c r="H2083" s="11">
        <v>10</v>
      </c>
      <c r="I2083" s="20" t="s">
        <v>253</v>
      </c>
      <c r="J2083" s="11" t="s">
        <v>255</v>
      </c>
      <c r="K2083" s="11" t="s">
        <v>5259</v>
      </c>
      <c r="L2083" s="11">
        <v>2</v>
      </c>
    </row>
    <row r="2084" spans="1:12">
      <c r="A2084" s="11" t="s">
        <v>4042</v>
      </c>
      <c r="D2084" s="11" t="s">
        <v>254</v>
      </c>
      <c r="E2084" s="19" t="s">
        <v>4292</v>
      </c>
      <c r="F2084" s="10">
        <v>42036</v>
      </c>
      <c r="G2084" s="10">
        <v>45323</v>
      </c>
      <c r="H2084" s="11">
        <v>10</v>
      </c>
      <c r="I2084" s="20" t="s">
        <v>253</v>
      </c>
      <c r="J2084" s="11" t="s">
        <v>255</v>
      </c>
      <c r="K2084" s="11" t="s">
        <v>5259</v>
      </c>
      <c r="L2084" s="11">
        <v>2</v>
      </c>
    </row>
    <row r="2085" spans="1:12">
      <c r="A2085" s="11" t="s">
        <v>4043</v>
      </c>
      <c r="D2085" s="11" t="s">
        <v>254</v>
      </c>
      <c r="E2085" s="19" t="s">
        <v>4293</v>
      </c>
      <c r="F2085" s="10">
        <v>42036</v>
      </c>
      <c r="G2085" s="10">
        <v>45323</v>
      </c>
      <c r="H2085" s="11">
        <v>10</v>
      </c>
      <c r="I2085" s="20" t="s">
        <v>253</v>
      </c>
      <c r="J2085" s="11" t="s">
        <v>255</v>
      </c>
      <c r="K2085" s="11" t="s">
        <v>5259</v>
      </c>
      <c r="L2085" s="11">
        <v>2</v>
      </c>
    </row>
    <row r="2086" spans="1:12">
      <c r="A2086" s="11" t="s">
        <v>4044</v>
      </c>
      <c r="D2086" s="11" t="s">
        <v>254</v>
      </c>
      <c r="E2086" s="19" t="s">
        <v>4294</v>
      </c>
      <c r="F2086" s="10">
        <v>42036</v>
      </c>
      <c r="G2086" s="10">
        <v>45323</v>
      </c>
      <c r="H2086" s="11">
        <v>10</v>
      </c>
      <c r="I2086" s="20" t="s">
        <v>253</v>
      </c>
      <c r="J2086" s="11" t="s">
        <v>255</v>
      </c>
      <c r="K2086" s="11" t="s">
        <v>5259</v>
      </c>
      <c r="L2086" s="11">
        <v>2</v>
      </c>
    </row>
    <row r="2087" spans="1:12">
      <c r="A2087" s="11" t="s">
        <v>4045</v>
      </c>
      <c r="D2087" s="11" t="s">
        <v>254</v>
      </c>
      <c r="E2087" s="19" t="s">
        <v>4295</v>
      </c>
      <c r="F2087" s="10">
        <v>42036</v>
      </c>
      <c r="G2087" s="10">
        <v>45323</v>
      </c>
      <c r="H2087" s="11">
        <v>10</v>
      </c>
      <c r="I2087" s="20" t="s">
        <v>253</v>
      </c>
      <c r="J2087" s="11" t="s">
        <v>255</v>
      </c>
      <c r="K2087" s="11" t="s">
        <v>5259</v>
      </c>
      <c r="L2087" s="11">
        <v>2</v>
      </c>
    </row>
    <row r="2088" spans="1:12">
      <c r="A2088" s="11" t="s">
        <v>4046</v>
      </c>
      <c r="D2088" s="11" t="s">
        <v>254</v>
      </c>
      <c r="E2088" s="19" t="s">
        <v>4296</v>
      </c>
      <c r="F2088" s="10">
        <v>42036</v>
      </c>
      <c r="G2088" s="10">
        <v>45323</v>
      </c>
      <c r="H2088" s="11">
        <v>10</v>
      </c>
      <c r="I2088" s="20" t="s">
        <v>253</v>
      </c>
      <c r="J2088" s="11" t="s">
        <v>255</v>
      </c>
      <c r="K2088" s="11" t="s">
        <v>5259</v>
      </c>
      <c r="L2088" s="11">
        <v>2</v>
      </c>
    </row>
    <row r="2089" spans="1:12">
      <c r="A2089" s="11" t="s">
        <v>4047</v>
      </c>
      <c r="D2089" s="11" t="s">
        <v>254</v>
      </c>
      <c r="E2089" s="19" t="s">
        <v>4297</v>
      </c>
      <c r="F2089" s="10">
        <v>42036</v>
      </c>
      <c r="G2089" s="10">
        <v>45323</v>
      </c>
      <c r="H2089" s="11">
        <v>10</v>
      </c>
      <c r="I2089" s="20" t="s">
        <v>253</v>
      </c>
      <c r="J2089" s="11" t="s">
        <v>255</v>
      </c>
      <c r="K2089" s="11" t="s">
        <v>5259</v>
      </c>
      <c r="L2089" s="11">
        <v>2</v>
      </c>
    </row>
    <row r="2090" spans="1:12">
      <c r="A2090" s="11" t="s">
        <v>4048</v>
      </c>
      <c r="D2090" s="11" t="s">
        <v>254</v>
      </c>
      <c r="E2090" s="19" t="s">
        <v>4298</v>
      </c>
      <c r="F2090" s="10">
        <v>42036</v>
      </c>
      <c r="G2090" s="10">
        <v>45323</v>
      </c>
      <c r="H2090" s="11">
        <v>10</v>
      </c>
      <c r="I2090" s="20" t="s">
        <v>253</v>
      </c>
      <c r="J2090" s="11" t="s">
        <v>255</v>
      </c>
      <c r="K2090" s="11" t="s">
        <v>5259</v>
      </c>
      <c r="L2090" s="11">
        <v>2</v>
      </c>
    </row>
    <row r="2091" spans="1:12">
      <c r="A2091" s="11" t="s">
        <v>4049</v>
      </c>
      <c r="D2091" s="11" t="s">
        <v>254</v>
      </c>
      <c r="E2091" s="19" t="s">
        <v>4299</v>
      </c>
      <c r="F2091" s="10">
        <v>42036</v>
      </c>
      <c r="G2091" s="10">
        <v>45323</v>
      </c>
      <c r="H2091" s="11">
        <v>10</v>
      </c>
      <c r="I2091" s="20" t="s">
        <v>253</v>
      </c>
      <c r="J2091" s="11" t="s">
        <v>255</v>
      </c>
      <c r="K2091" s="11" t="s">
        <v>5259</v>
      </c>
      <c r="L2091" s="11">
        <v>2</v>
      </c>
    </row>
    <row r="2092" spans="1:12">
      <c r="A2092" s="11" t="s">
        <v>4050</v>
      </c>
      <c r="D2092" s="11" t="s">
        <v>254</v>
      </c>
      <c r="E2092" s="19" t="s">
        <v>4300</v>
      </c>
      <c r="F2092" s="10">
        <v>42036</v>
      </c>
      <c r="G2092" s="10">
        <v>45323</v>
      </c>
      <c r="H2092" s="11">
        <v>10</v>
      </c>
      <c r="I2092" s="20" t="s">
        <v>253</v>
      </c>
      <c r="J2092" s="11" t="s">
        <v>255</v>
      </c>
      <c r="K2092" s="11" t="s">
        <v>5259</v>
      </c>
      <c r="L2092" s="11">
        <v>2</v>
      </c>
    </row>
    <row r="2093" spans="1:12">
      <c r="A2093" s="11" t="s">
        <v>4051</v>
      </c>
      <c r="D2093" s="11" t="s">
        <v>254</v>
      </c>
      <c r="E2093" s="19" t="s">
        <v>4301</v>
      </c>
      <c r="F2093" s="10">
        <v>42036</v>
      </c>
      <c r="G2093" s="10">
        <v>45323</v>
      </c>
      <c r="H2093" s="11">
        <v>10</v>
      </c>
      <c r="I2093" s="20" t="s">
        <v>253</v>
      </c>
      <c r="J2093" s="11" t="s">
        <v>255</v>
      </c>
      <c r="K2093" s="11" t="s">
        <v>5259</v>
      </c>
      <c r="L2093" s="11">
        <v>2</v>
      </c>
    </row>
    <row r="2094" spans="1:12">
      <c r="A2094" s="11" t="s">
        <v>4052</v>
      </c>
      <c r="D2094" s="11" t="s">
        <v>254</v>
      </c>
      <c r="E2094" s="19" t="s">
        <v>4302</v>
      </c>
      <c r="F2094" s="10">
        <v>42036</v>
      </c>
      <c r="G2094" s="10">
        <v>45323</v>
      </c>
      <c r="H2094" s="11">
        <v>10</v>
      </c>
      <c r="I2094" s="20" t="s">
        <v>253</v>
      </c>
      <c r="J2094" s="11" t="s">
        <v>255</v>
      </c>
      <c r="K2094" s="11" t="s">
        <v>5259</v>
      </c>
      <c r="L2094" s="11">
        <v>2</v>
      </c>
    </row>
    <row r="2095" spans="1:12">
      <c r="A2095" s="11" t="s">
        <v>4053</v>
      </c>
      <c r="D2095" s="11" t="s">
        <v>254</v>
      </c>
      <c r="E2095" s="19" t="s">
        <v>4303</v>
      </c>
      <c r="F2095" s="10">
        <v>42036</v>
      </c>
      <c r="G2095" s="10">
        <v>45323</v>
      </c>
      <c r="H2095" s="11">
        <v>10</v>
      </c>
      <c r="I2095" s="20" t="s">
        <v>253</v>
      </c>
      <c r="J2095" s="11" t="s">
        <v>255</v>
      </c>
      <c r="K2095" s="11" t="s">
        <v>5259</v>
      </c>
      <c r="L2095" s="11">
        <v>2</v>
      </c>
    </row>
    <row r="2096" spans="1:12">
      <c r="A2096" s="11" t="s">
        <v>4054</v>
      </c>
      <c r="D2096" s="11" t="s">
        <v>254</v>
      </c>
      <c r="E2096" s="19" t="s">
        <v>4304</v>
      </c>
      <c r="F2096" s="10">
        <v>42036</v>
      </c>
      <c r="G2096" s="10">
        <v>45323</v>
      </c>
      <c r="H2096" s="11">
        <v>10</v>
      </c>
      <c r="I2096" s="20" t="s">
        <v>253</v>
      </c>
      <c r="J2096" s="11" t="s">
        <v>255</v>
      </c>
      <c r="K2096" s="11" t="s">
        <v>5259</v>
      </c>
      <c r="L2096" s="11">
        <v>2</v>
      </c>
    </row>
    <row r="2097" spans="1:12">
      <c r="A2097" s="11" t="s">
        <v>4055</v>
      </c>
      <c r="D2097" s="11" t="s">
        <v>254</v>
      </c>
      <c r="E2097" s="19" t="s">
        <v>4305</v>
      </c>
      <c r="F2097" s="10">
        <v>42036</v>
      </c>
      <c r="G2097" s="10">
        <v>45323</v>
      </c>
      <c r="H2097" s="11">
        <v>10</v>
      </c>
      <c r="I2097" s="20" t="s">
        <v>253</v>
      </c>
      <c r="J2097" s="11" t="s">
        <v>255</v>
      </c>
      <c r="K2097" s="11" t="s">
        <v>5259</v>
      </c>
      <c r="L2097" s="11">
        <v>2</v>
      </c>
    </row>
    <row r="2098" spans="1:12">
      <c r="A2098" s="11" t="s">
        <v>4056</v>
      </c>
      <c r="D2098" s="11" t="s">
        <v>254</v>
      </c>
      <c r="E2098" s="19" t="s">
        <v>4306</v>
      </c>
      <c r="F2098" s="10">
        <v>42036</v>
      </c>
      <c r="G2098" s="10">
        <v>45323</v>
      </c>
      <c r="H2098" s="11">
        <v>10</v>
      </c>
      <c r="I2098" s="20" t="s">
        <v>253</v>
      </c>
      <c r="J2098" s="11" t="s">
        <v>255</v>
      </c>
      <c r="K2098" s="11" t="s">
        <v>5259</v>
      </c>
      <c r="L2098" s="11">
        <v>2</v>
      </c>
    </row>
    <row r="2099" spans="1:12">
      <c r="A2099" s="11" t="s">
        <v>4057</v>
      </c>
      <c r="D2099" s="11" t="s">
        <v>254</v>
      </c>
      <c r="E2099" s="19" t="s">
        <v>4307</v>
      </c>
      <c r="F2099" s="10">
        <v>42036</v>
      </c>
      <c r="G2099" s="10">
        <v>45323</v>
      </c>
      <c r="H2099" s="11">
        <v>10</v>
      </c>
      <c r="I2099" s="20" t="s">
        <v>253</v>
      </c>
      <c r="J2099" s="11" t="s">
        <v>255</v>
      </c>
      <c r="K2099" s="11" t="s">
        <v>5259</v>
      </c>
      <c r="L2099" s="11">
        <v>2</v>
      </c>
    </row>
    <row r="2100" spans="1:12">
      <c r="A2100" s="11" t="s">
        <v>4058</v>
      </c>
      <c r="D2100" s="11" t="s">
        <v>254</v>
      </c>
      <c r="E2100" s="19" t="s">
        <v>4308</v>
      </c>
      <c r="F2100" s="10">
        <v>42036</v>
      </c>
      <c r="G2100" s="10">
        <v>45323</v>
      </c>
      <c r="H2100" s="11">
        <v>10</v>
      </c>
      <c r="I2100" s="20" t="s">
        <v>253</v>
      </c>
      <c r="J2100" s="11" t="s">
        <v>255</v>
      </c>
      <c r="K2100" s="11" t="s">
        <v>5259</v>
      </c>
      <c r="L2100" s="11">
        <v>2</v>
      </c>
    </row>
    <row r="2101" spans="1:12">
      <c r="A2101" s="11" t="s">
        <v>4059</v>
      </c>
      <c r="D2101" s="11" t="s">
        <v>254</v>
      </c>
      <c r="E2101" s="19" t="s">
        <v>4309</v>
      </c>
      <c r="F2101" s="10">
        <v>42036</v>
      </c>
      <c r="G2101" s="10">
        <v>45323</v>
      </c>
      <c r="H2101" s="11">
        <v>10</v>
      </c>
      <c r="I2101" s="20" t="s">
        <v>253</v>
      </c>
      <c r="J2101" s="11" t="s">
        <v>255</v>
      </c>
      <c r="K2101" s="11" t="s">
        <v>5259</v>
      </c>
      <c r="L2101" s="11">
        <v>2</v>
      </c>
    </row>
    <row r="2102" spans="1:12">
      <c r="A2102" s="11" t="s">
        <v>4060</v>
      </c>
      <c r="D2102" s="11" t="s">
        <v>254</v>
      </c>
      <c r="E2102" s="19" t="s">
        <v>4310</v>
      </c>
      <c r="F2102" s="10">
        <v>42036</v>
      </c>
      <c r="G2102" s="10">
        <v>45323</v>
      </c>
      <c r="H2102" s="11">
        <v>10</v>
      </c>
      <c r="I2102" s="20" t="s">
        <v>253</v>
      </c>
      <c r="J2102" s="11" t="s">
        <v>255</v>
      </c>
      <c r="K2102" s="11" t="s">
        <v>5259</v>
      </c>
      <c r="L2102" s="11">
        <v>2</v>
      </c>
    </row>
    <row r="2103" spans="1:12">
      <c r="A2103" s="11" t="s">
        <v>4061</v>
      </c>
      <c r="D2103" s="11" t="s">
        <v>254</v>
      </c>
      <c r="E2103" s="19" t="s">
        <v>4311</v>
      </c>
      <c r="F2103" s="10">
        <v>42036</v>
      </c>
      <c r="G2103" s="10">
        <v>45323</v>
      </c>
      <c r="H2103" s="11">
        <v>10</v>
      </c>
      <c r="I2103" s="20" t="s">
        <v>253</v>
      </c>
      <c r="J2103" s="11" t="s">
        <v>255</v>
      </c>
      <c r="K2103" s="11" t="s">
        <v>5259</v>
      </c>
      <c r="L2103" s="11">
        <v>2</v>
      </c>
    </row>
    <row r="2104" spans="1:12">
      <c r="A2104" s="11" t="s">
        <v>4062</v>
      </c>
      <c r="D2104" s="11" t="s">
        <v>254</v>
      </c>
      <c r="E2104" s="19" t="s">
        <v>4312</v>
      </c>
      <c r="F2104" s="10">
        <v>42036</v>
      </c>
      <c r="G2104" s="10">
        <v>45323</v>
      </c>
      <c r="H2104" s="11">
        <v>10</v>
      </c>
      <c r="I2104" s="20" t="s">
        <v>253</v>
      </c>
      <c r="J2104" s="11" t="s">
        <v>255</v>
      </c>
      <c r="K2104" s="11" t="s">
        <v>5259</v>
      </c>
      <c r="L2104" s="11">
        <v>2</v>
      </c>
    </row>
    <row r="2105" spans="1:12">
      <c r="A2105" s="11" t="s">
        <v>4063</v>
      </c>
      <c r="D2105" s="11" t="s">
        <v>254</v>
      </c>
      <c r="E2105" s="19" t="s">
        <v>4313</v>
      </c>
      <c r="F2105" s="10">
        <v>42036</v>
      </c>
      <c r="G2105" s="10">
        <v>45323</v>
      </c>
      <c r="H2105" s="11">
        <v>10</v>
      </c>
      <c r="I2105" s="20" t="s">
        <v>253</v>
      </c>
      <c r="J2105" s="11" t="s">
        <v>255</v>
      </c>
      <c r="K2105" s="11" t="s">
        <v>5259</v>
      </c>
      <c r="L2105" s="11">
        <v>2</v>
      </c>
    </row>
    <row r="2106" spans="1:12">
      <c r="A2106" s="11" t="s">
        <v>4064</v>
      </c>
      <c r="D2106" s="11" t="s">
        <v>254</v>
      </c>
      <c r="E2106" s="19" t="s">
        <v>4314</v>
      </c>
      <c r="F2106" s="10">
        <v>42036</v>
      </c>
      <c r="G2106" s="10">
        <v>45323</v>
      </c>
      <c r="H2106" s="11">
        <v>10</v>
      </c>
      <c r="I2106" s="20" t="s">
        <v>253</v>
      </c>
      <c r="J2106" s="11" t="s">
        <v>255</v>
      </c>
      <c r="K2106" s="11" t="s">
        <v>5259</v>
      </c>
      <c r="L2106" s="11">
        <v>2</v>
      </c>
    </row>
    <row r="2107" spans="1:12">
      <c r="A2107" s="11" t="s">
        <v>4065</v>
      </c>
      <c r="D2107" s="11" t="s">
        <v>254</v>
      </c>
      <c r="E2107" s="19" t="s">
        <v>4315</v>
      </c>
      <c r="F2107" s="10">
        <v>42036</v>
      </c>
      <c r="G2107" s="10">
        <v>45323</v>
      </c>
      <c r="H2107" s="11">
        <v>10</v>
      </c>
      <c r="I2107" s="20" t="s">
        <v>253</v>
      </c>
      <c r="J2107" s="11" t="s">
        <v>255</v>
      </c>
      <c r="K2107" s="11" t="s">
        <v>5259</v>
      </c>
      <c r="L2107" s="11">
        <v>2</v>
      </c>
    </row>
    <row r="2108" spans="1:12">
      <c r="A2108" s="11" t="s">
        <v>4066</v>
      </c>
      <c r="D2108" s="11" t="s">
        <v>254</v>
      </c>
      <c r="E2108" s="19" t="s">
        <v>4316</v>
      </c>
      <c r="F2108" s="10">
        <v>42036</v>
      </c>
      <c r="G2108" s="10">
        <v>45323</v>
      </c>
      <c r="H2108" s="11">
        <v>10</v>
      </c>
      <c r="I2108" s="20" t="s">
        <v>253</v>
      </c>
      <c r="J2108" s="11" t="s">
        <v>255</v>
      </c>
      <c r="K2108" s="11" t="s">
        <v>5259</v>
      </c>
      <c r="L2108" s="11">
        <v>2</v>
      </c>
    </row>
    <row r="2109" spans="1:12">
      <c r="A2109" s="11" t="s">
        <v>4067</v>
      </c>
      <c r="D2109" s="11" t="s">
        <v>254</v>
      </c>
      <c r="E2109" s="19" t="s">
        <v>4317</v>
      </c>
      <c r="F2109" s="10">
        <v>42036</v>
      </c>
      <c r="G2109" s="10">
        <v>45323</v>
      </c>
      <c r="H2109" s="11">
        <v>10</v>
      </c>
      <c r="I2109" s="20" t="s">
        <v>253</v>
      </c>
      <c r="J2109" s="11" t="s">
        <v>255</v>
      </c>
      <c r="K2109" s="11" t="s">
        <v>5259</v>
      </c>
      <c r="L2109" s="11">
        <v>2</v>
      </c>
    </row>
    <row r="2110" spans="1:12">
      <c r="A2110" s="11" t="s">
        <v>4068</v>
      </c>
      <c r="D2110" s="11" t="s">
        <v>254</v>
      </c>
      <c r="E2110" s="19" t="s">
        <v>4318</v>
      </c>
      <c r="F2110" s="10">
        <v>42036</v>
      </c>
      <c r="G2110" s="10">
        <v>45323</v>
      </c>
      <c r="H2110" s="11">
        <v>10</v>
      </c>
      <c r="I2110" s="20" t="s">
        <v>253</v>
      </c>
      <c r="J2110" s="11" t="s">
        <v>255</v>
      </c>
      <c r="K2110" s="11" t="s">
        <v>5259</v>
      </c>
      <c r="L2110" s="11">
        <v>2</v>
      </c>
    </row>
    <row r="2111" spans="1:12">
      <c r="A2111" s="11" t="s">
        <v>4069</v>
      </c>
      <c r="D2111" s="11" t="s">
        <v>254</v>
      </c>
      <c r="E2111" s="19" t="s">
        <v>4319</v>
      </c>
      <c r="F2111" s="10">
        <v>42036</v>
      </c>
      <c r="G2111" s="10">
        <v>45323</v>
      </c>
      <c r="H2111" s="11">
        <v>10</v>
      </c>
      <c r="I2111" s="20" t="s">
        <v>253</v>
      </c>
      <c r="J2111" s="11" t="s">
        <v>255</v>
      </c>
      <c r="K2111" s="11" t="s">
        <v>5259</v>
      </c>
      <c r="L2111" s="11">
        <v>2</v>
      </c>
    </row>
    <row r="2112" spans="1:12">
      <c r="A2112" s="11" t="s">
        <v>4070</v>
      </c>
      <c r="D2112" s="11" t="s">
        <v>254</v>
      </c>
      <c r="E2112" s="19" t="s">
        <v>4320</v>
      </c>
      <c r="F2112" s="10">
        <v>42036</v>
      </c>
      <c r="G2112" s="10">
        <v>45323</v>
      </c>
      <c r="H2112" s="11">
        <v>10</v>
      </c>
      <c r="I2112" s="20" t="s">
        <v>253</v>
      </c>
      <c r="J2112" s="11" t="s">
        <v>255</v>
      </c>
      <c r="K2112" s="11" t="s">
        <v>5259</v>
      </c>
      <c r="L2112" s="11">
        <v>2</v>
      </c>
    </row>
    <row r="2113" spans="1:12">
      <c r="A2113" s="11" t="s">
        <v>4071</v>
      </c>
      <c r="D2113" s="11" t="s">
        <v>254</v>
      </c>
      <c r="E2113" s="19" t="s">
        <v>4321</v>
      </c>
      <c r="F2113" s="10">
        <v>42036</v>
      </c>
      <c r="G2113" s="10">
        <v>45323</v>
      </c>
      <c r="H2113" s="11">
        <v>10</v>
      </c>
      <c r="I2113" s="20" t="s">
        <v>253</v>
      </c>
      <c r="J2113" s="11" t="s">
        <v>255</v>
      </c>
      <c r="K2113" s="11" t="s">
        <v>5259</v>
      </c>
      <c r="L2113" s="11">
        <v>2</v>
      </c>
    </row>
    <row r="2114" spans="1:12">
      <c r="A2114" s="11" t="s">
        <v>4072</v>
      </c>
      <c r="D2114" s="11" t="s">
        <v>254</v>
      </c>
      <c r="E2114" s="19" t="s">
        <v>4322</v>
      </c>
      <c r="F2114" s="10">
        <v>42036</v>
      </c>
      <c r="G2114" s="10">
        <v>45323</v>
      </c>
      <c r="H2114" s="11">
        <v>10</v>
      </c>
      <c r="I2114" s="20" t="s">
        <v>253</v>
      </c>
      <c r="J2114" s="11" t="s">
        <v>255</v>
      </c>
      <c r="K2114" s="11" t="s">
        <v>5259</v>
      </c>
      <c r="L2114" s="11">
        <v>2</v>
      </c>
    </row>
    <row r="2115" spans="1:12">
      <c r="A2115" s="11" t="s">
        <v>4073</v>
      </c>
      <c r="D2115" s="11" t="s">
        <v>254</v>
      </c>
      <c r="E2115" s="19" t="s">
        <v>4323</v>
      </c>
      <c r="F2115" s="10">
        <v>42036</v>
      </c>
      <c r="G2115" s="10">
        <v>45323</v>
      </c>
      <c r="H2115" s="11">
        <v>10</v>
      </c>
      <c r="I2115" s="20" t="s">
        <v>253</v>
      </c>
      <c r="J2115" s="11" t="s">
        <v>255</v>
      </c>
      <c r="K2115" s="11" t="s">
        <v>5259</v>
      </c>
      <c r="L2115" s="11">
        <v>2</v>
      </c>
    </row>
    <row r="2116" spans="1:12">
      <c r="A2116" s="11" t="s">
        <v>4074</v>
      </c>
      <c r="D2116" s="11" t="s">
        <v>254</v>
      </c>
      <c r="E2116" s="19" t="s">
        <v>4324</v>
      </c>
      <c r="F2116" s="10">
        <v>42036</v>
      </c>
      <c r="G2116" s="10">
        <v>45323</v>
      </c>
      <c r="H2116" s="11">
        <v>10</v>
      </c>
      <c r="I2116" s="20" t="s">
        <v>253</v>
      </c>
      <c r="J2116" s="11" t="s">
        <v>255</v>
      </c>
      <c r="K2116" s="11" t="s">
        <v>5259</v>
      </c>
      <c r="L2116" s="11">
        <v>2</v>
      </c>
    </row>
    <row r="2117" spans="1:12">
      <c r="A2117" s="11" t="s">
        <v>4075</v>
      </c>
      <c r="D2117" s="11" t="s">
        <v>254</v>
      </c>
      <c r="E2117" s="19" t="s">
        <v>4325</v>
      </c>
      <c r="F2117" s="10">
        <v>42036</v>
      </c>
      <c r="G2117" s="10">
        <v>45323</v>
      </c>
      <c r="H2117" s="11">
        <v>10</v>
      </c>
      <c r="I2117" s="20" t="s">
        <v>253</v>
      </c>
      <c r="J2117" s="11" t="s">
        <v>255</v>
      </c>
      <c r="K2117" s="11" t="s">
        <v>5259</v>
      </c>
      <c r="L2117" s="11">
        <v>2</v>
      </c>
    </row>
    <row r="2118" spans="1:12">
      <c r="A2118" s="11" t="s">
        <v>4076</v>
      </c>
      <c r="D2118" s="11" t="s">
        <v>254</v>
      </c>
      <c r="E2118" s="19" t="s">
        <v>4326</v>
      </c>
      <c r="F2118" s="10">
        <v>42036</v>
      </c>
      <c r="G2118" s="10">
        <v>45323</v>
      </c>
      <c r="H2118" s="11">
        <v>10</v>
      </c>
      <c r="I2118" s="20" t="s">
        <v>253</v>
      </c>
      <c r="J2118" s="11" t="s">
        <v>255</v>
      </c>
      <c r="K2118" s="11" t="s">
        <v>5259</v>
      </c>
      <c r="L2118" s="11">
        <v>2</v>
      </c>
    </row>
    <row r="2119" spans="1:12">
      <c r="A2119" s="11" t="s">
        <v>4077</v>
      </c>
      <c r="D2119" s="11" t="s">
        <v>254</v>
      </c>
      <c r="E2119" s="19" t="s">
        <v>4327</v>
      </c>
      <c r="F2119" s="10">
        <v>42036</v>
      </c>
      <c r="G2119" s="10">
        <v>45323</v>
      </c>
      <c r="H2119" s="11">
        <v>10</v>
      </c>
      <c r="I2119" s="20" t="s">
        <v>253</v>
      </c>
      <c r="J2119" s="11" t="s">
        <v>255</v>
      </c>
      <c r="K2119" s="11" t="s">
        <v>5259</v>
      </c>
      <c r="L2119" s="11">
        <v>2</v>
      </c>
    </row>
    <row r="2120" spans="1:12">
      <c r="A2120" s="11" t="s">
        <v>4078</v>
      </c>
      <c r="D2120" s="11" t="s">
        <v>254</v>
      </c>
      <c r="E2120" s="19" t="s">
        <v>4328</v>
      </c>
      <c r="F2120" s="10">
        <v>42036</v>
      </c>
      <c r="G2120" s="10">
        <v>45323</v>
      </c>
      <c r="H2120" s="11">
        <v>10</v>
      </c>
      <c r="I2120" s="20" t="s">
        <v>253</v>
      </c>
      <c r="J2120" s="11" t="s">
        <v>255</v>
      </c>
      <c r="K2120" s="11" t="s">
        <v>5259</v>
      </c>
      <c r="L2120" s="11">
        <v>2</v>
      </c>
    </row>
    <row r="2121" spans="1:12">
      <c r="A2121" s="11" t="s">
        <v>4079</v>
      </c>
      <c r="D2121" s="11" t="s">
        <v>254</v>
      </c>
      <c r="E2121" s="19" t="s">
        <v>4329</v>
      </c>
      <c r="F2121" s="10">
        <v>42036</v>
      </c>
      <c r="G2121" s="10">
        <v>45323</v>
      </c>
      <c r="H2121" s="11">
        <v>10</v>
      </c>
      <c r="I2121" s="20" t="s">
        <v>253</v>
      </c>
      <c r="J2121" s="11" t="s">
        <v>255</v>
      </c>
      <c r="K2121" s="11" t="s">
        <v>5259</v>
      </c>
      <c r="L2121" s="11">
        <v>2</v>
      </c>
    </row>
    <row r="2122" spans="1:12">
      <c r="A2122" s="11" t="s">
        <v>4080</v>
      </c>
      <c r="D2122" s="11" t="s">
        <v>254</v>
      </c>
      <c r="E2122" s="19" t="s">
        <v>4330</v>
      </c>
      <c r="F2122" s="10">
        <v>42036</v>
      </c>
      <c r="G2122" s="10">
        <v>45323</v>
      </c>
      <c r="H2122" s="11">
        <v>10</v>
      </c>
      <c r="I2122" s="20" t="s">
        <v>253</v>
      </c>
      <c r="J2122" s="11" t="s">
        <v>255</v>
      </c>
      <c r="K2122" s="11" t="s">
        <v>5259</v>
      </c>
      <c r="L2122" s="11">
        <v>2</v>
      </c>
    </row>
    <row r="2123" spans="1:12">
      <c r="A2123" s="11" t="s">
        <v>4081</v>
      </c>
      <c r="D2123" s="11" t="s">
        <v>254</v>
      </c>
      <c r="E2123" s="19" t="s">
        <v>4331</v>
      </c>
      <c r="F2123" s="10">
        <v>42036</v>
      </c>
      <c r="G2123" s="10">
        <v>45323</v>
      </c>
      <c r="H2123" s="11">
        <v>10</v>
      </c>
      <c r="I2123" s="20" t="s">
        <v>253</v>
      </c>
      <c r="J2123" s="11" t="s">
        <v>255</v>
      </c>
      <c r="K2123" s="11" t="s">
        <v>5259</v>
      </c>
      <c r="L2123" s="11">
        <v>2</v>
      </c>
    </row>
    <row r="2124" spans="1:12">
      <c r="A2124" s="11" t="s">
        <v>4082</v>
      </c>
      <c r="D2124" s="11" t="s">
        <v>254</v>
      </c>
      <c r="E2124" s="19" t="s">
        <v>4332</v>
      </c>
      <c r="F2124" s="10">
        <v>42036</v>
      </c>
      <c r="G2124" s="10">
        <v>45323</v>
      </c>
      <c r="H2124" s="11">
        <v>10</v>
      </c>
      <c r="I2124" s="20" t="s">
        <v>253</v>
      </c>
      <c r="J2124" s="11" t="s">
        <v>255</v>
      </c>
      <c r="K2124" s="11" t="s">
        <v>5259</v>
      </c>
      <c r="L2124" s="11">
        <v>2</v>
      </c>
    </row>
    <row r="2125" spans="1:12">
      <c r="A2125" s="11" t="s">
        <v>4083</v>
      </c>
      <c r="D2125" s="11" t="s">
        <v>254</v>
      </c>
      <c r="E2125" s="19" t="s">
        <v>4333</v>
      </c>
      <c r="F2125" s="10">
        <v>42036</v>
      </c>
      <c r="G2125" s="10">
        <v>45323</v>
      </c>
      <c r="H2125" s="11">
        <v>10</v>
      </c>
      <c r="I2125" s="20" t="s">
        <v>253</v>
      </c>
      <c r="J2125" s="11" t="s">
        <v>255</v>
      </c>
      <c r="K2125" s="11" t="s">
        <v>5259</v>
      </c>
      <c r="L2125" s="11">
        <v>2</v>
      </c>
    </row>
    <row r="2126" spans="1:12">
      <c r="A2126" s="11" t="s">
        <v>4084</v>
      </c>
      <c r="D2126" s="11" t="s">
        <v>254</v>
      </c>
      <c r="E2126" s="19" t="s">
        <v>4334</v>
      </c>
      <c r="F2126" s="10">
        <v>42036</v>
      </c>
      <c r="G2126" s="10">
        <v>45323</v>
      </c>
      <c r="H2126" s="11">
        <v>10</v>
      </c>
      <c r="I2126" s="20" t="s">
        <v>253</v>
      </c>
      <c r="J2126" s="11" t="s">
        <v>255</v>
      </c>
      <c r="K2126" s="11" t="s">
        <v>5259</v>
      </c>
      <c r="L2126" s="11">
        <v>2</v>
      </c>
    </row>
    <row r="2127" spans="1:12">
      <c r="A2127" s="11" t="s">
        <v>4085</v>
      </c>
      <c r="D2127" s="11" t="s">
        <v>254</v>
      </c>
      <c r="E2127" s="19" t="s">
        <v>4335</v>
      </c>
      <c r="F2127" s="10">
        <v>42036</v>
      </c>
      <c r="G2127" s="10">
        <v>45323</v>
      </c>
      <c r="H2127" s="11">
        <v>10</v>
      </c>
      <c r="I2127" s="20" t="s">
        <v>253</v>
      </c>
      <c r="J2127" s="11" t="s">
        <v>255</v>
      </c>
      <c r="K2127" s="11" t="s">
        <v>5259</v>
      </c>
      <c r="L2127" s="11">
        <v>2</v>
      </c>
    </row>
    <row r="2128" spans="1:12">
      <c r="A2128" s="11" t="s">
        <v>4086</v>
      </c>
      <c r="D2128" s="11" t="s">
        <v>254</v>
      </c>
      <c r="E2128" s="19" t="s">
        <v>4336</v>
      </c>
      <c r="F2128" s="10">
        <v>42036</v>
      </c>
      <c r="G2128" s="10">
        <v>45323</v>
      </c>
      <c r="H2128" s="11">
        <v>10</v>
      </c>
      <c r="I2128" s="20" t="s">
        <v>253</v>
      </c>
      <c r="J2128" s="11" t="s">
        <v>255</v>
      </c>
      <c r="K2128" s="11" t="s">
        <v>5259</v>
      </c>
      <c r="L2128" s="11">
        <v>2</v>
      </c>
    </row>
    <row r="2129" spans="1:12">
      <c r="A2129" s="11" t="s">
        <v>4087</v>
      </c>
      <c r="D2129" s="11" t="s">
        <v>254</v>
      </c>
      <c r="E2129" s="19" t="s">
        <v>4337</v>
      </c>
      <c r="F2129" s="10">
        <v>42036</v>
      </c>
      <c r="G2129" s="10">
        <v>45323</v>
      </c>
      <c r="H2129" s="11">
        <v>10</v>
      </c>
      <c r="I2129" s="20" t="s">
        <v>253</v>
      </c>
      <c r="J2129" s="11" t="s">
        <v>255</v>
      </c>
      <c r="K2129" s="11" t="s">
        <v>5259</v>
      </c>
      <c r="L2129" s="11">
        <v>2</v>
      </c>
    </row>
    <row r="2130" spans="1:12">
      <c r="A2130" s="11" t="s">
        <v>4088</v>
      </c>
      <c r="D2130" s="11" t="s">
        <v>254</v>
      </c>
      <c r="E2130" s="19" t="s">
        <v>4338</v>
      </c>
      <c r="F2130" s="10">
        <v>42036</v>
      </c>
      <c r="G2130" s="10">
        <v>45323</v>
      </c>
      <c r="H2130" s="11">
        <v>10</v>
      </c>
      <c r="I2130" s="20" t="s">
        <v>253</v>
      </c>
      <c r="J2130" s="11" t="s">
        <v>255</v>
      </c>
      <c r="K2130" s="11" t="s">
        <v>5259</v>
      </c>
      <c r="L2130" s="11">
        <v>2</v>
      </c>
    </row>
    <row r="2131" spans="1:12">
      <c r="A2131" s="11" t="s">
        <v>4089</v>
      </c>
      <c r="D2131" s="11" t="s">
        <v>254</v>
      </c>
      <c r="E2131" s="19" t="s">
        <v>4339</v>
      </c>
      <c r="F2131" s="10">
        <v>42036</v>
      </c>
      <c r="G2131" s="10">
        <v>45323</v>
      </c>
      <c r="H2131" s="11">
        <v>10</v>
      </c>
      <c r="I2131" s="20" t="s">
        <v>253</v>
      </c>
      <c r="J2131" s="11" t="s">
        <v>255</v>
      </c>
      <c r="K2131" s="11" t="s">
        <v>5259</v>
      </c>
      <c r="L2131" s="11">
        <v>2</v>
      </c>
    </row>
    <row r="2132" spans="1:12">
      <c r="A2132" s="11" t="s">
        <v>4090</v>
      </c>
      <c r="D2132" s="11" t="s">
        <v>254</v>
      </c>
      <c r="E2132" s="19" t="s">
        <v>4340</v>
      </c>
      <c r="F2132" s="10">
        <v>42036</v>
      </c>
      <c r="G2132" s="10">
        <v>45323</v>
      </c>
      <c r="H2132" s="11">
        <v>10</v>
      </c>
      <c r="I2132" s="20" t="s">
        <v>253</v>
      </c>
      <c r="J2132" s="11" t="s">
        <v>255</v>
      </c>
      <c r="K2132" s="11" t="s">
        <v>5259</v>
      </c>
      <c r="L2132" s="11">
        <v>2</v>
      </c>
    </row>
    <row r="2133" spans="1:12">
      <c r="A2133" s="11" t="s">
        <v>4091</v>
      </c>
      <c r="D2133" s="11" t="s">
        <v>254</v>
      </c>
      <c r="E2133" s="19" t="s">
        <v>4341</v>
      </c>
      <c r="F2133" s="10">
        <v>42036</v>
      </c>
      <c r="G2133" s="10">
        <v>45323</v>
      </c>
      <c r="H2133" s="11">
        <v>10</v>
      </c>
      <c r="I2133" s="20" t="s">
        <v>253</v>
      </c>
      <c r="J2133" s="11" t="s">
        <v>255</v>
      </c>
      <c r="K2133" s="11" t="s">
        <v>5259</v>
      </c>
      <c r="L2133" s="11">
        <v>2</v>
      </c>
    </row>
    <row r="2134" spans="1:12">
      <c r="A2134" s="11" t="s">
        <v>4092</v>
      </c>
      <c r="D2134" s="11" t="s">
        <v>254</v>
      </c>
      <c r="E2134" s="19" t="s">
        <v>4342</v>
      </c>
      <c r="F2134" s="10">
        <v>42036</v>
      </c>
      <c r="G2134" s="10">
        <v>45323</v>
      </c>
      <c r="H2134" s="11">
        <v>10</v>
      </c>
      <c r="I2134" s="20" t="s">
        <v>253</v>
      </c>
      <c r="J2134" s="11" t="s">
        <v>255</v>
      </c>
      <c r="K2134" s="11" t="s">
        <v>5259</v>
      </c>
      <c r="L2134" s="11">
        <v>2</v>
      </c>
    </row>
    <row r="2135" spans="1:12">
      <c r="A2135" s="11" t="s">
        <v>4093</v>
      </c>
      <c r="D2135" s="11" t="s">
        <v>254</v>
      </c>
      <c r="E2135" s="19" t="s">
        <v>4343</v>
      </c>
      <c r="F2135" s="10">
        <v>42036</v>
      </c>
      <c r="G2135" s="10">
        <v>45323</v>
      </c>
      <c r="H2135" s="11">
        <v>10</v>
      </c>
      <c r="I2135" s="20" t="s">
        <v>253</v>
      </c>
      <c r="J2135" s="11" t="s">
        <v>255</v>
      </c>
      <c r="K2135" s="11" t="s">
        <v>5259</v>
      </c>
      <c r="L2135" s="11">
        <v>2</v>
      </c>
    </row>
    <row r="2136" spans="1:12">
      <c r="A2136" s="11" t="s">
        <v>4094</v>
      </c>
      <c r="D2136" s="11" t="s">
        <v>254</v>
      </c>
      <c r="E2136" s="19" t="s">
        <v>4344</v>
      </c>
      <c r="F2136" s="10">
        <v>42036</v>
      </c>
      <c r="G2136" s="10">
        <v>45323</v>
      </c>
      <c r="H2136" s="11">
        <v>10</v>
      </c>
      <c r="I2136" s="20" t="s">
        <v>253</v>
      </c>
      <c r="J2136" s="11" t="s">
        <v>255</v>
      </c>
      <c r="K2136" s="11" t="s">
        <v>5259</v>
      </c>
      <c r="L2136" s="11">
        <v>2</v>
      </c>
    </row>
    <row r="2137" spans="1:12">
      <c r="A2137" s="11" t="s">
        <v>4095</v>
      </c>
      <c r="D2137" s="11" t="s">
        <v>254</v>
      </c>
      <c r="E2137" s="19" t="s">
        <v>4345</v>
      </c>
      <c r="F2137" s="10">
        <v>42036</v>
      </c>
      <c r="G2137" s="10">
        <v>45323</v>
      </c>
      <c r="H2137" s="11">
        <v>10</v>
      </c>
      <c r="I2137" s="20" t="s">
        <v>253</v>
      </c>
      <c r="J2137" s="11" t="s">
        <v>255</v>
      </c>
      <c r="K2137" s="11" t="s">
        <v>5259</v>
      </c>
      <c r="L2137" s="11">
        <v>2</v>
      </c>
    </row>
    <row r="2138" spans="1:12">
      <c r="A2138" s="11" t="s">
        <v>4096</v>
      </c>
      <c r="D2138" s="11" t="s">
        <v>254</v>
      </c>
      <c r="E2138" s="19" t="s">
        <v>4346</v>
      </c>
      <c r="F2138" s="10">
        <v>42036</v>
      </c>
      <c r="G2138" s="10">
        <v>45323</v>
      </c>
      <c r="H2138" s="11">
        <v>10</v>
      </c>
      <c r="I2138" s="20" t="s">
        <v>253</v>
      </c>
      <c r="J2138" s="11" t="s">
        <v>255</v>
      </c>
      <c r="K2138" s="11" t="s">
        <v>5259</v>
      </c>
      <c r="L2138" s="11">
        <v>2</v>
      </c>
    </row>
    <row r="2139" spans="1:12">
      <c r="A2139" s="11" t="s">
        <v>4097</v>
      </c>
      <c r="D2139" s="11" t="s">
        <v>254</v>
      </c>
      <c r="E2139" s="19" t="s">
        <v>4347</v>
      </c>
      <c r="F2139" s="10">
        <v>42036</v>
      </c>
      <c r="G2139" s="10">
        <v>45323</v>
      </c>
      <c r="H2139" s="11">
        <v>10</v>
      </c>
      <c r="I2139" s="20" t="s">
        <v>253</v>
      </c>
      <c r="J2139" s="11" t="s">
        <v>255</v>
      </c>
      <c r="K2139" s="11" t="s">
        <v>5259</v>
      </c>
      <c r="L2139" s="11">
        <v>2</v>
      </c>
    </row>
    <row r="2140" spans="1:12">
      <c r="A2140" s="11" t="s">
        <v>4098</v>
      </c>
      <c r="D2140" s="11" t="s">
        <v>254</v>
      </c>
      <c r="E2140" s="19" t="s">
        <v>4348</v>
      </c>
      <c r="F2140" s="10">
        <v>42036</v>
      </c>
      <c r="G2140" s="10">
        <v>45323</v>
      </c>
      <c r="H2140" s="11">
        <v>10</v>
      </c>
      <c r="I2140" s="20" t="s">
        <v>253</v>
      </c>
      <c r="J2140" s="11" t="s">
        <v>255</v>
      </c>
      <c r="K2140" s="11" t="s">
        <v>5259</v>
      </c>
      <c r="L2140" s="11">
        <v>2</v>
      </c>
    </row>
    <row r="2141" spans="1:12">
      <c r="A2141" s="11" t="s">
        <v>4099</v>
      </c>
      <c r="D2141" s="11" t="s">
        <v>254</v>
      </c>
      <c r="E2141" s="19" t="s">
        <v>4349</v>
      </c>
      <c r="F2141" s="10">
        <v>42036</v>
      </c>
      <c r="G2141" s="10">
        <v>45323</v>
      </c>
      <c r="H2141" s="11">
        <v>10</v>
      </c>
      <c r="I2141" s="20" t="s">
        <v>253</v>
      </c>
      <c r="J2141" s="11" t="s">
        <v>255</v>
      </c>
      <c r="K2141" s="11" t="s">
        <v>5259</v>
      </c>
      <c r="L2141" s="11">
        <v>2</v>
      </c>
    </row>
    <row r="2142" spans="1:12">
      <c r="A2142" s="11" t="s">
        <v>4100</v>
      </c>
      <c r="D2142" s="11" t="s">
        <v>254</v>
      </c>
      <c r="E2142" s="19" t="s">
        <v>4350</v>
      </c>
      <c r="F2142" s="10">
        <v>42036</v>
      </c>
      <c r="G2142" s="10">
        <v>45323</v>
      </c>
      <c r="H2142" s="11">
        <v>10</v>
      </c>
      <c r="I2142" s="20" t="s">
        <v>253</v>
      </c>
      <c r="J2142" s="11" t="s">
        <v>255</v>
      </c>
      <c r="K2142" s="11" t="s">
        <v>5259</v>
      </c>
      <c r="L2142" s="11">
        <v>2</v>
      </c>
    </row>
    <row r="2143" spans="1:12">
      <c r="A2143" s="11" t="s">
        <v>4101</v>
      </c>
      <c r="D2143" s="11" t="s">
        <v>254</v>
      </c>
      <c r="E2143" s="19" t="s">
        <v>4351</v>
      </c>
      <c r="F2143" s="10">
        <v>42036</v>
      </c>
      <c r="G2143" s="10">
        <v>45323</v>
      </c>
      <c r="H2143" s="11">
        <v>10</v>
      </c>
      <c r="I2143" s="20" t="s">
        <v>253</v>
      </c>
      <c r="J2143" s="11" t="s">
        <v>255</v>
      </c>
      <c r="K2143" s="11" t="s">
        <v>5259</v>
      </c>
      <c r="L2143" s="11">
        <v>2</v>
      </c>
    </row>
    <row r="2144" spans="1:12">
      <c r="A2144" s="11" t="s">
        <v>4102</v>
      </c>
      <c r="D2144" s="11" t="s">
        <v>254</v>
      </c>
      <c r="E2144" s="19" t="s">
        <v>4352</v>
      </c>
      <c r="F2144" s="10">
        <v>42036</v>
      </c>
      <c r="G2144" s="10">
        <v>45323</v>
      </c>
      <c r="H2144" s="11">
        <v>10</v>
      </c>
      <c r="I2144" s="20" t="s">
        <v>253</v>
      </c>
      <c r="J2144" s="11" t="s">
        <v>255</v>
      </c>
      <c r="K2144" s="11" t="s">
        <v>5259</v>
      </c>
      <c r="L2144" s="11">
        <v>2</v>
      </c>
    </row>
    <row r="2145" spans="1:12">
      <c r="A2145" s="11" t="s">
        <v>4103</v>
      </c>
      <c r="D2145" s="11" t="s">
        <v>254</v>
      </c>
      <c r="E2145" s="19" t="s">
        <v>4353</v>
      </c>
      <c r="F2145" s="10">
        <v>42036</v>
      </c>
      <c r="G2145" s="10">
        <v>45323</v>
      </c>
      <c r="H2145" s="11">
        <v>10</v>
      </c>
      <c r="I2145" s="20" t="s">
        <v>253</v>
      </c>
      <c r="J2145" s="11" t="s">
        <v>255</v>
      </c>
      <c r="K2145" s="11" t="s">
        <v>5259</v>
      </c>
      <c r="L2145" s="11">
        <v>2</v>
      </c>
    </row>
    <row r="2146" spans="1:12">
      <c r="A2146" s="11" t="s">
        <v>4104</v>
      </c>
      <c r="D2146" s="11" t="s">
        <v>254</v>
      </c>
      <c r="E2146" s="19" t="s">
        <v>4354</v>
      </c>
      <c r="F2146" s="10">
        <v>42036</v>
      </c>
      <c r="G2146" s="10">
        <v>45323</v>
      </c>
      <c r="H2146" s="11">
        <v>10</v>
      </c>
      <c r="I2146" s="20" t="s">
        <v>253</v>
      </c>
      <c r="J2146" s="11" t="s">
        <v>255</v>
      </c>
      <c r="K2146" s="11" t="s">
        <v>5259</v>
      </c>
      <c r="L2146" s="11">
        <v>2</v>
      </c>
    </row>
    <row r="2147" spans="1:12">
      <c r="A2147" s="11" t="s">
        <v>4105</v>
      </c>
      <c r="D2147" s="11" t="s">
        <v>254</v>
      </c>
      <c r="E2147" s="19" t="s">
        <v>4355</v>
      </c>
      <c r="F2147" s="10">
        <v>42036</v>
      </c>
      <c r="G2147" s="10">
        <v>45323</v>
      </c>
      <c r="H2147" s="11">
        <v>10</v>
      </c>
      <c r="I2147" s="20" t="s">
        <v>253</v>
      </c>
      <c r="J2147" s="11" t="s">
        <v>255</v>
      </c>
      <c r="K2147" s="11" t="s">
        <v>5259</v>
      </c>
      <c r="L2147" s="11">
        <v>2</v>
      </c>
    </row>
    <row r="2148" spans="1:12">
      <c r="A2148" s="11" t="s">
        <v>4106</v>
      </c>
      <c r="D2148" s="11" t="s">
        <v>254</v>
      </c>
      <c r="E2148" s="19" t="s">
        <v>4356</v>
      </c>
      <c r="F2148" s="10">
        <v>42036</v>
      </c>
      <c r="G2148" s="10">
        <v>45323</v>
      </c>
      <c r="H2148" s="11">
        <v>10</v>
      </c>
      <c r="I2148" s="20" t="s">
        <v>253</v>
      </c>
      <c r="J2148" s="11" t="s">
        <v>255</v>
      </c>
      <c r="K2148" s="11" t="s">
        <v>5259</v>
      </c>
      <c r="L2148" s="11">
        <v>2</v>
      </c>
    </row>
    <row r="2149" spans="1:12">
      <c r="A2149" s="11" t="s">
        <v>4107</v>
      </c>
      <c r="D2149" s="11" t="s">
        <v>254</v>
      </c>
      <c r="E2149" s="19" t="s">
        <v>4357</v>
      </c>
      <c r="F2149" s="10">
        <v>42036</v>
      </c>
      <c r="G2149" s="10">
        <v>45323</v>
      </c>
      <c r="H2149" s="11">
        <v>10</v>
      </c>
      <c r="I2149" s="20" t="s">
        <v>253</v>
      </c>
      <c r="J2149" s="11" t="s">
        <v>255</v>
      </c>
      <c r="K2149" s="11" t="s">
        <v>5259</v>
      </c>
      <c r="L2149" s="11">
        <v>2</v>
      </c>
    </row>
    <row r="2150" spans="1:12">
      <c r="A2150" s="11" t="s">
        <v>4108</v>
      </c>
      <c r="D2150" s="11" t="s">
        <v>254</v>
      </c>
      <c r="E2150" s="19" t="s">
        <v>4358</v>
      </c>
      <c r="F2150" s="10">
        <v>42036</v>
      </c>
      <c r="G2150" s="10">
        <v>45323</v>
      </c>
      <c r="H2150" s="11">
        <v>10</v>
      </c>
      <c r="I2150" s="20" t="s">
        <v>253</v>
      </c>
      <c r="J2150" s="11" t="s">
        <v>255</v>
      </c>
      <c r="K2150" s="11" t="s">
        <v>5259</v>
      </c>
      <c r="L2150" s="11">
        <v>2</v>
      </c>
    </row>
    <row r="2151" spans="1:12">
      <c r="A2151" s="11" t="s">
        <v>4109</v>
      </c>
      <c r="D2151" s="11" t="s">
        <v>254</v>
      </c>
      <c r="E2151" s="19" t="s">
        <v>4359</v>
      </c>
      <c r="F2151" s="10">
        <v>42036</v>
      </c>
      <c r="G2151" s="10">
        <v>45323</v>
      </c>
      <c r="H2151" s="11">
        <v>10</v>
      </c>
      <c r="I2151" s="20" t="s">
        <v>253</v>
      </c>
      <c r="J2151" s="11" t="s">
        <v>255</v>
      </c>
      <c r="K2151" s="11" t="s">
        <v>5259</v>
      </c>
      <c r="L2151" s="11">
        <v>2</v>
      </c>
    </row>
    <row r="2152" spans="1:12">
      <c r="A2152" s="11" t="s">
        <v>4110</v>
      </c>
      <c r="D2152" s="11" t="s">
        <v>254</v>
      </c>
      <c r="E2152" s="19" t="s">
        <v>4360</v>
      </c>
      <c r="F2152" s="10">
        <v>42036</v>
      </c>
      <c r="G2152" s="10">
        <v>45323</v>
      </c>
      <c r="H2152" s="11">
        <v>10</v>
      </c>
      <c r="I2152" s="20" t="s">
        <v>253</v>
      </c>
      <c r="J2152" s="11" t="s">
        <v>255</v>
      </c>
      <c r="K2152" s="11" t="s">
        <v>5259</v>
      </c>
      <c r="L2152" s="11">
        <v>2</v>
      </c>
    </row>
    <row r="2153" spans="1:12">
      <c r="A2153" s="11" t="s">
        <v>4111</v>
      </c>
      <c r="D2153" s="11" t="s">
        <v>254</v>
      </c>
      <c r="E2153" s="19" t="s">
        <v>4361</v>
      </c>
      <c r="F2153" s="10">
        <v>42036</v>
      </c>
      <c r="G2153" s="10">
        <v>45323</v>
      </c>
      <c r="H2153" s="11">
        <v>10</v>
      </c>
      <c r="I2153" s="20" t="s">
        <v>253</v>
      </c>
      <c r="J2153" s="11" t="s">
        <v>255</v>
      </c>
      <c r="K2153" s="11" t="s">
        <v>5259</v>
      </c>
      <c r="L2153" s="11">
        <v>2</v>
      </c>
    </row>
    <row r="2154" spans="1:12">
      <c r="A2154" s="11" t="s">
        <v>4112</v>
      </c>
      <c r="D2154" s="11" t="s">
        <v>254</v>
      </c>
      <c r="E2154" s="19" t="s">
        <v>4362</v>
      </c>
      <c r="F2154" s="10">
        <v>42036</v>
      </c>
      <c r="G2154" s="10">
        <v>45323</v>
      </c>
      <c r="H2154" s="11">
        <v>10</v>
      </c>
      <c r="I2154" s="20" t="s">
        <v>253</v>
      </c>
      <c r="J2154" s="11" t="s">
        <v>255</v>
      </c>
      <c r="K2154" s="11" t="s">
        <v>5259</v>
      </c>
      <c r="L2154" s="11">
        <v>2</v>
      </c>
    </row>
    <row r="2155" spans="1:12">
      <c r="A2155" s="11" t="s">
        <v>4113</v>
      </c>
      <c r="D2155" s="11" t="s">
        <v>254</v>
      </c>
      <c r="E2155" s="19" t="s">
        <v>4363</v>
      </c>
      <c r="F2155" s="10">
        <v>42036</v>
      </c>
      <c r="G2155" s="10">
        <v>45323</v>
      </c>
      <c r="H2155" s="11">
        <v>10</v>
      </c>
      <c r="I2155" s="20" t="s">
        <v>253</v>
      </c>
      <c r="J2155" s="11" t="s">
        <v>255</v>
      </c>
      <c r="K2155" s="11" t="s">
        <v>5259</v>
      </c>
      <c r="L2155" s="11">
        <v>2</v>
      </c>
    </row>
    <row r="2156" spans="1:12">
      <c r="A2156" s="11" t="s">
        <v>4114</v>
      </c>
      <c r="D2156" s="11" t="s">
        <v>254</v>
      </c>
      <c r="E2156" s="19" t="s">
        <v>4364</v>
      </c>
      <c r="F2156" s="10">
        <v>42036</v>
      </c>
      <c r="G2156" s="10">
        <v>45323</v>
      </c>
      <c r="H2156" s="11">
        <v>10</v>
      </c>
      <c r="I2156" s="20" t="s">
        <v>253</v>
      </c>
      <c r="J2156" s="11" t="s">
        <v>255</v>
      </c>
      <c r="K2156" s="11" t="s">
        <v>5259</v>
      </c>
      <c r="L2156" s="11">
        <v>2</v>
      </c>
    </row>
    <row r="2157" spans="1:12">
      <c r="A2157" s="11" t="s">
        <v>4115</v>
      </c>
      <c r="D2157" s="11" t="s">
        <v>254</v>
      </c>
      <c r="E2157" s="19" t="s">
        <v>4365</v>
      </c>
      <c r="F2157" s="10">
        <v>42036</v>
      </c>
      <c r="G2157" s="10">
        <v>45323</v>
      </c>
      <c r="H2157" s="11">
        <v>10</v>
      </c>
      <c r="I2157" s="20" t="s">
        <v>253</v>
      </c>
      <c r="J2157" s="11" t="s">
        <v>255</v>
      </c>
      <c r="K2157" s="11" t="s">
        <v>5259</v>
      </c>
      <c r="L2157" s="11">
        <v>2</v>
      </c>
    </row>
    <row r="2158" spans="1:12">
      <c r="A2158" s="11" t="s">
        <v>4116</v>
      </c>
      <c r="D2158" s="11" t="s">
        <v>254</v>
      </c>
      <c r="E2158" s="19" t="s">
        <v>4366</v>
      </c>
      <c r="F2158" s="10">
        <v>42036</v>
      </c>
      <c r="G2158" s="10">
        <v>45323</v>
      </c>
      <c r="H2158" s="11">
        <v>10</v>
      </c>
      <c r="I2158" s="20" t="s">
        <v>253</v>
      </c>
      <c r="J2158" s="11" t="s">
        <v>255</v>
      </c>
      <c r="K2158" s="11" t="s">
        <v>5259</v>
      </c>
      <c r="L2158" s="11">
        <v>2</v>
      </c>
    </row>
    <row r="2159" spans="1:12">
      <c r="A2159" s="11" t="s">
        <v>4117</v>
      </c>
      <c r="D2159" s="11" t="s">
        <v>254</v>
      </c>
      <c r="E2159" s="19" t="s">
        <v>4367</v>
      </c>
      <c r="F2159" s="10">
        <v>42036</v>
      </c>
      <c r="G2159" s="10">
        <v>45323</v>
      </c>
      <c r="H2159" s="11">
        <v>10</v>
      </c>
      <c r="I2159" s="20" t="s">
        <v>253</v>
      </c>
      <c r="J2159" s="11" t="s">
        <v>255</v>
      </c>
      <c r="K2159" s="11" t="s">
        <v>5259</v>
      </c>
      <c r="L2159" s="11">
        <v>2</v>
      </c>
    </row>
    <row r="2160" spans="1:12">
      <c r="A2160" s="11" t="s">
        <v>4118</v>
      </c>
      <c r="D2160" s="11" t="s">
        <v>254</v>
      </c>
      <c r="E2160" s="19" t="s">
        <v>4368</v>
      </c>
      <c r="F2160" s="10">
        <v>42036</v>
      </c>
      <c r="G2160" s="10">
        <v>45323</v>
      </c>
      <c r="H2160" s="11">
        <v>10</v>
      </c>
      <c r="I2160" s="20" t="s">
        <v>253</v>
      </c>
      <c r="J2160" s="11" t="s">
        <v>255</v>
      </c>
      <c r="K2160" s="11" t="s">
        <v>5259</v>
      </c>
      <c r="L2160" s="11">
        <v>2</v>
      </c>
    </row>
    <row r="2161" spans="1:12">
      <c r="A2161" s="11" t="s">
        <v>4119</v>
      </c>
      <c r="D2161" s="11" t="s">
        <v>254</v>
      </c>
      <c r="E2161" s="19" t="s">
        <v>4369</v>
      </c>
      <c r="F2161" s="10">
        <v>42036</v>
      </c>
      <c r="G2161" s="10">
        <v>45323</v>
      </c>
      <c r="H2161" s="11">
        <v>10</v>
      </c>
      <c r="I2161" s="20" t="s">
        <v>253</v>
      </c>
      <c r="J2161" s="11" t="s">
        <v>255</v>
      </c>
      <c r="K2161" s="11" t="s">
        <v>5259</v>
      </c>
      <c r="L2161" s="11">
        <v>2</v>
      </c>
    </row>
    <row r="2162" spans="1:12">
      <c r="A2162" s="11" t="s">
        <v>4120</v>
      </c>
      <c r="D2162" s="11" t="s">
        <v>254</v>
      </c>
      <c r="E2162" s="19" t="s">
        <v>4370</v>
      </c>
      <c r="F2162" s="10">
        <v>42036</v>
      </c>
      <c r="G2162" s="10">
        <v>45323</v>
      </c>
      <c r="H2162" s="11">
        <v>10</v>
      </c>
      <c r="I2162" s="20" t="s">
        <v>253</v>
      </c>
      <c r="J2162" s="11" t="s">
        <v>255</v>
      </c>
      <c r="K2162" s="11" t="s">
        <v>5259</v>
      </c>
      <c r="L2162" s="11">
        <v>2</v>
      </c>
    </row>
    <row r="2163" spans="1:12">
      <c r="A2163" s="11" t="s">
        <v>4121</v>
      </c>
      <c r="D2163" s="11" t="s">
        <v>254</v>
      </c>
      <c r="E2163" s="19" t="s">
        <v>4371</v>
      </c>
      <c r="F2163" s="10">
        <v>42036</v>
      </c>
      <c r="G2163" s="10">
        <v>45323</v>
      </c>
      <c r="H2163" s="11">
        <v>10</v>
      </c>
      <c r="I2163" s="20" t="s">
        <v>253</v>
      </c>
      <c r="J2163" s="11" t="s">
        <v>255</v>
      </c>
      <c r="K2163" s="11" t="s">
        <v>5259</v>
      </c>
      <c r="L2163" s="11">
        <v>2</v>
      </c>
    </row>
    <row r="2164" spans="1:12">
      <c r="A2164" s="11" t="s">
        <v>4122</v>
      </c>
      <c r="D2164" s="11" t="s">
        <v>254</v>
      </c>
      <c r="E2164" s="19" t="s">
        <v>4372</v>
      </c>
      <c r="F2164" s="10">
        <v>42036</v>
      </c>
      <c r="G2164" s="10">
        <v>45323</v>
      </c>
      <c r="H2164" s="11">
        <v>10</v>
      </c>
      <c r="I2164" s="20" t="s">
        <v>253</v>
      </c>
      <c r="J2164" s="11" t="s">
        <v>255</v>
      </c>
      <c r="K2164" s="11" t="s">
        <v>5259</v>
      </c>
      <c r="L2164" s="11">
        <v>2</v>
      </c>
    </row>
    <row r="2165" spans="1:12">
      <c r="A2165" s="11" t="s">
        <v>4123</v>
      </c>
      <c r="D2165" s="11" t="s">
        <v>254</v>
      </c>
      <c r="E2165" s="19" t="s">
        <v>4373</v>
      </c>
      <c r="F2165" s="10">
        <v>42036</v>
      </c>
      <c r="G2165" s="10">
        <v>45323</v>
      </c>
      <c r="H2165" s="11">
        <v>10</v>
      </c>
      <c r="I2165" s="20" t="s">
        <v>253</v>
      </c>
      <c r="J2165" s="11" t="s">
        <v>255</v>
      </c>
      <c r="K2165" s="11" t="s">
        <v>5259</v>
      </c>
      <c r="L2165" s="11">
        <v>2</v>
      </c>
    </row>
    <row r="2166" spans="1:12">
      <c r="A2166" s="11" t="s">
        <v>4124</v>
      </c>
      <c r="D2166" s="11" t="s">
        <v>254</v>
      </c>
      <c r="E2166" s="19" t="s">
        <v>4374</v>
      </c>
      <c r="F2166" s="10">
        <v>42036</v>
      </c>
      <c r="G2166" s="10">
        <v>45323</v>
      </c>
      <c r="H2166" s="11">
        <v>10</v>
      </c>
      <c r="I2166" s="20" t="s">
        <v>253</v>
      </c>
      <c r="J2166" s="11" t="s">
        <v>255</v>
      </c>
      <c r="K2166" s="11" t="s">
        <v>5259</v>
      </c>
      <c r="L2166" s="11">
        <v>2</v>
      </c>
    </row>
    <row r="2167" spans="1:12">
      <c r="A2167" s="11" t="s">
        <v>4125</v>
      </c>
      <c r="D2167" s="11" t="s">
        <v>254</v>
      </c>
      <c r="E2167" s="19" t="s">
        <v>4375</v>
      </c>
      <c r="F2167" s="10">
        <v>42036</v>
      </c>
      <c r="G2167" s="10">
        <v>45323</v>
      </c>
      <c r="H2167" s="11">
        <v>10</v>
      </c>
      <c r="I2167" s="20" t="s">
        <v>253</v>
      </c>
      <c r="J2167" s="11" t="s">
        <v>255</v>
      </c>
      <c r="K2167" s="11" t="s">
        <v>5259</v>
      </c>
      <c r="L2167" s="11">
        <v>2</v>
      </c>
    </row>
    <row r="2168" spans="1:12">
      <c r="A2168" s="11" t="s">
        <v>4126</v>
      </c>
      <c r="D2168" s="11" t="s">
        <v>254</v>
      </c>
      <c r="E2168" s="19" t="s">
        <v>4376</v>
      </c>
      <c r="F2168" s="10">
        <v>42036</v>
      </c>
      <c r="G2168" s="10">
        <v>45323</v>
      </c>
      <c r="H2168" s="11">
        <v>10</v>
      </c>
      <c r="I2168" s="20" t="s">
        <v>253</v>
      </c>
      <c r="J2168" s="11" t="s">
        <v>255</v>
      </c>
      <c r="K2168" s="11" t="s">
        <v>5259</v>
      </c>
      <c r="L2168" s="11">
        <v>2</v>
      </c>
    </row>
    <row r="2169" spans="1:12">
      <c r="A2169" s="11" t="s">
        <v>4127</v>
      </c>
      <c r="D2169" s="11" t="s">
        <v>254</v>
      </c>
      <c r="E2169" s="19" t="s">
        <v>4377</v>
      </c>
      <c r="F2169" s="10">
        <v>42036</v>
      </c>
      <c r="G2169" s="10">
        <v>45323</v>
      </c>
      <c r="H2169" s="11">
        <v>10</v>
      </c>
      <c r="I2169" s="20" t="s">
        <v>253</v>
      </c>
      <c r="J2169" s="11" t="s">
        <v>255</v>
      </c>
      <c r="K2169" s="11" t="s">
        <v>5259</v>
      </c>
      <c r="L2169" s="11">
        <v>2</v>
      </c>
    </row>
    <row r="2170" spans="1:12">
      <c r="A2170" s="11" t="s">
        <v>4128</v>
      </c>
      <c r="D2170" s="11" t="s">
        <v>254</v>
      </c>
      <c r="E2170" s="19" t="s">
        <v>4378</v>
      </c>
      <c r="F2170" s="10">
        <v>42036</v>
      </c>
      <c r="G2170" s="10">
        <v>45323</v>
      </c>
      <c r="H2170" s="11">
        <v>10</v>
      </c>
      <c r="I2170" s="20" t="s">
        <v>253</v>
      </c>
      <c r="J2170" s="11" t="s">
        <v>255</v>
      </c>
      <c r="K2170" s="11" t="s">
        <v>5259</v>
      </c>
      <c r="L2170" s="11">
        <v>2</v>
      </c>
    </row>
    <row r="2171" spans="1:12">
      <c r="A2171" s="11" t="s">
        <v>4129</v>
      </c>
      <c r="D2171" s="11" t="s">
        <v>254</v>
      </c>
      <c r="E2171" s="19" t="s">
        <v>4379</v>
      </c>
      <c r="F2171" s="10">
        <v>42036</v>
      </c>
      <c r="G2171" s="10">
        <v>45323</v>
      </c>
      <c r="H2171" s="11">
        <v>10</v>
      </c>
      <c r="I2171" s="20" t="s">
        <v>253</v>
      </c>
      <c r="J2171" s="11" t="s">
        <v>255</v>
      </c>
      <c r="K2171" s="11" t="s">
        <v>5259</v>
      </c>
      <c r="L2171" s="11">
        <v>2</v>
      </c>
    </row>
    <row r="2172" spans="1:12">
      <c r="A2172" s="11" t="s">
        <v>4130</v>
      </c>
      <c r="D2172" s="11" t="s">
        <v>254</v>
      </c>
      <c r="E2172" s="19" t="s">
        <v>4380</v>
      </c>
      <c r="F2172" s="10">
        <v>42036</v>
      </c>
      <c r="G2172" s="10">
        <v>45323</v>
      </c>
      <c r="H2172" s="11">
        <v>10</v>
      </c>
      <c r="I2172" s="20" t="s">
        <v>253</v>
      </c>
      <c r="J2172" s="11" t="s">
        <v>255</v>
      </c>
      <c r="K2172" s="11" t="s">
        <v>5259</v>
      </c>
      <c r="L2172" s="11">
        <v>2</v>
      </c>
    </row>
    <row r="2173" spans="1:12">
      <c r="A2173" s="11" t="s">
        <v>4131</v>
      </c>
      <c r="D2173" s="11" t="s">
        <v>254</v>
      </c>
      <c r="E2173" s="19" t="s">
        <v>4381</v>
      </c>
      <c r="F2173" s="10">
        <v>42036</v>
      </c>
      <c r="G2173" s="10">
        <v>45323</v>
      </c>
      <c r="H2173" s="11">
        <v>10</v>
      </c>
      <c r="I2173" s="20" t="s">
        <v>253</v>
      </c>
      <c r="J2173" s="11" t="s">
        <v>255</v>
      </c>
      <c r="K2173" s="11" t="s">
        <v>5259</v>
      </c>
      <c r="L2173" s="11">
        <v>2</v>
      </c>
    </row>
    <row r="2174" spans="1:12">
      <c r="A2174" s="11" t="s">
        <v>4132</v>
      </c>
      <c r="D2174" s="11" t="s">
        <v>254</v>
      </c>
      <c r="E2174" s="19" t="s">
        <v>4382</v>
      </c>
      <c r="F2174" s="10">
        <v>42036</v>
      </c>
      <c r="G2174" s="10">
        <v>45323</v>
      </c>
      <c r="H2174" s="11">
        <v>10</v>
      </c>
      <c r="I2174" s="20" t="s">
        <v>253</v>
      </c>
      <c r="J2174" s="11" t="s">
        <v>255</v>
      </c>
      <c r="K2174" s="11" t="s">
        <v>5259</v>
      </c>
      <c r="L2174" s="11">
        <v>2</v>
      </c>
    </row>
    <row r="2175" spans="1:12">
      <c r="A2175" s="11" t="s">
        <v>4133</v>
      </c>
      <c r="D2175" s="11" t="s">
        <v>254</v>
      </c>
      <c r="E2175" s="19" t="s">
        <v>4383</v>
      </c>
      <c r="F2175" s="10">
        <v>42036</v>
      </c>
      <c r="G2175" s="10">
        <v>45323</v>
      </c>
      <c r="H2175" s="11">
        <v>10</v>
      </c>
      <c r="I2175" s="20" t="s">
        <v>253</v>
      </c>
      <c r="J2175" s="11" t="s">
        <v>255</v>
      </c>
      <c r="K2175" s="11" t="s">
        <v>5259</v>
      </c>
      <c r="L2175" s="11">
        <v>2</v>
      </c>
    </row>
    <row r="2176" spans="1:12">
      <c r="A2176" s="11" t="s">
        <v>4134</v>
      </c>
      <c r="D2176" s="11" t="s">
        <v>254</v>
      </c>
      <c r="E2176" s="19" t="s">
        <v>4384</v>
      </c>
      <c r="F2176" s="10">
        <v>42036</v>
      </c>
      <c r="G2176" s="10">
        <v>45323</v>
      </c>
      <c r="H2176" s="11">
        <v>10</v>
      </c>
      <c r="I2176" s="20" t="s">
        <v>253</v>
      </c>
      <c r="J2176" s="11" t="s">
        <v>255</v>
      </c>
      <c r="K2176" s="11" t="s">
        <v>5259</v>
      </c>
      <c r="L2176" s="11">
        <v>2</v>
      </c>
    </row>
    <row r="2177" spans="1:12">
      <c r="A2177" s="11" t="s">
        <v>4135</v>
      </c>
      <c r="D2177" s="11" t="s">
        <v>254</v>
      </c>
      <c r="E2177" s="19" t="s">
        <v>4385</v>
      </c>
      <c r="F2177" s="10">
        <v>42036</v>
      </c>
      <c r="G2177" s="10">
        <v>45323</v>
      </c>
      <c r="H2177" s="11">
        <v>10</v>
      </c>
      <c r="I2177" s="20" t="s">
        <v>253</v>
      </c>
      <c r="J2177" s="11" t="s">
        <v>255</v>
      </c>
      <c r="K2177" s="11" t="s">
        <v>5259</v>
      </c>
      <c r="L2177" s="11">
        <v>2</v>
      </c>
    </row>
    <row r="2178" spans="1:12">
      <c r="A2178" s="11" t="s">
        <v>4136</v>
      </c>
      <c r="D2178" s="11" t="s">
        <v>254</v>
      </c>
      <c r="E2178" s="19" t="s">
        <v>4386</v>
      </c>
      <c r="F2178" s="10">
        <v>42036</v>
      </c>
      <c r="G2178" s="10">
        <v>45323</v>
      </c>
      <c r="H2178" s="11">
        <v>10</v>
      </c>
      <c r="I2178" s="20" t="s">
        <v>253</v>
      </c>
      <c r="J2178" s="11" t="s">
        <v>255</v>
      </c>
      <c r="K2178" s="11" t="s">
        <v>5259</v>
      </c>
      <c r="L2178" s="11">
        <v>2</v>
      </c>
    </row>
    <row r="2179" spans="1:12">
      <c r="A2179" s="11" t="s">
        <v>4137</v>
      </c>
      <c r="D2179" s="11" t="s">
        <v>254</v>
      </c>
      <c r="E2179" s="19" t="s">
        <v>4387</v>
      </c>
      <c r="F2179" s="10">
        <v>42036</v>
      </c>
      <c r="G2179" s="10">
        <v>45323</v>
      </c>
      <c r="H2179" s="11">
        <v>10</v>
      </c>
      <c r="I2179" s="20" t="s">
        <v>253</v>
      </c>
      <c r="J2179" s="11" t="s">
        <v>255</v>
      </c>
      <c r="K2179" s="11" t="s">
        <v>5259</v>
      </c>
      <c r="L2179" s="11">
        <v>2</v>
      </c>
    </row>
    <row r="2180" spans="1:12">
      <c r="A2180" s="11" t="s">
        <v>4138</v>
      </c>
      <c r="D2180" s="11" t="s">
        <v>254</v>
      </c>
      <c r="E2180" s="19" t="s">
        <v>4388</v>
      </c>
      <c r="F2180" s="10">
        <v>42036</v>
      </c>
      <c r="G2180" s="10">
        <v>45323</v>
      </c>
      <c r="H2180" s="11">
        <v>10</v>
      </c>
      <c r="I2180" s="20" t="s">
        <v>253</v>
      </c>
      <c r="J2180" s="11" t="s">
        <v>255</v>
      </c>
      <c r="K2180" s="11" t="s">
        <v>5259</v>
      </c>
      <c r="L2180" s="11">
        <v>2</v>
      </c>
    </row>
    <row r="2181" spans="1:12">
      <c r="A2181" s="11" t="s">
        <v>4139</v>
      </c>
      <c r="D2181" s="11" t="s">
        <v>254</v>
      </c>
      <c r="E2181" s="19" t="s">
        <v>4389</v>
      </c>
      <c r="F2181" s="10">
        <v>42036</v>
      </c>
      <c r="G2181" s="10">
        <v>45323</v>
      </c>
      <c r="H2181" s="11">
        <v>10</v>
      </c>
      <c r="I2181" s="20" t="s">
        <v>253</v>
      </c>
      <c r="J2181" s="11" t="s">
        <v>255</v>
      </c>
      <c r="K2181" s="11" t="s">
        <v>5259</v>
      </c>
      <c r="L2181" s="11">
        <v>2</v>
      </c>
    </row>
    <row r="2182" spans="1:12">
      <c r="A2182" s="11" t="s">
        <v>4140</v>
      </c>
      <c r="D2182" s="11" t="s">
        <v>254</v>
      </c>
      <c r="E2182" s="19" t="s">
        <v>4390</v>
      </c>
      <c r="F2182" s="10">
        <v>42036</v>
      </c>
      <c r="G2182" s="10">
        <v>45323</v>
      </c>
      <c r="H2182" s="11">
        <v>10</v>
      </c>
      <c r="I2182" s="20" t="s">
        <v>253</v>
      </c>
      <c r="J2182" s="11" t="s">
        <v>255</v>
      </c>
      <c r="K2182" s="11" t="s">
        <v>5259</v>
      </c>
      <c r="L2182" s="11">
        <v>2</v>
      </c>
    </row>
    <row r="2183" spans="1:12">
      <c r="A2183" s="11" t="s">
        <v>4141</v>
      </c>
      <c r="D2183" s="11" t="s">
        <v>254</v>
      </c>
      <c r="E2183" s="19" t="s">
        <v>4391</v>
      </c>
      <c r="F2183" s="10">
        <v>42036</v>
      </c>
      <c r="G2183" s="10">
        <v>45323</v>
      </c>
      <c r="H2183" s="11">
        <v>10</v>
      </c>
      <c r="I2183" s="20" t="s">
        <v>253</v>
      </c>
      <c r="J2183" s="11" t="s">
        <v>255</v>
      </c>
      <c r="K2183" s="11" t="s">
        <v>5259</v>
      </c>
      <c r="L2183" s="11">
        <v>2</v>
      </c>
    </row>
    <row r="2184" spans="1:12">
      <c r="A2184" s="11" t="s">
        <v>4142</v>
      </c>
      <c r="D2184" s="11" t="s">
        <v>254</v>
      </c>
      <c r="E2184" s="19" t="s">
        <v>4392</v>
      </c>
      <c r="F2184" s="10">
        <v>42036</v>
      </c>
      <c r="G2184" s="10">
        <v>45323</v>
      </c>
      <c r="H2184" s="11">
        <v>10</v>
      </c>
      <c r="I2184" s="20" t="s">
        <v>253</v>
      </c>
      <c r="J2184" s="11" t="s">
        <v>255</v>
      </c>
      <c r="K2184" s="11" t="s">
        <v>5259</v>
      </c>
      <c r="L2184" s="11">
        <v>2</v>
      </c>
    </row>
    <row r="2185" spans="1:12">
      <c r="A2185" s="11" t="s">
        <v>4143</v>
      </c>
      <c r="D2185" s="11" t="s">
        <v>254</v>
      </c>
      <c r="E2185" s="19" t="s">
        <v>4393</v>
      </c>
      <c r="F2185" s="10">
        <v>42036</v>
      </c>
      <c r="G2185" s="10">
        <v>45323</v>
      </c>
      <c r="H2185" s="11">
        <v>10</v>
      </c>
      <c r="I2185" s="20" t="s">
        <v>253</v>
      </c>
      <c r="J2185" s="11" t="s">
        <v>255</v>
      </c>
      <c r="K2185" s="11" t="s">
        <v>5259</v>
      </c>
      <c r="L2185" s="11">
        <v>2</v>
      </c>
    </row>
    <row r="2186" spans="1:12">
      <c r="A2186" s="11" t="s">
        <v>4144</v>
      </c>
      <c r="D2186" s="11" t="s">
        <v>254</v>
      </c>
      <c r="E2186" s="19" t="s">
        <v>4394</v>
      </c>
      <c r="F2186" s="10">
        <v>42036</v>
      </c>
      <c r="G2186" s="10">
        <v>45323</v>
      </c>
      <c r="H2186" s="11">
        <v>10</v>
      </c>
      <c r="I2186" s="20" t="s">
        <v>253</v>
      </c>
      <c r="J2186" s="11" t="s">
        <v>255</v>
      </c>
      <c r="K2186" s="11" t="s">
        <v>5259</v>
      </c>
      <c r="L2186" s="11">
        <v>2</v>
      </c>
    </row>
    <row r="2187" spans="1:12">
      <c r="A2187" s="11" t="s">
        <v>4145</v>
      </c>
      <c r="D2187" s="11" t="s">
        <v>254</v>
      </c>
      <c r="E2187" s="19" t="s">
        <v>4395</v>
      </c>
      <c r="F2187" s="10">
        <v>42036</v>
      </c>
      <c r="G2187" s="10">
        <v>45323</v>
      </c>
      <c r="H2187" s="11">
        <v>10</v>
      </c>
      <c r="I2187" s="20" t="s">
        <v>253</v>
      </c>
      <c r="J2187" s="11" t="s">
        <v>255</v>
      </c>
      <c r="K2187" s="11" t="s">
        <v>5259</v>
      </c>
      <c r="L2187" s="11">
        <v>2</v>
      </c>
    </row>
    <row r="2188" spans="1:12">
      <c r="A2188" s="11" t="s">
        <v>4146</v>
      </c>
      <c r="D2188" s="11" t="s">
        <v>254</v>
      </c>
      <c r="E2188" s="19" t="s">
        <v>4396</v>
      </c>
      <c r="F2188" s="10">
        <v>42036</v>
      </c>
      <c r="G2188" s="10">
        <v>45323</v>
      </c>
      <c r="H2188" s="11">
        <v>10</v>
      </c>
      <c r="I2188" s="20" t="s">
        <v>253</v>
      </c>
      <c r="J2188" s="11" t="s">
        <v>255</v>
      </c>
      <c r="K2188" s="11" t="s">
        <v>5259</v>
      </c>
      <c r="L2188" s="11">
        <v>2</v>
      </c>
    </row>
    <row r="2189" spans="1:12">
      <c r="A2189" s="11" t="s">
        <v>4147</v>
      </c>
      <c r="D2189" s="11" t="s">
        <v>254</v>
      </c>
      <c r="E2189" s="19" t="s">
        <v>4397</v>
      </c>
      <c r="F2189" s="10">
        <v>42036</v>
      </c>
      <c r="G2189" s="10">
        <v>45323</v>
      </c>
      <c r="H2189" s="11">
        <v>10</v>
      </c>
      <c r="I2189" s="20" t="s">
        <v>253</v>
      </c>
      <c r="J2189" s="11" t="s">
        <v>255</v>
      </c>
      <c r="K2189" s="11" t="s">
        <v>5259</v>
      </c>
      <c r="L2189" s="11">
        <v>2</v>
      </c>
    </row>
    <row r="2190" spans="1:12">
      <c r="A2190" s="11" t="s">
        <v>4148</v>
      </c>
      <c r="D2190" s="11" t="s">
        <v>254</v>
      </c>
      <c r="E2190" s="19" t="s">
        <v>4398</v>
      </c>
      <c r="F2190" s="10">
        <v>42036</v>
      </c>
      <c r="G2190" s="10">
        <v>45323</v>
      </c>
      <c r="H2190" s="11">
        <v>10</v>
      </c>
      <c r="I2190" s="20" t="s">
        <v>253</v>
      </c>
      <c r="J2190" s="11" t="s">
        <v>255</v>
      </c>
      <c r="K2190" s="11" t="s">
        <v>5259</v>
      </c>
      <c r="L2190" s="11">
        <v>2</v>
      </c>
    </row>
    <row r="2191" spans="1:12">
      <c r="A2191" s="11" t="s">
        <v>4149</v>
      </c>
      <c r="D2191" s="11" t="s">
        <v>254</v>
      </c>
      <c r="E2191" s="19" t="s">
        <v>4399</v>
      </c>
      <c r="F2191" s="10">
        <v>42036</v>
      </c>
      <c r="G2191" s="10">
        <v>45323</v>
      </c>
      <c r="H2191" s="11">
        <v>10</v>
      </c>
      <c r="I2191" s="20" t="s">
        <v>253</v>
      </c>
      <c r="J2191" s="11" t="s">
        <v>255</v>
      </c>
      <c r="K2191" s="11" t="s">
        <v>5259</v>
      </c>
      <c r="L2191" s="11">
        <v>2</v>
      </c>
    </row>
    <row r="2192" spans="1:12">
      <c r="A2192" s="11" t="s">
        <v>4150</v>
      </c>
      <c r="D2192" s="11" t="s">
        <v>254</v>
      </c>
      <c r="E2192" s="19" t="s">
        <v>4400</v>
      </c>
      <c r="F2192" s="10">
        <v>42036</v>
      </c>
      <c r="G2192" s="10">
        <v>45323</v>
      </c>
      <c r="H2192" s="11">
        <v>10</v>
      </c>
      <c r="I2192" s="20" t="s">
        <v>253</v>
      </c>
      <c r="J2192" s="11" t="s">
        <v>255</v>
      </c>
      <c r="K2192" s="11" t="s">
        <v>5259</v>
      </c>
      <c r="L2192" s="11">
        <v>2</v>
      </c>
    </row>
    <row r="2193" spans="1:12">
      <c r="A2193" s="11" t="s">
        <v>4151</v>
      </c>
      <c r="D2193" s="11" t="s">
        <v>254</v>
      </c>
      <c r="E2193" s="19" t="s">
        <v>4401</v>
      </c>
      <c r="F2193" s="10">
        <v>42036</v>
      </c>
      <c r="G2193" s="10">
        <v>45323</v>
      </c>
      <c r="H2193" s="11">
        <v>10</v>
      </c>
      <c r="I2193" s="20" t="s">
        <v>253</v>
      </c>
      <c r="J2193" s="11" t="s">
        <v>255</v>
      </c>
      <c r="K2193" s="11" t="s">
        <v>5259</v>
      </c>
      <c r="L2193" s="11">
        <v>2</v>
      </c>
    </row>
    <row r="2194" spans="1:12">
      <c r="A2194" s="11" t="s">
        <v>4152</v>
      </c>
      <c r="D2194" s="11" t="s">
        <v>254</v>
      </c>
      <c r="E2194" s="19" t="s">
        <v>4402</v>
      </c>
      <c r="F2194" s="10">
        <v>42036</v>
      </c>
      <c r="G2194" s="10">
        <v>45323</v>
      </c>
      <c r="H2194" s="11">
        <v>10</v>
      </c>
      <c r="I2194" s="20" t="s">
        <v>253</v>
      </c>
      <c r="J2194" s="11" t="s">
        <v>255</v>
      </c>
      <c r="K2194" s="11" t="s">
        <v>5259</v>
      </c>
      <c r="L2194" s="11">
        <v>2</v>
      </c>
    </row>
    <row r="2195" spans="1:12">
      <c r="A2195" s="11" t="s">
        <v>4153</v>
      </c>
      <c r="D2195" s="11" t="s">
        <v>254</v>
      </c>
      <c r="E2195" s="19" t="s">
        <v>4403</v>
      </c>
      <c r="F2195" s="10">
        <v>42036</v>
      </c>
      <c r="G2195" s="10">
        <v>45323</v>
      </c>
      <c r="H2195" s="11">
        <v>10</v>
      </c>
      <c r="I2195" s="20" t="s">
        <v>253</v>
      </c>
      <c r="J2195" s="11" t="s">
        <v>255</v>
      </c>
      <c r="K2195" s="11" t="s">
        <v>5259</v>
      </c>
      <c r="L2195" s="11">
        <v>2</v>
      </c>
    </row>
    <row r="2196" spans="1:12">
      <c r="A2196" s="11" t="s">
        <v>4154</v>
      </c>
      <c r="D2196" s="11" t="s">
        <v>254</v>
      </c>
      <c r="E2196" s="19" t="s">
        <v>4404</v>
      </c>
      <c r="F2196" s="10">
        <v>42036</v>
      </c>
      <c r="G2196" s="10">
        <v>45323</v>
      </c>
      <c r="H2196" s="11">
        <v>10</v>
      </c>
      <c r="I2196" s="20" t="s">
        <v>253</v>
      </c>
      <c r="J2196" s="11" t="s">
        <v>255</v>
      </c>
      <c r="K2196" s="11" t="s">
        <v>5259</v>
      </c>
      <c r="L2196" s="11">
        <v>2</v>
      </c>
    </row>
    <row r="2197" spans="1:12">
      <c r="A2197" s="11" t="s">
        <v>4155</v>
      </c>
      <c r="D2197" s="11" t="s">
        <v>254</v>
      </c>
      <c r="E2197" s="19" t="s">
        <v>4405</v>
      </c>
      <c r="F2197" s="10">
        <v>42036</v>
      </c>
      <c r="G2197" s="10">
        <v>45323</v>
      </c>
      <c r="H2197" s="11">
        <v>10</v>
      </c>
      <c r="I2197" s="20" t="s">
        <v>253</v>
      </c>
      <c r="J2197" s="11" t="s">
        <v>255</v>
      </c>
      <c r="K2197" s="11" t="s">
        <v>5259</v>
      </c>
      <c r="L2197" s="11">
        <v>2</v>
      </c>
    </row>
    <row r="2198" spans="1:12">
      <c r="A2198" s="11" t="s">
        <v>4156</v>
      </c>
      <c r="D2198" s="11" t="s">
        <v>254</v>
      </c>
      <c r="E2198" s="19" t="s">
        <v>4406</v>
      </c>
      <c r="F2198" s="10">
        <v>42036</v>
      </c>
      <c r="G2198" s="10">
        <v>45323</v>
      </c>
      <c r="H2198" s="11">
        <v>10</v>
      </c>
      <c r="I2198" s="20" t="s">
        <v>253</v>
      </c>
      <c r="J2198" s="11" t="s">
        <v>255</v>
      </c>
      <c r="K2198" s="11" t="s">
        <v>5259</v>
      </c>
      <c r="L2198" s="11">
        <v>2</v>
      </c>
    </row>
    <row r="2199" spans="1:12">
      <c r="A2199" s="11" t="s">
        <v>4157</v>
      </c>
      <c r="D2199" s="11" t="s">
        <v>254</v>
      </c>
      <c r="E2199" s="19" t="s">
        <v>4407</v>
      </c>
      <c r="F2199" s="10">
        <v>42036</v>
      </c>
      <c r="G2199" s="10">
        <v>45323</v>
      </c>
      <c r="H2199" s="11">
        <v>10</v>
      </c>
      <c r="I2199" s="20" t="s">
        <v>253</v>
      </c>
      <c r="J2199" s="11" t="s">
        <v>255</v>
      </c>
      <c r="K2199" s="11" t="s">
        <v>5259</v>
      </c>
      <c r="L2199" s="11">
        <v>2</v>
      </c>
    </row>
    <row r="2200" spans="1:12">
      <c r="A2200" s="11" t="s">
        <v>4158</v>
      </c>
      <c r="D2200" s="11" t="s">
        <v>254</v>
      </c>
      <c r="E2200" s="19" t="s">
        <v>4408</v>
      </c>
      <c r="F2200" s="10">
        <v>42036</v>
      </c>
      <c r="G2200" s="10">
        <v>45323</v>
      </c>
      <c r="H2200" s="11">
        <v>10</v>
      </c>
      <c r="I2200" s="20" t="s">
        <v>253</v>
      </c>
      <c r="J2200" s="11" t="s">
        <v>255</v>
      </c>
      <c r="K2200" s="11" t="s">
        <v>5259</v>
      </c>
      <c r="L2200" s="11">
        <v>2</v>
      </c>
    </row>
    <row r="2201" spans="1:12">
      <c r="A2201" s="11" t="s">
        <v>4159</v>
      </c>
      <c r="D2201" s="11" t="s">
        <v>254</v>
      </c>
      <c r="E2201" s="19" t="s">
        <v>4409</v>
      </c>
      <c r="F2201" s="10">
        <v>42036</v>
      </c>
      <c r="G2201" s="10">
        <v>45323</v>
      </c>
      <c r="H2201" s="11">
        <v>10</v>
      </c>
      <c r="I2201" s="20" t="s">
        <v>253</v>
      </c>
      <c r="J2201" s="11" t="s">
        <v>255</v>
      </c>
      <c r="K2201" s="11" t="s">
        <v>5259</v>
      </c>
      <c r="L2201" s="11">
        <v>2</v>
      </c>
    </row>
    <row r="2202" spans="1:12">
      <c r="A2202" s="11" t="s">
        <v>4160</v>
      </c>
      <c r="D2202" s="11" t="s">
        <v>254</v>
      </c>
      <c r="E2202" s="19" t="s">
        <v>4410</v>
      </c>
      <c r="F2202" s="10">
        <v>42036</v>
      </c>
      <c r="G2202" s="10">
        <v>45323</v>
      </c>
      <c r="H2202" s="11">
        <v>10</v>
      </c>
      <c r="I2202" s="20" t="s">
        <v>253</v>
      </c>
      <c r="J2202" s="11" t="s">
        <v>255</v>
      </c>
      <c r="K2202" s="11" t="s">
        <v>5259</v>
      </c>
      <c r="L2202" s="11">
        <v>2</v>
      </c>
    </row>
    <row r="2203" spans="1:12">
      <c r="A2203" s="11" t="s">
        <v>4161</v>
      </c>
      <c r="D2203" s="11" t="s">
        <v>254</v>
      </c>
      <c r="E2203" s="19" t="s">
        <v>4411</v>
      </c>
      <c r="F2203" s="10">
        <v>42036</v>
      </c>
      <c r="G2203" s="10">
        <v>45323</v>
      </c>
      <c r="H2203" s="11">
        <v>10</v>
      </c>
      <c r="I2203" s="20" t="s">
        <v>253</v>
      </c>
      <c r="J2203" s="11" t="s">
        <v>255</v>
      </c>
      <c r="K2203" s="11" t="s">
        <v>5259</v>
      </c>
      <c r="L2203" s="11">
        <v>2</v>
      </c>
    </row>
    <row r="2204" spans="1:12">
      <c r="A2204" s="11" t="s">
        <v>4162</v>
      </c>
      <c r="D2204" s="11" t="s">
        <v>254</v>
      </c>
      <c r="E2204" s="19" t="s">
        <v>4412</v>
      </c>
      <c r="F2204" s="10">
        <v>42036</v>
      </c>
      <c r="G2204" s="10">
        <v>45323</v>
      </c>
      <c r="H2204" s="11">
        <v>10</v>
      </c>
      <c r="I2204" s="20" t="s">
        <v>253</v>
      </c>
      <c r="J2204" s="11" t="s">
        <v>255</v>
      </c>
      <c r="K2204" s="11" t="s">
        <v>5259</v>
      </c>
      <c r="L2204" s="11">
        <v>2</v>
      </c>
    </row>
    <row r="2205" spans="1:12">
      <c r="A2205" s="11" t="s">
        <v>4163</v>
      </c>
      <c r="D2205" s="11" t="s">
        <v>254</v>
      </c>
      <c r="E2205" s="19" t="s">
        <v>4413</v>
      </c>
      <c r="F2205" s="10">
        <v>42036</v>
      </c>
      <c r="G2205" s="10">
        <v>45323</v>
      </c>
      <c r="H2205" s="11">
        <v>10</v>
      </c>
      <c r="I2205" s="20" t="s">
        <v>253</v>
      </c>
      <c r="J2205" s="11" t="s">
        <v>255</v>
      </c>
      <c r="K2205" s="11" t="s">
        <v>5259</v>
      </c>
      <c r="L2205" s="11">
        <v>2</v>
      </c>
    </row>
    <row r="2206" spans="1:12">
      <c r="A2206" s="11" t="s">
        <v>4164</v>
      </c>
      <c r="D2206" s="11" t="s">
        <v>254</v>
      </c>
      <c r="E2206" s="19" t="s">
        <v>4414</v>
      </c>
      <c r="F2206" s="10">
        <v>42036</v>
      </c>
      <c r="G2206" s="10">
        <v>45323</v>
      </c>
      <c r="H2206" s="11">
        <v>10</v>
      </c>
      <c r="I2206" s="20" t="s">
        <v>253</v>
      </c>
      <c r="J2206" s="11" t="s">
        <v>255</v>
      </c>
      <c r="K2206" s="11" t="s">
        <v>5259</v>
      </c>
      <c r="L2206" s="11">
        <v>2</v>
      </c>
    </row>
    <row r="2207" spans="1:12">
      <c r="A2207" s="11" t="s">
        <v>4165</v>
      </c>
      <c r="D2207" s="11" t="s">
        <v>254</v>
      </c>
      <c r="E2207" s="19" t="s">
        <v>4415</v>
      </c>
      <c r="F2207" s="10">
        <v>42036</v>
      </c>
      <c r="G2207" s="10">
        <v>45323</v>
      </c>
      <c r="H2207" s="11">
        <v>10</v>
      </c>
      <c r="I2207" s="20" t="s">
        <v>253</v>
      </c>
      <c r="J2207" s="11" t="s">
        <v>255</v>
      </c>
      <c r="K2207" s="11" t="s">
        <v>5259</v>
      </c>
      <c r="L2207" s="11">
        <v>2</v>
      </c>
    </row>
    <row r="2208" spans="1:12">
      <c r="A2208" s="11" t="s">
        <v>4166</v>
      </c>
      <c r="D2208" s="11" t="s">
        <v>254</v>
      </c>
      <c r="E2208" s="19" t="s">
        <v>4416</v>
      </c>
      <c r="F2208" s="10">
        <v>42036</v>
      </c>
      <c r="G2208" s="10">
        <v>45323</v>
      </c>
      <c r="H2208" s="11">
        <v>10</v>
      </c>
      <c r="I2208" s="20" t="s">
        <v>253</v>
      </c>
      <c r="J2208" s="11" t="s">
        <v>255</v>
      </c>
      <c r="K2208" s="11" t="s">
        <v>5259</v>
      </c>
      <c r="L2208" s="11">
        <v>2</v>
      </c>
    </row>
    <row r="2209" spans="1:12">
      <c r="A2209" s="11" t="s">
        <v>4167</v>
      </c>
      <c r="D2209" s="11" t="s">
        <v>254</v>
      </c>
      <c r="E2209" s="19" t="s">
        <v>4417</v>
      </c>
      <c r="F2209" s="10">
        <v>42036</v>
      </c>
      <c r="G2209" s="10">
        <v>45323</v>
      </c>
      <c r="H2209" s="11">
        <v>10</v>
      </c>
      <c r="I2209" s="20" t="s">
        <v>253</v>
      </c>
      <c r="J2209" s="11" t="s">
        <v>255</v>
      </c>
      <c r="K2209" s="11" t="s">
        <v>5259</v>
      </c>
      <c r="L2209" s="11">
        <v>2</v>
      </c>
    </row>
    <row r="2210" spans="1:12">
      <c r="A2210" s="11" t="s">
        <v>4168</v>
      </c>
      <c r="D2210" s="11" t="s">
        <v>254</v>
      </c>
      <c r="E2210" s="19" t="s">
        <v>4418</v>
      </c>
      <c r="F2210" s="10">
        <v>42036</v>
      </c>
      <c r="G2210" s="10">
        <v>45323</v>
      </c>
      <c r="H2210" s="11">
        <v>10</v>
      </c>
      <c r="I2210" s="20" t="s">
        <v>253</v>
      </c>
      <c r="J2210" s="11" t="s">
        <v>255</v>
      </c>
      <c r="K2210" s="11" t="s">
        <v>5259</v>
      </c>
      <c r="L2210" s="11">
        <v>2</v>
      </c>
    </row>
    <row r="2211" spans="1:12">
      <c r="A2211" s="11" t="s">
        <v>4169</v>
      </c>
      <c r="D2211" s="11" t="s">
        <v>254</v>
      </c>
      <c r="E2211" s="19" t="s">
        <v>4419</v>
      </c>
      <c r="F2211" s="10">
        <v>42036</v>
      </c>
      <c r="G2211" s="10">
        <v>45323</v>
      </c>
      <c r="H2211" s="11">
        <v>10</v>
      </c>
      <c r="I2211" s="20" t="s">
        <v>253</v>
      </c>
      <c r="J2211" s="11" t="s">
        <v>255</v>
      </c>
      <c r="K2211" s="11" t="s">
        <v>5259</v>
      </c>
      <c r="L2211" s="11">
        <v>2</v>
      </c>
    </row>
    <row r="2212" spans="1:12">
      <c r="A2212" s="11" t="s">
        <v>4170</v>
      </c>
      <c r="D2212" s="11" t="s">
        <v>254</v>
      </c>
      <c r="E2212" s="19" t="s">
        <v>4420</v>
      </c>
      <c r="F2212" s="10">
        <v>42036</v>
      </c>
      <c r="G2212" s="10">
        <v>45323</v>
      </c>
      <c r="H2212" s="11">
        <v>10</v>
      </c>
      <c r="I2212" s="20" t="s">
        <v>253</v>
      </c>
      <c r="J2212" s="11" t="s">
        <v>255</v>
      </c>
      <c r="K2212" s="11" t="s">
        <v>5259</v>
      </c>
      <c r="L2212" s="11">
        <v>2</v>
      </c>
    </row>
    <row r="2213" spans="1:12">
      <c r="A2213" s="11" t="s">
        <v>4171</v>
      </c>
      <c r="D2213" s="11" t="s">
        <v>254</v>
      </c>
      <c r="E2213" s="19" t="s">
        <v>4421</v>
      </c>
      <c r="F2213" s="10">
        <v>42036</v>
      </c>
      <c r="G2213" s="10">
        <v>45323</v>
      </c>
      <c r="H2213" s="11">
        <v>10</v>
      </c>
      <c r="I2213" s="20" t="s">
        <v>253</v>
      </c>
      <c r="J2213" s="11" t="s">
        <v>255</v>
      </c>
      <c r="K2213" s="11" t="s">
        <v>5259</v>
      </c>
      <c r="L2213" s="11">
        <v>2</v>
      </c>
    </row>
    <row r="2214" spans="1:12">
      <c r="A2214" s="11" t="s">
        <v>4172</v>
      </c>
      <c r="D2214" s="11" t="s">
        <v>254</v>
      </c>
      <c r="E2214" s="19" t="s">
        <v>4422</v>
      </c>
      <c r="F2214" s="10">
        <v>42036</v>
      </c>
      <c r="G2214" s="10">
        <v>45323</v>
      </c>
      <c r="H2214" s="11">
        <v>10</v>
      </c>
      <c r="I2214" s="20" t="s">
        <v>253</v>
      </c>
      <c r="J2214" s="11" t="s">
        <v>255</v>
      </c>
      <c r="K2214" s="11" t="s">
        <v>5259</v>
      </c>
      <c r="L2214" s="11">
        <v>2</v>
      </c>
    </row>
    <row r="2215" spans="1:12">
      <c r="A2215" s="11" t="s">
        <v>4173</v>
      </c>
      <c r="D2215" s="11" t="s">
        <v>254</v>
      </c>
      <c r="E2215" s="19" t="s">
        <v>4423</v>
      </c>
      <c r="F2215" s="10">
        <v>42036</v>
      </c>
      <c r="G2215" s="10">
        <v>45323</v>
      </c>
      <c r="H2215" s="11">
        <v>10</v>
      </c>
      <c r="I2215" s="20" t="s">
        <v>253</v>
      </c>
      <c r="J2215" s="11" t="s">
        <v>255</v>
      </c>
      <c r="K2215" s="11" t="s">
        <v>5259</v>
      </c>
      <c r="L2215" s="11">
        <v>2</v>
      </c>
    </row>
    <row r="2216" spans="1:12">
      <c r="A2216" s="11" t="s">
        <v>4174</v>
      </c>
      <c r="D2216" s="11" t="s">
        <v>254</v>
      </c>
      <c r="E2216" s="19" t="s">
        <v>4424</v>
      </c>
      <c r="F2216" s="10">
        <v>42036</v>
      </c>
      <c r="G2216" s="10">
        <v>45323</v>
      </c>
      <c r="H2216" s="11">
        <v>10</v>
      </c>
      <c r="I2216" s="20" t="s">
        <v>253</v>
      </c>
      <c r="J2216" s="11" t="s">
        <v>255</v>
      </c>
      <c r="K2216" s="11" t="s">
        <v>5259</v>
      </c>
      <c r="L2216" s="11">
        <v>2</v>
      </c>
    </row>
    <row r="2217" spans="1:12">
      <c r="A2217" s="11" t="s">
        <v>4175</v>
      </c>
      <c r="D2217" s="11" t="s">
        <v>254</v>
      </c>
      <c r="E2217" s="19" t="s">
        <v>4425</v>
      </c>
      <c r="F2217" s="10">
        <v>42036</v>
      </c>
      <c r="G2217" s="10">
        <v>45323</v>
      </c>
      <c r="H2217" s="11">
        <v>10</v>
      </c>
      <c r="I2217" s="20" t="s">
        <v>253</v>
      </c>
      <c r="J2217" s="11" t="s">
        <v>255</v>
      </c>
      <c r="K2217" s="11" t="s">
        <v>5259</v>
      </c>
      <c r="L2217" s="11">
        <v>2</v>
      </c>
    </row>
    <row r="2218" spans="1:12">
      <c r="A2218" s="11" t="s">
        <v>4176</v>
      </c>
      <c r="D2218" s="11" t="s">
        <v>254</v>
      </c>
      <c r="E2218" s="19" t="s">
        <v>4426</v>
      </c>
      <c r="F2218" s="10">
        <v>42036</v>
      </c>
      <c r="G2218" s="10">
        <v>45323</v>
      </c>
      <c r="H2218" s="11">
        <v>10</v>
      </c>
      <c r="I2218" s="20" t="s">
        <v>253</v>
      </c>
      <c r="J2218" s="11" t="s">
        <v>255</v>
      </c>
      <c r="K2218" s="11" t="s">
        <v>5259</v>
      </c>
      <c r="L2218" s="11">
        <v>2</v>
      </c>
    </row>
    <row r="2219" spans="1:12">
      <c r="A2219" s="11" t="s">
        <v>4177</v>
      </c>
      <c r="D2219" s="11" t="s">
        <v>254</v>
      </c>
      <c r="E2219" s="19" t="s">
        <v>4427</v>
      </c>
      <c r="F2219" s="10">
        <v>42036</v>
      </c>
      <c r="G2219" s="10">
        <v>45323</v>
      </c>
      <c r="H2219" s="11">
        <v>10</v>
      </c>
      <c r="I2219" s="20" t="s">
        <v>253</v>
      </c>
      <c r="J2219" s="11" t="s">
        <v>255</v>
      </c>
      <c r="K2219" s="11" t="s">
        <v>5259</v>
      </c>
      <c r="L2219" s="11">
        <v>2</v>
      </c>
    </row>
    <row r="2220" spans="1:12">
      <c r="A2220" s="11" t="s">
        <v>4178</v>
      </c>
      <c r="D2220" s="11" t="s">
        <v>254</v>
      </c>
      <c r="E2220" s="19" t="s">
        <v>4428</v>
      </c>
      <c r="F2220" s="10">
        <v>42036</v>
      </c>
      <c r="G2220" s="10">
        <v>45323</v>
      </c>
      <c r="H2220" s="11">
        <v>10</v>
      </c>
      <c r="I2220" s="20" t="s">
        <v>253</v>
      </c>
      <c r="J2220" s="11" t="s">
        <v>255</v>
      </c>
      <c r="K2220" s="11" t="s">
        <v>5259</v>
      </c>
      <c r="L2220" s="11">
        <v>2</v>
      </c>
    </row>
    <row r="2221" spans="1:12">
      <c r="A2221" s="11" t="s">
        <v>4179</v>
      </c>
      <c r="D2221" s="11" t="s">
        <v>254</v>
      </c>
      <c r="E2221" s="19" t="s">
        <v>4429</v>
      </c>
      <c r="F2221" s="10">
        <v>42036</v>
      </c>
      <c r="G2221" s="10">
        <v>45323</v>
      </c>
      <c r="H2221" s="11">
        <v>10</v>
      </c>
      <c r="I2221" s="20" t="s">
        <v>253</v>
      </c>
      <c r="J2221" s="11" t="s">
        <v>255</v>
      </c>
      <c r="K2221" s="11" t="s">
        <v>5259</v>
      </c>
      <c r="L2221" s="11">
        <v>2</v>
      </c>
    </row>
    <row r="2222" spans="1:12">
      <c r="A2222" s="11" t="s">
        <v>4180</v>
      </c>
      <c r="D2222" s="11" t="s">
        <v>254</v>
      </c>
      <c r="E2222" s="19" t="s">
        <v>4430</v>
      </c>
      <c r="F2222" s="10">
        <v>42036</v>
      </c>
      <c r="G2222" s="10">
        <v>45323</v>
      </c>
      <c r="H2222" s="11">
        <v>10</v>
      </c>
      <c r="I2222" s="20" t="s">
        <v>253</v>
      </c>
      <c r="J2222" s="11" t="s">
        <v>255</v>
      </c>
      <c r="K2222" s="11" t="s">
        <v>5259</v>
      </c>
      <c r="L2222" s="11">
        <v>2</v>
      </c>
    </row>
    <row r="2223" spans="1:12">
      <c r="A2223" s="11" t="s">
        <v>4181</v>
      </c>
      <c r="D2223" s="11" t="s">
        <v>254</v>
      </c>
      <c r="E2223" s="19" t="s">
        <v>4431</v>
      </c>
      <c r="F2223" s="10">
        <v>42036</v>
      </c>
      <c r="G2223" s="10">
        <v>45323</v>
      </c>
      <c r="H2223" s="11">
        <v>10</v>
      </c>
      <c r="I2223" s="20" t="s">
        <v>253</v>
      </c>
      <c r="J2223" s="11" t="s">
        <v>255</v>
      </c>
      <c r="K2223" s="11" t="s">
        <v>5259</v>
      </c>
      <c r="L2223" s="11">
        <v>2</v>
      </c>
    </row>
    <row r="2224" spans="1:12">
      <c r="A2224" s="11" t="s">
        <v>4182</v>
      </c>
      <c r="D2224" s="11" t="s">
        <v>254</v>
      </c>
      <c r="E2224" s="19" t="s">
        <v>4432</v>
      </c>
      <c r="F2224" s="10">
        <v>42036</v>
      </c>
      <c r="G2224" s="10">
        <v>45323</v>
      </c>
      <c r="H2224" s="11">
        <v>10</v>
      </c>
      <c r="I2224" s="20" t="s">
        <v>253</v>
      </c>
      <c r="J2224" s="11" t="s">
        <v>255</v>
      </c>
      <c r="K2224" s="11" t="s">
        <v>5259</v>
      </c>
      <c r="L2224" s="11">
        <v>2</v>
      </c>
    </row>
    <row r="2225" spans="1:12">
      <c r="A2225" s="11" t="s">
        <v>4183</v>
      </c>
      <c r="D2225" s="11" t="s">
        <v>254</v>
      </c>
      <c r="E2225" s="19" t="s">
        <v>4433</v>
      </c>
      <c r="F2225" s="10">
        <v>42036</v>
      </c>
      <c r="G2225" s="10">
        <v>45323</v>
      </c>
      <c r="H2225" s="11">
        <v>10</v>
      </c>
      <c r="I2225" s="20" t="s">
        <v>253</v>
      </c>
      <c r="J2225" s="11" t="s">
        <v>255</v>
      </c>
      <c r="K2225" s="11" t="s">
        <v>5259</v>
      </c>
      <c r="L2225" s="11">
        <v>2</v>
      </c>
    </row>
    <row r="2226" spans="1:12">
      <c r="A2226" s="11" t="s">
        <v>4184</v>
      </c>
      <c r="D2226" s="11" t="s">
        <v>254</v>
      </c>
      <c r="E2226" s="19" t="s">
        <v>4434</v>
      </c>
      <c r="F2226" s="10">
        <v>42036</v>
      </c>
      <c r="G2226" s="10">
        <v>45323</v>
      </c>
      <c r="H2226" s="11">
        <v>10</v>
      </c>
      <c r="I2226" s="20" t="s">
        <v>253</v>
      </c>
      <c r="J2226" s="11" t="s">
        <v>255</v>
      </c>
      <c r="K2226" s="11" t="s">
        <v>5259</v>
      </c>
      <c r="L2226" s="11">
        <v>2</v>
      </c>
    </row>
    <row r="2227" spans="1:12">
      <c r="A2227" s="11" t="s">
        <v>4185</v>
      </c>
      <c r="D2227" s="11" t="s">
        <v>254</v>
      </c>
      <c r="E2227" s="19" t="s">
        <v>4435</v>
      </c>
      <c r="F2227" s="10">
        <v>42036</v>
      </c>
      <c r="G2227" s="10">
        <v>45323</v>
      </c>
      <c r="H2227" s="11">
        <v>10</v>
      </c>
      <c r="I2227" s="20" t="s">
        <v>253</v>
      </c>
      <c r="J2227" s="11" t="s">
        <v>255</v>
      </c>
      <c r="K2227" s="11" t="s">
        <v>5259</v>
      </c>
      <c r="L2227" s="11">
        <v>2</v>
      </c>
    </row>
    <row r="2228" spans="1:12">
      <c r="A2228" s="11" t="s">
        <v>4186</v>
      </c>
      <c r="D2228" s="11" t="s">
        <v>254</v>
      </c>
      <c r="E2228" s="19" t="s">
        <v>4436</v>
      </c>
      <c r="F2228" s="10">
        <v>42036</v>
      </c>
      <c r="G2228" s="10">
        <v>45323</v>
      </c>
      <c r="H2228" s="11">
        <v>10</v>
      </c>
      <c r="I2228" s="20" t="s">
        <v>253</v>
      </c>
      <c r="J2228" s="11" t="s">
        <v>255</v>
      </c>
      <c r="K2228" s="11" t="s">
        <v>5259</v>
      </c>
      <c r="L2228" s="11">
        <v>2</v>
      </c>
    </row>
    <row r="2229" spans="1:12">
      <c r="A2229" s="11" t="s">
        <v>4187</v>
      </c>
      <c r="D2229" s="11" t="s">
        <v>254</v>
      </c>
      <c r="E2229" s="19" t="s">
        <v>4437</v>
      </c>
      <c r="F2229" s="10">
        <v>42036</v>
      </c>
      <c r="G2229" s="10">
        <v>45323</v>
      </c>
      <c r="H2229" s="11">
        <v>10</v>
      </c>
      <c r="I2229" s="20" t="s">
        <v>253</v>
      </c>
      <c r="J2229" s="11" t="s">
        <v>255</v>
      </c>
      <c r="K2229" s="11" t="s">
        <v>5259</v>
      </c>
      <c r="L2229" s="11">
        <v>2</v>
      </c>
    </row>
    <row r="2230" spans="1:12">
      <c r="A2230" s="11" t="s">
        <v>4188</v>
      </c>
      <c r="D2230" s="11" t="s">
        <v>254</v>
      </c>
      <c r="E2230" s="19" t="s">
        <v>4438</v>
      </c>
      <c r="F2230" s="10">
        <v>42036</v>
      </c>
      <c r="G2230" s="10">
        <v>45323</v>
      </c>
      <c r="H2230" s="11">
        <v>10</v>
      </c>
      <c r="I2230" s="20" t="s">
        <v>253</v>
      </c>
      <c r="J2230" s="11" t="s">
        <v>255</v>
      </c>
      <c r="K2230" s="11" t="s">
        <v>5259</v>
      </c>
      <c r="L2230" s="11">
        <v>2</v>
      </c>
    </row>
    <row r="2231" spans="1:12">
      <c r="A2231" s="11" t="s">
        <v>4189</v>
      </c>
      <c r="D2231" s="11" t="s">
        <v>254</v>
      </c>
      <c r="E2231" s="19" t="s">
        <v>4439</v>
      </c>
      <c r="F2231" s="10">
        <v>42036</v>
      </c>
      <c r="G2231" s="10">
        <v>45323</v>
      </c>
      <c r="H2231" s="11">
        <v>10</v>
      </c>
      <c r="I2231" s="20" t="s">
        <v>253</v>
      </c>
      <c r="J2231" s="11" t="s">
        <v>255</v>
      </c>
      <c r="K2231" s="11" t="s">
        <v>5259</v>
      </c>
      <c r="L2231" s="11">
        <v>2</v>
      </c>
    </row>
    <row r="2232" spans="1:12">
      <c r="A2232" s="11" t="s">
        <v>4190</v>
      </c>
      <c r="D2232" s="11" t="s">
        <v>254</v>
      </c>
      <c r="E2232" s="19" t="s">
        <v>4440</v>
      </c>
      <c r="F2232" s="10">
        <v>42036</v>
      </c>
      <c r="G2232" s="10">
        <v>45323</v>
      </c>
      <c r="H2232" s="11">
        <v>10</v>
      </c>
      <c r="I2232" s="20" t="s">
        <v>253</v>
      </c>
      <c r="J2232" s="11" t="s">
        <v>255</v>
      </c>
      <c r="K2232" s="11" t="s">
        <v>5259</v>
      </c>
      <c r="L2232" s="11">
        <v>2</v>
      </c>
    </row>
    <row r="2233" spans="1:12">
      <c r="A2233" s="11" t="s">
        <v>4191</v>
      </c>
      <c r="D2233" s="11" t="s">
        <v>254</v>
      </c>
      <c r="E2233" s="19" t="s">
        <v>4441</v>
      </c>
      <c r="F2233" s="10">
        <v>42036</v>
      </c>
      <c r="G2233" s="10">
        <v>45323</v>
      </c>
      <c r="H2233" s="11">
        <v>10</v>
      </c>
      <c r="I2233" s="20" t="s">
        <v>253</v>
      </c>
      <c r="J2233" s="11" t="s">
        <v>255</v>
      </c>
      <c r="K2233" s="11" t="s">
        <v>5259</v>
      </c>
      <c r="L2233" s="11">
        <v>2</v>
      </c>
    </row>
    <row r="2234" spans="1:12">
      <c r="A2234" s="11" t="s">
        <v>4192</v>
      </c>
      <c r="D2234" s="11" t="s">
        <v>254</v>
      </c>
      <c r="E2234" s="19" t="s">
        <v>4442</v>
      </c>
      <c r="F2234" s="10">
        <v>42036</v>
      </c>
      <c r="G2234" s="10">
        <v>45323</v>
      </c>
      <c r="H2234" s="11">
        <v>10</v>
      </c>
      <c r="I2234" s="20" t="s">
        <v>253</v>
      </c>
      <c r="J2234" s="11" t="s">
        <v>255</v>
      </c>
      <c r="K2234" s="11" t="s">
        <v>5259</v>
      </c>
      <c r="L2234" s="11">
        <v>2</v>
      </c>
    </row>
    <row r="2235" spans="1:12">
      <c r="A2235" s="11" t="s">
        <v>4193</v>
      </c>
      <c r="D2235" s="11" t="s">
        <v>254</v>
      </c>
      <c r="E2235" s="19" t="s">
        <v>4443</v>
      </c>
      <c r="F2235" s="10">
        <v>42036</v>
      </c>
      <c r="G2235" s="10">
        <v>45323</v>
      </c>
      <c r="H2235" s="11">
        <v>10</v>
      </c>
      <c r="I2235" s="20" t="s">
        <v>253</v>
      </c>
      <c r="J2235" s="11" t="s">
        <v>255</v>
      </c>
      <c r="K2235" s="11" t="s">
        <v>5259</v>
      </c>
      <c r="L2235" s="11">
        <v>2</v>
      </c>
    </row>
    <row r="2236" spans="1:12">
      <c r="A2236" s="11" t="s">
        <v>4194</v>
      </c>
      <c r="D2236" s="11" t="s">
        <v>254</v>
      </c>
      <c r="E2236" s="19" t="s">
        <v>4444</v>
      </c>
      <c r="F2236" s="10">
        <v>42036</v>
      </c>
      <c r="G2236" s="10">
        <v>45323</v>
      </c>
      <c r="H2236" s="11">
        <v>10</v>
      </c>
      <c r="I2236" s="20" t="s">
        <v>253</v>
      </c>
      <c r="J2236" s="11" t="s">
        <v>255</v>
      </c>
      <c r="K2236" s="11" t="s">
        <v>5259</v>
      </c>
      <c r="L2236" s="11">
        <v>2</v>
      </c>
    </row>
    <row r="2237" spans="1:12">
      <c r="A2237" s="11" t="s">
        <v>4195</v>
      </c>
      <c r="D2237" s="11" t="s">
        <v>254</v>
      </c>
      <c r="E2237" s="19" t="s">
        <v>4445</v>
      </c>
      <c r="F2237" s="10">
        <v>42036</v>
      </c>
      <c r="G2237" s="10">
        <v>45323</v>
      </c>
      <c r="H2237" s="11">
        <v>10</v>
      </c>
      <c r="I2237" s="20" t="s">
        <v>253</v>
      </c>
      <c r="J2237" s="11" t="s">
        <v>255</v>
      </c>
      <c r="K2237" s="11" t="s">
        <v>5259</v>
      </c>
      <c r="L2237" s="11">
        <v>2</v>
      </c>
    </row>
    <row r="2238" spans="1:12">
      <c r="A2238" s="11" t="s">
        <v>4196</v>
      </c>
      <c r="D2238" s="11" t="s">
        <v>254</v>
      </c>
      <c r="E2238" s="19" t="s">
        <v>4446</v>
      </c>
      <c r="F2238" s="10">
        <v>42036</v>
      </c>
      <c r="G2238" s="10">
        <v>45323</v>
      </c>
      <c r="H2238" s="11">
        <v>10</v>
      </c>
      <c r="I2238" s="20" t="s">
        <v>253</v>
      </c>
      <c r="J2238" s="11" t="s">
        <v>255</v>
      </c>
      <c r="K2238" s="11" t="s">
        <v>5259</v>
      </c>
      <c r="L2238" s="11">
        <v>2</v>
      </c>
    </row>
    <row r="2239" spans="1:12">
      <c r="A2239" s="11" t="s">
        <v>4197</v>
      </c>
      <c r="D2239" s="11" t="s">
        <v>254</v>
      </c>
      <c r="E2239" s="19" t="s">
        <v>4447</v>
      </c>
      <c r="F2239" s="10">
        <v>42036</v>
      </c>
      <c r="G2239" s="10">
        <v>45323</v>
      </c>
      <c r="H2239" s="11">
        <v>10</v>
      </c>
      <c r="I2239" s="20" t="s">
        <v>253</v>
      </c>
      <c r="J2239" s="11" t="s">
        <v>255</v>
      </c>
      <c r="K2239" s="11" t="s">
        <v>5259</v>
      </c>
      <c r="L2239" s="11">
        <v>2</v>
      </c>
    </row>
    <row r="2240" spans="1:12">
      <c r="A2240" s="11" t="s">
        <v>4198</v>
      </c>
      <c r="D2240" s="11" t="s">
        <v>254</v>
      </c>
      <c r="E2240" s="19" t="s">
        <v>4448</v>
      </c>
      <c r="F2240" s="10">
        <v>42036</v>
      </c>
      <c r="G2240" s="10">
        <v>45323</v>
      </c>
      <c r="H2240" s="11">
        <v>10</v>
      </c>
      <c r="I2240" s="20" t="s">
        <v>253</v>
      </c>
      <c r="J2240" s="11" t="s">
        <v>255</v>
      </c>
      <c r="K2240" s="11" t="s">
        <v>5259</v>
      </c>
      <c r="L2240" s="11">
        <v>2</v>
      </c>
    </row>
    <row r="2241" spans="1:12">
      <c r="A2241" s="11" t="s">
        <v>4199</v>
      </c>
      <c r="D2241" s="11" t="s">
        <v>254</v>
      </c>
      <c r="E2241" s="19" t="s">
        <v>4449</v>
      </c>
      <c r="F2241" s="10">
        <v>42036</v>
      </c>
      <c r="G2241" s="10">
        <v>45323</v>
      </c>
      <c r="H2241" s="11">
        <v>10</v>
      </c>
      <c r="I2241" s="20" t="s">
        <v>253</v>
      </c>
      <c r="J2241" s="11" t="s">
        <v>255</v>
      </c>
      <c r="K2241" s="11" t="s">
        <v>5259</v>
      </c>
      <c r="L2241" s="11">
        <v>2</v>
      </c>
    </row>
    <row r="2242" spans="1:12">
      <c r="A2242" s="11" t="s">
        <v>4200</v>
      </c>
      <c r="D2242" s="11" t="s">
        <v>254</v>
      </c>
      <c r="E2242" s="19" t="s">
        <v>4450</v>
      </c>
      <c r="F2242" s="10">
        <v>42036</v>
      </c>
      <c r="G2242" s="10">
        <v>45323</v>
      </c>
      <c r="H2242" s="11">
        <v>10</v>
      </c>
      <c r="I2242" s="20" t="s">
        <v>253</v>
      </c>
      <c r="J2242" s="11" t="s">
        <v>255</v>
      </c>
      <c r="K2242" s="11" t="s">
        <v>5259</v>
      </c>
      <c r="L2242" s="11">
        <v>2</v>
      </c>
    </row>
    <row r="2243" spans="1:12">
      <c r="A2243" s="11" t="s">
        <v>4201</v>
      </c>
      <c r="D2243" s="11" t="s">
        <v>254</v>
      </c>
      <c r="E2243" s="19" t="s">
        <v>4451</v>
      </c>
      <c r="F2243" s="10">
        <v>42036</v>
      </c>
      <c r="G2243" s="10">
        <v>45323</v>
      </c>
      <c r="H2243" s="11">
        <v>10</v>
      </c>
      <c r="I2243" s="20" t="s">
        <v>253</v>
      </c>
      <c r="J2243" s="11" t="s">
        <v>255</v>
      </c>
      <c r="K2243" s="11" t="s">
        <v>5259</v>
      </c>
      <c r="L2243" s="11">
        <v>2</v>
      </c>
    </row>
    <row r="2244" spans="1:12">
      <c r="A2244" s="11" t="s">
        <v>4202</v>
      </c>
      <c r="D2244" s="11" t="s">
        <v>254</v>
      </c>
      <c r="E2244" s="19" t="s">
        <v>4452</v>
      </c>
      <c r="F2244" s="10">
        <v>42036</v>
      </c>
      <c r="G2244" s="10">
        <v>45323</v>
      </c>
      <c r="H2244" s="11">
        <v>10</v>
      </c>
      <c r="I2244" s="20" t="s">
        <v>253</v>
      </c>
      <c r="J2244" s="11" t="s">
        <v>255</v>
      </c>
      <c r="K2244" s="11" t="s">
        <v>5259</v>
      </c>
      <c r="L2244" s="11">
        <v>2</v>
      </c>
    </row>
    <row r="2245" spans="1:12">
      <c r="A2245" s="11" t="s">
        <v>4203</v>
      </c>
      <c r="D2245" s="11" t="s">
        <v>254</v>
      </c>
      <c r="E2245" s="19" t="s">
        <v>4453</v>
      </c>
      <c r="F2245" s="10">
        <v>42036</v>
      </c>
      <c r="G2245" s="10">
        <v>45323</v>
      </c>
      <c r="H2245" s="11">
        <v>10</v>
      </c>
      <c r="I2245" s="20" t="s">
        <v>253</v>
      </c>
      <c r="J2245" s="11" t="s">
        <v>255</v>
      </c>
      <c r="K2245" s="11" t="s">
        <v>5259</v>
      </c>
      <c r="L2245" s="11">
        <v>2</v>
      </c>
    </row>
    <row r="2246" spans="1:12">
      <c r="A2246" s="11" t="s">
        <v>4204</v>
      </c>
      <c r="D2246" s="11" t="s">
        <v>254</v>
      </c>
      <c r="E2246" s="19" t="s">
        <v>4454</v>
      </c>
      <c r="F2246" s="10">
        <v>42036</v>
      </c>
      <c r="G2246" s="10">
        <v>45323</v>
      </c>
      <c r="H2246" s="11">
        <v>10</v>
      </c>
      <c r="I2246" s="20" t="s">
        <v>253</v>
      </c>
      <c r="J2246" s="11" t="s">
        <v>255</v>
      </c>
      <c r="K2246" s="11" t="s">
        <v>5259</v>
      </c>
      <c r="L2246" s="11">
        <v>2</v>
      </c>
    </row>
    <row r="2247" spans="1:12">
      <c r="A2247" s="11" t="s">
        <v>4205</v>
      </c>
      <c r="D2247" s="11" t="s">
        <v>254</v>
      </c>
      <c r="E2247" s="19" t="s">
        <v>4455</v>
      </c>
      <c r="F2247" s="10">
        <v>42036</v>
      </c>
      <c r="G2247" s="10">
        <v>45323</v>
      </c>
      <c r="H2247" s="11">
        <v>10</v>
      </c>
      <c r="I2247" s="20" t="s">
        <v>253</v>
      </c>
      <c r="J2247" s="11" t="s">
        <v>255</v>
      </c>
      <c r="K2247" s="11" t="s">
        <v>5259</v>
      </c>
      <c r="L2247" s="11">
        <v>2</v>
      </c>
    </row>
    <row r="2248" spans="1:12">
      <c r="A2248" s="11" t="s">
        <v>4206</v>
      </c>
      <c r="D2248" s="11" t="s">
        <v>254</v>
      </c>
      <c r="E2248" s="19" t="s">
        <v>4456</v>
      </c>
      <c r="F2248" s="10">
        <v>42036</v>
      </c>
      <c r="G2248" s="10">
        <v>45323</v>
      </c>
      <c r="H2248" s="11">
        <v>10</v>
      </c>
      <c r="I2248" s="20" t="s">
        <v>253</v>
      </c>
      <c r="J2248" s="11" t="s">
        <v>255</v>
      </c>
      <c r="K2248" s="11" t="s">
        <v>5259</v>
      </c>
      <c r="L2248" s="11">
        <v>2</v>
      </c>
    </row>
    <row r="2249" spans="1:12">
      <c r="A2249" s="11" t="s">
        <v>4207</v>
      </c>
      <c r="D2249" s="11" t="s">
        <v>254</v>
      </c>
      <c r="E2249" s="19" t="s">
        <v>4457</v>
      </c>
      <c r="F2249" s="10">
        <v>42036</v>
      </c>
      <c r="G2249" s="10">
        <v>45323</v>
      </c>
      <c r="H2249" s="11">
        <v>10</v>
      </c>
      <c r="I2249" s="20" t="s">
        <v>253</v>
      </c>
      <c r="J2249" s="11" t="s">
        <v>255</v>
      </c>
      <c r="K2249" s="11" t="s">
        <v>5259</v>
      </c>
      <c r="L2249" s="11">
        <v>2</v>
      </c>
    </row>
    <row r="2250" spans="1:12">
      <c r="A2250" s="11" t="s">
        <v>4208</v>
      </c>
      <c r="D2250" s="11" t="s">
        <v>254</v>
      </c>
      <c r="E2250" s="19" t="s">
        <v>4458</v>
      </c>
      <c r="F2250" s="10">
        <v>42036</v>
      </c>
      <c r="G2250" s="10">
        <v>45323</v>
      </c>
      <c r="H2250" s="11">
        <v>10</v>
      </c>
      <c r="I2250" s="20" t="s">
        <v>253</v>
      </c>
      <c r="J2250" s="11" t="s">
        <v>255</v>
      </c>
      <c r="K2250" s="11" t="s">
        <v>5259</v>
      </c>
      <c r="L2250" s="11">
        <v>2</v>
      </c>
    </row>
    <row r="2251" spans="1:12">
      <c r="A2251" s="11" t="s">
        <v>4209</v>
      </c>
      <c r="D2251" s="11" t="s">
        <v>254</v>
      </c>
      <c r="E2251" s="19" t="s">
        <v>4459</v>
      </c>
      <c r="F2251" s="10">
        <v>42036</v>
      </c>
      <c r="G2251" s="10">
        <v>45323</v>
      </c>
      <c r="H2251" s="11">
        <v>10</v>
      </c>
      <c r="I2251" s="20" t="s">
        <v>253</v>
      </c>
      <c r="J2251" s="11" t="s">
        <v>255</v>
      </c>
      <c r="K2251" s="11" t="s">
        <v>5259</v>
      </c>
      <c r="L2251" s="11">
        <v>2</v>
      </c>
    </row>
    <row r="2252" spans="1:12">
      <c r="A2252" s="11" t="s">
        <v>4210</v>
      </c>
      <c r="D2252" s="11" t="s">
        <v>254</v>
      </c>
      <c r="E2252" s="19" t="s">
        <v>4460</v>
      </c>
      <c r="F2252" s="10">
        <v>42036</v>
      </c>
      <c r="G2252" s="10">
        <v>45323</v>
      </c>
      <c r="H2252" s="11">
        <v>10</v>
      </c>
      <c r="I2252" s="20" t="s">
        <v>253</v>
      </c>
      <c r="J2252" s="11" t="s">
        <v>255</v>
      </c>
      <c r="K2252" s="11" t="s">
        <v>5259</v>
      </c>
      <c r="L2252" s="11">
        <v>2</v>
      </c>
    </row>
    <row r="2253" spans="1:12">
      <c r="A2253" s="11" t="s">
        <v>4211</v>
      </c>
      <c r="D2253" s="11" t="s">
        <v>254</v>
      </c>
      <c r="E2253" s="19" t="s">
        <v>4461</v>
      </c>
      <c r="F2253" s="10">
        <v>42036</v>
      </c>
      <c r="G2253" s="10">
        <v>45323</v>
      </c>
      <c r="H2253" s="11">
        <v>10</v>
      </c>
      <c r="I2253" s="20" t="s">
        <v>253</v>
      </c>
      <c r="J2253" s="11" t="s">
        <v>255</v>
      </c>
      <c r="K2253" s="11" t="s">
        <v>5259</v>
      </c>
      <c r="L2253" s="11">
        <v>2</v>
      </c>
    </row>
    <row r="2254" spans="1:12">
      <c r="A2254" s="11" t="s">
        <v>4212</v>
      </c>
      <c r="D2254" s="11" t="s">
        <v>254</v>
      </c>
      <c r="E2254" s="19" t="s">
        <v>4462</v>
      </c>
      <c r="F2254" s="10">
        <v>42036</v>
      </c>
      <c r="G2254" s="10">
        <v>45323</v>
      </c>
      <c r="H2254" s="11">
        <v>10</v>
      </c>
      <c r="I2254" s="20" t="s">
        <v>253</v>
      </c>
      <c r="J2254" s="11" t="s">
        <v>255</v>
      </c>
      <c r="K2254" s="11" t="s">
        <v>5259</v>
      </c>
      <c r="L2254" s="11">
        <v>2</v>
      </c>
    </row>
    <row r="2255" spans="1:12">
      <c r="A2255" s="11" t="s">
        <v>4213</v>
      </c>
      <c r="D2255" s="11" t="s">
        <v>254</v>
      </c>
      <c r="E2255" s="19" t="s">
        <v>4463</v>
      </c>
      <c r="F2255" s="10">
        <v>42036</v>
      </c>
      <c r="G2255" s="10">
        <v>45323</v>
      </c>
      <c r="H2255" s="11">
        <v>10</v>
      </c>
      <c r="I2255" s="20" t="s">
        <v>253</v>
      </c>
      <c r="J2255" s="11" t="s">
        <v>255</v>
      </c>
      <c r="K2255" s="11" t="s">
        <v>5259</v>
      </c>
      <c r="L2255" s="11">
        <v>2</v>
      </c>
    </row>
    <row r="2256" spans="1:12">
      <c r="A2256" s="11" t="s">
        <v>4214</v>
      </c>
      <c r="D2256" s="11" t="s">
        <v>254</v>
      </c>
      <c r="E2256" s="19" t="s">
        <v>4464</v>
      </c>
      <c r="F2256" s="10">
        <v>42036</v>
      </c>
      <c r="G2256" s="10">
        <v>45323</v>
      </c>
      <c r="H2256" s="11">
        <v>10</v>
      </c>
      <c r="I2256" s="20" t="s">
        <v>253</v>
      </c>
      <c r="J2256" s="11" t="s">
        <v>255</v>
      </c>
      <c r="K2256" s="11" t="s">
        <v>5259</v>
      </c>
      <c r="L2256" s="11">
        <v>2</v>
      </c>
    </row>
    <row r="2257" spans="1:12">
      <c r="A2257" s="11" t="s">
        <v>4215</v>
      </c>
      <c r="D2257" s="11" t="s">
        <v>254</v>
      </c>
      <c r="E2257" s="19" t="s">
        <v>4465</v>
      </c>
      <c r="F2257" s="10">
        <v>42036</v>
      </c>
      <c r="G2257" s="10">
        <v>45323</v>
      </c>
      <c r="H2257" s="11">
        <v>10</v>
      </c>
      <c r="I2257" s="20" t="s">
        <v>253</v>
      </c>
      <c r="J2257" s="11" t="s">
        <v>255</v>
      </c>
      <c r="K2257" s="11" t="s">
        <v>5259</v>
      </c>
      <c r="L2257" s="11">
        <v>2</v>
      </c>
    </row>
    <row r="2258" spans="1:12">
      <c r="A2258" s="11" t="s">
        <v>4216</v>
      </c>
      <c r="D2258" s="11" t="s">
        <v>254</v>
      </c>
      <c r="E2258" s="19" t="s">
        <v>4466</v>
      </c>
      <c r="F2258" s="10">
        <v>42036</v>
      </c>
      <c r="G2258" s="10">
        <v>45323</v>
      </c>
      <c r="H2258" s="11">
        <v>10</v>
      </c>
      <c r="I2258" s="20" t="s">
        <v>253</v>
      </c>
      <c r="J2258" s="11" t="s">
        <v>255</v>
      </c>
      <c r="K2258" s="11" t="s">
        <v>5259</v>
      </c>
      <c r="L2258" s="11">
        <v>2</v>
      </c>
    </row>
    <row r="2259" spans="1:12">
      <c r="A2259" s="11" t="s">
        <v>4217</v>
      </c>
      <c r="D2259" s="11" t="s">
        <v>254</v>
      </c>
      <c r="E2259" s="19" t="s">
        <v>4467</v>
      </c>
      <c r="F2259" s="10">
        <v>42036</v>
      </c>
      <c r="G2259" s="10">
        <v>45323</v>
      </c>
      <c r="H2259" s="11">
        <v>10</v>
      </c>
      <c r="I2259" s="20" t="s">
        <v>253</v>
      </c>
      <c r="J2259" s="11" t="s">
        <v>255</v>
      </c>
      <c r="K2259" s="11" t="s">
        <v>5259</v>
      </c>
      <c r="L2259" s="11">
        <v>2</v>
      </c>
    </row>
    <row r="2260" spans="1:12">
      <c r="A2260" s="11" t="s">
        <v>4218</v>
      </c>
      <c r="D2260" s="11" t="s">
        <v>254</v>
      </c>
      <c r="E2260" s="19" t="s">
        <v>4468</v>
      </c>
      <c r="F2260" s="10">
        <v>42036</v>
      </c>
      <c r="G2260" s="10">
        <v>45323</v>
      </c>
      <c r="H2260" s="11">
        <v>10</v>
      </c>
      <c r="I2260" s="20" t="s">
        <v>253</v>
      </c>
      <c r="J2260" s="11" t="s">
        <v>255</v>
      </c>
      <c r="K2260" s="11" t="s">
        <v>5259</v>
      </c>
      <c r="L2260" s="11">
        <v>2</v>
      </c>
    </row>
    <row r="2261" spans="1:12">
      <c r="A2261" s="11" t="s">
        <v>4219</v>
      </c>
      <c r="D2261" s="11" t="s">
        <v>254</v>
      </c>
      <c r="E2261" s="19" t="s">
        <v>4469</v>
      </c>
      <c r="F2261" s="10">
        <v>42036</v>
      </c>
      <c r="G2261" s="10">
        <v>45323</v>
      </c>
      <c r="H2261" s="11">
        <v>10</v>
      </c>
      <c r="I2261" s="20" t="s">
        <v>253</v>
      </c>
      <c r="J2261" s="11" t="s">
        <v>255</v>
      </c>
      <c r="K2261" s="11" t="s">
        <v>5259</v>
      </c>
      <c r="L2261" s="11">
        <v>2</v>
      </c>
    </row>
    <row r="2262" spans="1:12">
      <c r="A2262" s="11" t="s">
        <v>4470</v>
      </c>
      <c r="D2262" s="11" t="s">
        <v>254</v>
      </c>
      <c r="E2262" s="19" t="s">
        <v>4714</v>
      </c>
      <c r="F2262" s="10">
        <v>42036</v>
      </c>
      <c r="G2262" s="10">
        <v>45323</v>
      </c>
      <c r="H2262" s="11">
        <v>10</v>
      </c>
      <c r="I2262" s="20" t="s">
        <v>253</v>
      </c>
      <c r="J2262" s="11" t="s">
        <v>255</v>
      </c>
      <c r="K2262" s="11" t="s">
        <v>5259</v>
      </c>
      <c r="L2262" s="11">
        <v>2</v>
      </c>
    </row>
    <row r="2263" spans="1:12">
      <c r="A2263" s="11" t="s">
        <v>4471</v>
      </c>
      <c r="D2263" s="11" t="s">
        <v>254</v>
      </c>
      <c r="E2263" s="19" t="s">
        <v>4715</v>
      </c>
      <c r="F2263" s="10">
        <v>42036</v>
      </c>
      <c r="G2263" s="10">
        <v>45323</v>
      </c>
      <c r="H2263" s="11">
        <v>10</v>
      </c>
      <c r="I2263" s="20" t="s">
        <v>253</v>
      </c>
      <c r="J2263" s="11" t="s">
        <v>255</v>
      </c>
      <c r="K2263" s="11" t="s">
        <v>5259</v>
      </c>
      <c r="L2263" s="11">
        <v>2</v>
      </c>
    </row>
    <row r="2264" spans="1:12">
      <c r="A2264" s="11" t="s">
        <v>4472</v>
      </c>
      <c r="D2264" s="11" t="s">
        <v>254</v>
      </c>
      <c r="E2264" s="19" t="s">
        <v>4716</v>
      </c>
      <c r="F2264" s="10">
        <v>42036</v>
      </c>
      <c r="G2264" s="10">
        <v>45323</v>
      </c>
      <c r="H2264" s="11">
        <v>10</v>
      </c>
      <c r="I2264" s="20" t="s">
        <v>253</v>
      </c>
      <c r="J2264" s="11" t="s">
        <v>255</v>
      </c>
      <c r="K2264" s="11" t="s">
        <v>5259</v>
      </c>
      <c r="L2264" s="11">
        <v>2</v>
      </c>
    </row>
    <row r="2265" spans="1:12">
      <c r="A2265" s="11" t="s">
        <v>4473</v>
      </c>
      <c r="D2265" s="11" t="s">
        <v>254</v>
      </c>
      <c r="E2265" s="19" t="s">
        <v>4717</v>
      </c>
      <c r="F2265" s="10">
        <v>42036</v>
      </c>
      <c r="G2265" s="10">
        <v>45323</v>
      </c>
      <c r="H2265" s="11">
        <v>10</v>
      </c>
      <c r="I2265" s="20" t="s">
        <v>253</v>
      </c>
      <c r="J2265" s="11" t="s">
        <v>255</v>
      </c>
      <c r="K2265" s="11" t="s">
        <v>5259</v>
      </c>
      <c r="L2265" s="11">
        <v>2</v>
      </c>
    </row>
    <row r="2266" spans="1:12">
      <c r="A2266" s="11" t="s">
        <v>4474</v>
      </c>
      <c r="D2266" s="11" t="s">
        <v>254</v>
      </c>
      <c r="E2266" s="19" t="s">
        <v>4718</v>
      </c>
      <c r="F2266" s="10">
        <v>42036</v>
      </c>
      <c r="G2266" s="10">
        <v>45323</v>
      </c>
      <c r="H2266" s="11">
        <v>10</v>
      </c>
      <c r="I2266" s="20" t="s">
        <v>253</v>
      </c>
      <c r="J2266" s="11" t="s">
        <v>255</v>
      </c>
      <c r="K2266" s="11" t="s">
        <v>5259</v>
      </c>
      <c r="L2266" s="11">
        <v>2</v>
      </c>
    </row>
    <row r="2267" spans="1:12">
      <c r="A2267" s="11" t="s">
        <v>4475</v>
      </c>
      <c r="D2267" s="11" t="s">
        <v>254</v>
      </c>
      <c r="E2267" s="19" t="s">
        <v>4719</v>
      </c>
      <c r="F2267" s="10">
        <v>42036</v>
      </c>
      <c r="G2267" s="10">
        <v>45323</v>
      </c>
      <c r="H2267" s="11">
        <v>10</v>
      </c>
      <c r="I2267" s="20" t="s">
        <v>253</v>
      </c>
      <c r="J2267" s="11" t="s">
        <v>255</v>
      </c>
      <c r="K2267" s="11" t="s">
        <v>5259</v>
      </c>
      <c r="L2267" s="11">
        <v>2</v>
      </c>
    </row>
    <row r="2268" spans="1:12">
      <c r="A2268" s="11" t="s">
        <v>5397</v>
      </c>
      <c r="D2268" s="11" t="s">
        <v>254</v>
      </c>
      <c r="E2268" s="19" t="s">
        <v>4720</v>
      </c>
      <c r="F2268" s="10">
        <v>42036</v>
      </c>
      <c r="G2268" s="10">
        <v>45323</v>
      </c>
      <c r="H2268" s="11">
        <v>10</v>
      </c>
      <c r="I2268" s="20" t="s">
        <v>253</v>
      </c>
      <c r="J2268" s="11" t="s">
        <v>255</v>
      </c>
      <c r="K2268" s="11" t="s">
        <v>5259</v>
      </c>
      <c r="L2268" s="11">
        <v>2</v>
      </c>
    </row>
    <row r="2269" spans="1:12">
      <c r="A2269" s="11" t="s">
        <v>5398</v>
      </c>
      <c r="D2269" s="11" t="s">
        <v>254</v>
      </c>
      <c r="E2269" s="19" t="s">
        <v>4721</v>
      </c>
      <c r="F2269" s="10">
        <v>42036</v>
      </c>
      <c r="G2269" s="10">
        <v>45323</v>
      </c>
      <c r="H2269" s="11">
        <v>10</v>
      </c>
      <c r="I2269" s="20" t="s">
        <v>253</v>
      </c>
      <c r="J2269" s="11" t="s">
        <v>255</v>
      </c>
      <c r="K2269" s="11" t="s">
        <v>5259</v>
      </c>
      <c r="L2269" s="11">
        <v>2</v>
      </c>
    </row>
    <row r="2270" spans="1:12">
      <c r="A2270" s="11" t="s">
        <v>5399</v>
      </c>
      <c r="D2270" s="11" t="s">
        <v>254</v>
      </c>
      <c r="E2270" s="19" t="s">
        <v>4722</v>
      </c>
      <c r="F2270" s="10">
        <v>42036</v>
      </c>
      <c r="G2270" s="10">
        <v>45323</v>
      </c>
      <c r="H2270" s="11">
        <v>10</v>
      </c>
      <c r="I2270" s="20" t="s">
        <v>253</v>
      </c>
      <c r="J2270" s="11" t="s">
        <v>255</v>
      </c>
      <c r="K2270" s="11" t="s">
        <v>5259</v>
      </c>
      <c r="L2270" s="11">
        <v>2</v>
      </c>
    </row>
    <row r="2271" spans="1:12">
      <c r="A2271" s="11" t="s">
        <v>5400</v>
      </c>
      <c r="D2271" s="11" t="s">
        <v>254</v>
      </c>
      <c r="E2271" s="19" t="s">
        <v>4723</v>
      </c>
      <c r="F2271" s="10">
        <v>42036</v>
      </c>
      <c r="G2271" s="10">
        <v>45323</v>
      </c>
      <c r="H2271" s="11">
        <v>10</v>
      </c>
      <c r="I2271" s="20" t="s">
        <v>253</v>
      </c>
      <c r="J2271" s="11" t="s">
        <v>255</v>
      </c>
      <c r="K2271" s="11" t="s">
        <v>5259</v>
      </c>
      <c r="L2271" s="11">
        <v>2</v>
      </c>
    </row>
    <row r="2272" spans="1:12">
      <c r="A2272" s="11" t="s">
        <v>5401</v>
      </c>
      <c r="D2272" s="11" t="s">
        <v>254</v>
      </c>
      <c r="E2272" s="19" t="s">
        <v>4724</v>
      </c>
      <c r="F2272" s="10">
        <v>42036</v>
      </c>
      <c r="G2272" s="10">
        <v>45323</v>
      </c>
      <c r="H2272" s="11">
        <v>10</v>
      </c>
      <c r="I2272" s="20" t="s">
        <v>253</v>
      </c>
      <c r="J2272" s="11" t="s">
        <v>255</v>
      </c>
      <c r="K2272" s="11" t="s">
        <v>5259</v>
      </c>
      <c r="L2272" s="11">
        <v>2</v>
      </c>
    </row>
    <row r="2273" spans="1:12">
      <c r="A2273" s="11" t="s">
        <v>5402</v>
      </c>
      <c r="D2273" s="11" t="s">
        <v>254</v>
      </c>
      <c r="E2273" s="19" t="s">
        <v>4725</v>
      </c>
      <c r="F2273" s="10">
        <v>42036</v>
      </c>
      <c r="G2273" s="10">
        <v>45323</v>
      </c>
      <c r="H2273" s="11">
        <v>10</v>
      </c>
      <c r="I2273" s="20" t="s">
        <v>253</v>
      </c>
      <c r="J2273" s="11" t="s">
        <v>255</v>
      </c>
      <c r="K2273" s="11" t="s">
        <v>5259</v>
      </c>
      <c r="L2273" s="11">
        <v>2</v>
      </c>
    </row>
    <row r="2274" spans="1:12">
      <c r="A2274" s="11" t="s">
        <v>4476</v>
      </c>
      <c r="D2274" s="11" t="s">
        <v>254</v>
      </c>
      <c r="E2274" s="19" t="s">
        <v>4726</v>
      </c>
      <c r="F2274" s="10">
        <v>42036</v>
      </c>
      <c r="G2274" s="10">
        <v>45323</v>
      </c>
      <c r="H2274" s="11">
        <v>10</v>
      </c>
      <c r="I2274" s="20" t="s">
        <v>253</v>
      </c>
      <c r="J2274" s="11" t="s">
        <v>255</v>
      </c>
      <c r="K2274" s="11" t="s">
        <v>5259</v>
      </c>
      <c r="L2274" s="11">
        <v>2</v>
      </c>
    </row>
    <row r="2275" spans="1:12">
      <c r="A2275" s="11" t="s">
        <v>4477</v>
      </c>
      <c r="D2275" s="11" t="s">
        <v>254</v>
      </c>
      <c r="E2275" s="19" t="s">
        <v>4727</v>
      </c>
      <c r="F2275" s="10">
        <v>42036</v>
      </c>
      <c r="G2275" s="10">
        <v>45323</v>
      </c>
      <c r="H2275" s="11">
        <v>10</v>
      </c>
      <c r="I2275" s="20" t="s">
        <v>253</v>
      </c>
      <c r="J2275" s="11" t="s">
        <v>255</v>
      </c>
      <c r="K2275" s="11" t="s">
        <v>5259</v>
      </c>
      <c r="L2275" s="11">
        <v>2</v>
      </c>
    </row>
    <row r="2276" spans="1:12">
      <c r="A2276" s="11" t="s">
        <v>4478</v>
      </c>
      <c r="D2276" s="11" t="s">
        <v>254</v>
      </c>
      <c r="E2276" s="19" t="s">
        <v>4728</v>
      </c>
      <c r="F2276" s="10">
        <v>42036</v>
      </c>
      <c r="G2276" s="10">
        <v>45323</v>
      </c>
      <c r="H2276" s="11">
        <v>10</v>
      </c>
      <c r="I2276" s="20" t="s">
        <v>253</v>
      </c>
      <c r="J2276" s="11" t="s">
        <v>255</v>
      </c>
      <c r="K2276" s="11" t="s">
        <v>5259</v>
      </c>
      <c r="L2276" s="11">
        <v>2</v>
      </c>
    </row>
    <row r="2277" spans="1:12">
      <c r="A2277" s="11" t="s">
        <v>4479</v>
      </c>
      <c r="D2277" s="11" t="s">
        <v>254</v>
      </c>
      <c r="E2277" s="19" t="s">
        <v>4729</v>
      </c>
      <c r="F2277" s="10">
        <v>42036</v>
      </c>
      <c r="G2277" s="10">
        <v>45323</v>
      </c>
      <c r="H2277" s="11">
        <v>10</v>
      </c>
      <c r="I2277" s="20" t="s">
        <v>253</v>
      </c>
      <c r="J2277" s="11" t="s">
        <v>255</v>
      </c>
      <c r="K2277" s="11" t="s">
        <v>5259</v>
      </c>
      <c r="L2277" s="11">
        <v>2</v>
      </c>
    </row>
    <row r="2278" spans="1:12">
      <c r="A2278" s="11" t="s">
        <v>4480</v>
      </c>
      <c r="D2278" s="11" t="s">
        <v>254</v>
      </c>
      <c r="E2278" s="19" t="s">
        <v>4730</v>
      </c>
      <c r="F2278" s="10">
        <v>42036</v>
      </c>
      <c r="G2278" s="10">
        <v>45323</v>
      </c>
      <c r="H2278" s="11">
        <v>10</v>
      </c>
      <c r="I2278" s="20" t="s">
        <v>253</v>
      </c>
      <c r="J2278" s="11" t="s">
        <v>255</v>
      </c>
      <c r="K2278" s="11" t="s">
        <v>5259</v>
      </c>
      <c r="L2278" s="11">
        <v>2</v>
      </c>
    </row>
    <row r="2279" spans="1:12">
      <c r="A2279" s="11" t="s">
        <v>4481</v>
      </c>
      <c r="D2279" s="11" t="s">
        <v>254</v>
      </c>
      <c r="E2279" s="19" t="s">
        <v>4731</v>
      </c>
      <c r="F2279" s="10">
        <v>42036</v>
      </c>
      <c r="G2279" s="10">
        <v>45323</v>
      </c>
      <c r="H2279" s="11">
        <v>10</v>
      </c>
      <c r="I2279" s="20" t="s">
        <v>253</v>
      </c>
      <c r="J2279" s="11" t="s">
        <v>255</v>
      </c>
      <c r="K2279" s="11" t="s">
        <v>5259</v>
      </c>
      <c r="L2279" s="11">
        <v>2</v>
      </c>
    </row>
    <row r="2280" spans="1:12">
      <c r="A2280" s="11" t="s">
        <v>4482</v>
      </c>
      <c r="D2280" s="11" t="s">
        <v>254</v>
      </c>
      <c r="E2280" s="19" t="s">
        <v>4732</v>
      </c>
      <c r="F2280" s="10">
        <v>42036</v>
      </c>
      <c r="G2280" s="10">
        <v>45323</v>
      </c>
      <c r="H2280" s="11">
        <v>10</v>
      </c>
      <c r="I2280" s="20" t="s">
        <v>253</v>
      </c>
      <c r="J2280" s="11" t="s">
        <v>255</v>
      </c>
      <c r="K2280" s="11" t="s">
        <v>5259</v>
      </c>
      <c r="L2280" s="11">
        <v>2</v>
      </c>
    </row>
    <row r="2281" spans="1:12">
      <c r="A2281" s="11" t="s">
        <v>4483</v>
      </c>
      <c r="D2281" s="11" t="s">
        <v>254</v>
      </c>
      <c r="E2281" s="19" t="s">
        <v>4733</v>
      </c>
      <c r="F2281" s="10">
        <v>42036</v>
      </c>
      <c r="G2281" s="10">
        <v>45323</v>
      </c>
      <c r="H2281" s="11">
        <v>10</v>
      </c>
      <c r="I2281" s="20" t="s">
        <v>253</v>
      </c>
      <c r="J2281" s="11" t="s">
        <v>255</v>
      </c>
      <c r="K2281" s="11" t="s">
        <v>5259</v>
      </c>
      <c r="L2281" s="11">
        <v>2</v>
      </c>
    </row>
    <row r="2282" spans="1:12">
      <c r="A2282" s="11" t="s">
        <v>4484</v>
      </c>
      <c r="D2282" s="11" t="s">
        <v>254</v>
      </c>
      <c r="E2282" s="19" t="s">
        <v>4734</v>
      </c>
      <c r="F2282" s="10">
        <v>42036</v>
      </c>
      <c r="G2282" s="10">
        <v>45323</v>
      </c>
      <c r="H2282" s="11">
        <v>10</v>
      </c>
      <c r="I2282" s="20" t="s">
        <v>253</v>
      </c>
      <c r="J2282" s="11" t="s">
        <v>255</v>
      </c>
      <c r="K2282" s="11" t="s">
        <v>5259</v>
      </c>
      <c r="L2282" s="11">
        <v>2</v>
      </c>
    </row>
    <row r="2283" spans="1:12">
      <c r="A2283" s="11" t="s">
        <v>4485</v>
      </c>
      <c r="D2283" s="11" t="s">
        <v>254</v>
      </c>
      <c r="E2283" s="19" t="s">
        <v>4735</v>
      </c>
      <c r="F2283" s="10">
        <v>42036</v>
      </c>
      <c r="G2283" s="10">
        <v>45323</v>
      </c>
      <c r="H2283" s="11">
        <v>10</v>
      </c>
      <c r="I2283" s="20" t="s">
        <v>253</v>
      </c>
      <c r="J2283" s="11" t="s">
        <v>255</v>
      </c>
      <c r="K2283" s="11" t="s">
        <v>5259</v>
      </c>
      <c r="L2283" s="11">
        <v>2</v>
      </c>
    </row>
    <row r="2284" spans="1:12">
      <c r="A2284" s="11" t="s">
        <v>4486</v>
      </c>
      <c r="D2284" s="11" t="s">
        <v>254</v>
      </c>
      <c r="E2284" s="19" t="s">
        <v>4736</v>
      </c>
      <c r="F2284" s="10">
        <v>42036</v>
      </c>
      <c r="G2284" s="10">
        <v>45323</v>
      </c>
      <c r="H2284" s="11">
        <v>10</v>
      </c>
      <c r="I2284" s="20" t="s">
        <v>253</v>
      </c>
      <c r="J2284" s="11" t="s">
        <v>255</v>
      </c>
      <c r="K2284" s="11" t="s">
        <v>5259</v>
      </c>
      <c r="L2284" s="11">
        <v>2</v>
      </c>
    </row>
    <row r="2285" spans="1:12">
      <c r="A2285" s="11" t="s">
        <v>4487</v>
      </c>
      <c r="D2285" s="11" t="s">
        <v>254</v>
      </c>
      <c r="E2285" s="19" t="s">
        <v>4737</v>
      </c>
      <c r="F2285" s="10">
        <v>42036</v>
      </c>
      <c r="G2285" s="10">
        <v>45323</v>
      </c>
      <c r="H2285" s="11">
        <v>10</v>
      </c>
      <c r="I2285" s="20" t="s">
        <v>253</v>
      </c>
      <c r="J2285" s="11" t="s">
        <v>255</v>
      </c>
      <c r="K2285" s="11" t="s">
        <v>5259</v>
      </c>
      <c r="L2285" s="11">
        <v>2</v>
      </c>
    </row>
    <row r="2286" spans="1:12">
      <c r="A2286" s="11" t="s">
        <v>4488</v>
      </c>
      <c r="D2286" s="11" t="s">
        <v>254</v>
      </c>
      <c r="E2286" s="19" t="s">
        <v>4738</v>
      </c>
      <c r="F2286" s="10">
        <v>42036</v>
      </c>
      <c r="G2286" s="10">
        <v>45323</v>
      </c>
      <c r="H2286" s="11">
        <v>10</v>
      </c>
      <c r="I2286" s="20" t="s">
        <v>253</v>
      </c>
      <c r="J2286" s="11" t="s">
        <v>255</v>
      </c>
      <c r="K2286" s="11" t="s">
        <v>5259</v>
      </c>
      <c r="L2286" s="11">
        <v>2</v>
      </c>
    </row>
    <row r="2287" spans="1:12">
      <c r="A2287" s="11" t="s">
        <v>4489</v>
      </c>
      <c r="D2287" s="11" t="s">
        <v>254</v>
      </c>
      <c r="E2287" s="19" t="s">
        <v>4739</v>
      </c>
      <c r="F2287" s="10">
        <v>42036</v>
      </c>
      <c r="G2287" s="10">
        <v>45323</v>
      </c>
      <c r="H2287" s="11">
        <v>10</v>
      </c>
      <c r="I2287" s="20" t="s">
        <v>253</v>
      </c>
      <c r="J2287" s="11" t="s">
        <v>255</v>
      </c>
      <c r="K2287" s="11" t="s">
        <v>5259</v>
      </c>
      <c r="L2287" s="11">
        <v>2</v>
      </c>
    </row>
    <row r="2288" spans="1:12">
      <c r="A2288" s="11" t="s">
        <v>4490</v>
      </c>
      <c r="D2288" s="11" t="s">
        <v>254</v>
      </c>
      <c r="E2288" s="19" t="s">
        <v>4740</v>
      </c>
      <c r="F2288" s="10">
        <v>42036</v>
      </c>
      <c r="G2288" s="10">
        <v>45323</v>
      </c>
      <c r="H2288" s="11">
        <v>10</v>
      </c>
      <c r="I2288" s="20" t="s">
        <v>253</v>
      </c>
      <c r="J2288" s="11" t="s">
        <v>255</v>
      </c>
      <c r="K2288" s="11" t="s">
        <v>5259</v>
      </c>
      <c r="L2288" s="11">
        <v>2</v>
      </c>
    </row>
    <row r="2289" spans="1:12">
      <c r="A2289" s="11" t="s">
        <v>4491</v>
      </c>
      <c r="D2289" s="11" t="s">
        <v>254</v>
      </c>
      <c r="E2289" s="19" t="s">
        <v>4741</v>
      </c>
      <c r="F2289" s="10">
        <v>42036</v>
      </c>
      <c r="G2289" s="10">
        <v>45323</v>
      </c>
      <c r="H2289" s="11">
        <v>10</v>
      </c>
      <c r="I2289" s="20" t="s">
        <v>253</v>
      </c>
      <c r="J2289" s="11" t="s">
        <v>255</v>
      </c>
      <c r="K2289" s="11" t="s">
        <v>5259</v>
      </c>
      <c r="L2289" s="11">
        <v>2</v>
      </c>
    </row>
    <row r="2290" spans="1:12">
      <c r="A2290" s="11" t="s">
        <v>4492</v>
      </c>
      <c r="D2290" s="11" t="s">
        <v>254</v>
      </c>
      <c r="E2290" s="19" t="s">
        <v>4742</v>
      </c>
      <c r="F2290" s="10">
        <v>42036</v>
      </c>
      <c r="G2290" s="10">
        <v>45323</v>
      </c>
      <c r="H2290" s="11">
        <v>10</v>
      </c>
      <c r="I2290" s="20" t="s">
        <v>253</v>
      </c>
      <c r="J2290" s="11" t="s">
        <v>255</v>
      </c>
      <c r="K2290" s="11" t="s">
        <v>5259</v>
      </c>
      <c r="L2290" s="11">
        <v>2</v>
      </c>
    </row>
    <row r="2291" spans="1:12">
      <c r="A2291" s="11" t="s">
        <v>4493</v>
      </c>
      <c r="D2291" s="11" t="s">
        <v>254</v>
      </c>
      <c r="E2291" s="19" t="s">
        <v>4743</v>
      </c>
      <c r="F2291" s="10">
        <v>42036</v>
      </c>
      <c r="G2291" s="10">
        <v>45323</v>
      </c>
      <c r="H2291" s="11">
        <v>10</v>
      </c>
      <c r="I2291" s="20" t="s">
        <v>253</v>
      </c>
      <c r="J2291" s="11" t="s">
        <v>255</v>
      </c>
      <c r="K2291" s="11" t="s">
        <v>5259</v>
      </c>
      <c r="L2291" s="11">
        <v>2</v>
      </c>
    </row>
    <row r="2292" spans="1:12">
      <c r="A2292" s="11" t="s">
        <v>4494</v>
      </c>
      <c r="D2292" s="11" t="s">
        <v>254</v>
      </c>
      <c r="E2292" s="19" t="s">
        <v>4744</v>
      </c>
      <c r="F2292" s="10">
        <v>42036</v>
      </c>
      <c r="G2292" s="10">
        <v>45323</v>
      </c>
      <c r="H2292" s="11">
        <v>10</v>
      </c>
      <c r="I2292" s="20" t="s">
        <v>253</v>
      </c>
      <c r="J2292" s="11" t="s">
        <v>255</v>
      </c>
      <c r="K2292" s="11" t="s">
        <v>5259</v>
      </c>
      <c r="L2292" s="11">
        <v>2</v>
      </c>
    </row>
    <row r="2293" spans="1:12">
      <c r="A2293" s="11" t="s">
        <v>4495</v>
      </c>
      <c r="D2293" s="11" t="s">
        <v>254</v>
      </c>
      <c r="E2293" s="19" t="s">
        <v>4745</v>
      </c>
      <c r="F2293" s="10">
        <v>42036</v>
      </c>
      <c r="G2293" s="10">
        <v>45323</v>
      </c>
      <c r="H2293" s="11">
        <v>10</v>
      </c>
      <c r="I2293" s="20" t="s">
        <v>253</v>
      </c>
      <c r="J2293" s="11" t="s">
        <v>255</v>
      </c>
      <c r="K2293" s="11" t="s">
        <v>5259</v>
      </c>
      <c r="L2293" s="11">
        <v>2</v>
      </c>
    </row>
    <row r="2294" spans="1:12">
      <c r="A2294" s="11" t="s">
        <v>4496</v>
      </c>
      <c r="D2294" s="11" t="s">
        <v>254</v>
      </c>
      <c r="E2294" s="19" t="s">
        <v>4746</v>
      </c>
      <c r="F2294" s="10">
        <v>42036</v>
      </c>
      <c r="G2294" s="10">
        <v>45323</v>
      </c>
      <c r="H2294" s="11">
        <v>10</v>
      </c>
      <c r="I2294" s="20" t="s">
        <v>253</v>
      </c>
      <c r="J2294" s="11" t="s">
        <v>255</v>
      </c>
      <c r="K2294" s="11" t="s">
        <v>5259</v>
      </c>
      <c r="L2294" s="11">
        <v>2</v>
      </c>
    </row>
    <row r="2295" spans="1:12">
      <c r="A2295" s="11" t="s">
        <v>4497</v>
      </c>
      <c r="D2295" s="11" t="s">
        <v>254</v>
      </c>
      <c r="E2295" s="19" t="s">
        <v>4747</v>
      </c>
      <c r="F2295" s="10">
        <v>42036</v>
      </c>
      <c r="G2295" s="10">
        <v>45323</v>
      </c>
      <c r="H2295" s="11">
        <v>10</v>
      </c>
      <c r="I2295" s="20" t="s">
        <v>253</v>
      </c>
      <c r="J2295" s="11" t="s">
        <v>255</v>
      </c>
      <c r="K2295" s="11" t="s">
        <v>5259</v>
      </c>
      <c r="L2295" s="11">
        <v>2</v>
      </c>
    </row>
    <row r="2296" spans="1:12">
      <c r="A2296" s="11" t="s">
        <v>4498</v>
      </c>
      <c r="D2296" s="11" t="s">
        <v>254</v>
      </c>
      <c r="E2296" s="19" t="s">
        <v>4748</v>
      </c>
      <c r="F2296" s="10">
        <v>42036</v>
      </c>
      <c r="G2296" s="10">
        <v>45323</v>
      </c>
      <c r="H2296" s="11">
        <v>10</v>
      </c>
      <c r="I2296" s="20" t="s">
        <v>253</v>
      </c>
      <c r="J2296" s="11" t="s">
        <v>255</v>
      </c>
      <c r="K2296" s="11" t="s">
        <v>5259</v>
      </c>
      <c r="L2296" s="11">
        <v>2</v>
      </c>
    </row>
    <row r="2297" spans="1:12">
      <c r="A2297" s="11" t="s">
        <v>4499</v>
      </c>
      <c r="D2297" s="11" t="s">
        <v>254</v>
      </c>
      <c r="E2297" s="19" t="s">
        <v>4749</v>
      </c>
      <c r="F2297" s="10">
        <v>42036</v>
      </c>
      <c r="G2297" s="10">
        <v>45323</v>
      </c>
      <c r="H2297" s="11">
        <v>10</v>
      </c>
      <c r="I2297" s="20" t="s">
        <v>253</v>
      </c>
      <c r="J2297" s="11" t="s">
        <v>255</v>
      </c>
      <c r="K2297" s="11" t="s">
        <v>5259</v>
      </c>
      <c r="L2297" s="11">
        <v>2</v>
      </c>
    </row>
    <row r="2298" spans="1:12">
      <c r="A2298" s="11" t="s">
        <v>4500</v>
      </c>
      <c r="D2298" s="11" t="s">
        <v>254</v>
      </c>
      <c r="E2298" s="19" t="s">
        <v>4750</v>
      </c>
      <c r="F2298" s="10">
        <v>42036</v>
      </c>
      <c r="G2298" s="10">
        <v>45323</v>
      </c>
      <c r="H2298" s="11">
        <v>10</v>
      </c>
      <c r="I2298" s="20" t="s">
        <v>253</v>
      </c>
      <c r="J2298" s="11" t="s">
        <v>255</v>
      </c>
      <c r="K2298" s="11" t="s">
        <v>5259</v>
      </c>
      <c r="L2298" s="11">
        <v>2</v>
      </c>
    </row>
    <row r="2299" spans="1:12">
      <c r="A2299" s="11" t="s">
        <v>4501</v>
      </c>
      <c r="D2299" s="11" t="s">
        <v>254</v>
      </c>
      <c r="E2299" s="19" t="s">
        <v>4751</v>
      </c>
      <c r="F2299" s="10">
        <v>42036</v>
      </c>
      <c r="G2299" s="10">
        <v>45323</v>
      </c>
      <c r="H2299" s="11">
        <v>10</v>
      </c>
      <c r="I2299" s="20" t="s">
        <v>253</v>
      </c>
      <c r="J2299" s="11" t="s">
        <v>255</v>
      </c>
      <c r="K2299" s="11" t="s">
        <v>5259</v>
      </c>
      <c r="L2299" s="11">
        <v>2</v>
      </c>
    </row>
    <row r="2300" spans="1:12">
      <c r="A2300" s="11" t="s">
        <v>4502</v>
      </c>
      <c r="D2300" s="11" t="s">
        <v>254</v>
      </c>
      <c r="E2300" s="19" t="s">
        <v>4752</v>
      </c>
      <c r="F2300" s="10">
        <v>42036</v>
      </c>
      <c r="G2300" s="10">
        <v>45323</v>
      </c>
      <c r="H2300" s="11">
        <v>10</v>
      </c>
      <c r="I2300" s="20" t="s">
        <v>253</v>
      </c>
      <c r="J2300" s="11" t="s">
        <v>255</v>
      </c>
      <c r="K2300" s="11" t="s">
        <v>5259</v>
      </c>
      <c r="L2300" s="11">
        <v>2</v>
      </c>
    </row>
    <row r="2301" spans="1:12">
      <c r="A2301" s="11" t="s">
        <v>4503</v>
      </c>
      <c r="D2301" s="11" t="s">
        <v>254</v>
      </c>
      <c r="E2301" s="19" t="s">
        <v>4753</v>
      </c>
      <c r="F2301" s="10">
        <v>42036</v>
      </c>
      <c r="G2301" s="10">
        <v>45323</v>
      </c>
      <c r="H2301" s="11">
        <v>10</v>
      </c>
      <c r="I2301" s="20" t="s">
        <v>253</v>
      </c>
      <c r="J2301" s="11" t="s">
        <v>255</v>
      </c>
      <c r="K2301" s="11" t="s">
        <v>5259</v>
      </c>
      <c r="L2301" s="11">
        <v>2</v>
      </c>
    </row>
    <row r="2302" spans="1:12">
      <c r="A2302" s="11" t="s">
        <v>4504</v>
      </c>
      <c r="D2302" s="11" t="s">
        <v>254</v>
      </c>
      <c r="E2302" s="19" t="s">
        <v>4754</v>
      </c>
      <c r="F2302" s="10">
        <v>42036</v>
      </c>
      <c r="G2302" s="10">
        <v>45323</v>
      </c>
      <c r="H2302" s="11">
        <v>10</v>
      </c>
      <c r="I2302" s="20" t="s">
        <v>253</v>
      </c>
      <c r="J2302" s="11" t="s">
        <v>255</v>
      </c>
      <c r="K2302" s="11" t="s">
        <v>5259</v>
      </c>
      <c r="L2302" s="11">
        <v>2</v>
      </c>
    </row>
    <row r="2303" spans="1:12">
      <c r="A2303" s="11" t="s">
        <v>4505</v>
      </c>
      <c r="D2303" s="11" t="s">
        <v>254</v>
      </c>
      <c r="E2303" s="19" t="s">
        <v>4755</v>
      </c>
      <c r="F2303" s="10">
        <v>42036</v>
      </c>
      <c r="G2303" s="10">
        <v>45323</v>
      </c>
      <c r="H2303" s="11">
        <v>10</v>
      </c>
      <c r="I2303" s="20" t="s">
        <v>253</v>
      </c>
      <c r="J2303" s="11" t="s">
        <v>255</v>
      </c>
      <c r="K2303" s="11" t="s">
        <v>5259</v>
      </c>
      <c r="L2303" s="11">
        <v>2</v>
      </c>
    </row>
    <row r="2304" spans="1:12">
      <c r="A2304" s="11" t="s">
        <v>4506</v>
      </c>
      <c r="D2304" s="11" t="s">
        <v>254</v>
      </c>
      <c r="E2304" s="19" t="s">
        <v>4756</v>
      </c>
      <c r="F2304" s="10">
        <v>42036</v>
      </c>
      <c r="G2304" s="10">
        <v>45323</v>
      </c>
      <c r="H2304" s="11">
        <v>10</v>
      </c>
      <c r="I2304" s="20" t="s">
        <v>253</v>
      </c>
      <c r="J2304" s="11" t="s">
        <v>255</v>
      </c>
      <c r="K2304" s="11" t="s">
        <v>5259</v>
      </c>
      <c r="L2304" s="11">
        <v>2</v>
      </c>
    </row>
    <row r="2305" spans="1:12">
      <c r="A2305" s="11" t="s">
        <v>4507</v>
      </c>
      <c r="D2305" s="11" t="s">
        <v>254</v>
      </c>
      <c r="E2305" s="19" t="s">
        <v>4757</v>
      </c>
      <c r="F2305" s="10">
        <v>42036</v>
      </c>
      <c r="G2305" s="10">
        <v>45323</v>
      </c>
      <c r="H2305" s="11">
        <v>10</v>
      </c>
      <c r="I2305" s="20" t="s">
        <v>253</v>
      </c>
      <c r="J2305" s="11" t="s">
        <v>255</v>
      </c>
      <c r="K2305" s="11" t="s">
        <v>5259</v>
      </c>
      <c r="L2305" s="11">
        <v>2</v>
      </c>
    </row>
    <row r="2306" spans="1:12">
      <c r="A2306" s="11" t="s">
        <v>4508</v>
      </c>
      <c r="D2306" s="11" t="s">
        <v>254</v>
      </c>
      <c r="E2306" s="19" t="s">
        <v>4758</v>
      </c>
      <c r="F2306" s="10">
        <v>42036</v>
      </c>
      <c r="G2306" s="10">
        <v>45323</v>
      </c>
      <c r="H2306" s="11">
        <v>10</v>
      </c>
      <c r="I2306" s="20" t="s">
        <v>253</v>
      </c>
      <c r="J2306" s="11" t="s">
        <v>255</v>
      </c>
      <c r="K2306" s="11" t="s">
        <v>5259</v>
      </c>
      <c r="L2306" s="11">
        <v>2</v>
      </c>
    </row>
    <row r="2307" spans="1:12">
      <c r="A2307" s="11" t="s">
        <v>4509</v>
      </c>
      <c r="D2307" s="11" t="s">
        <v>254</v>
      </c>
      <c r="E2307" s="19" t="s">
        <v>4759</v>
      </c>
      <c r="F2307" s="10">
        <v>42036</v>
      </c>
      <c r="G2307" s="10">
        <v>45323</v>
      </c>
      <c r="H2307" s="11">
        <v>10</v>
      </c>
      <c r="I2307" s="20" t="s">
        <v>253</v>
      </c>
      <c r="J2307" s="11" t="s">
        <v>255</v>
      </c>
      <c r="K2307" s="11" t="s">
        <v>5259</v>
      </c>
      <c r="L2307" s="11">
        <v>2</v>
      </c>
    </row>
    <row r="2308" spans="1:12">
      <c r="A2308" s="11" t="s">
        <v>4510</v>
      </c>
      <c r="D2308" s="11" t="s">
        <v>254</v>
      </c>
      <c r="E2308" s="19" t="s">
        <v>4760</v>
      </c>
      <c r="F2308" s="10">
        <v>42036</v>
      </c>
      <c r="G2308" s="10">
        <v>45323</v>
      </c>
      <c r="H2308" s="11">
        <v>10</v>
      </c>
      <c r="I2308" s="20" t="s">
        <v>253</v>
      </c>
      <c r="J2308" s="11" t="s">
        <v>255</v>
      </c>
      <c r="K2308" s="11" t="s">
        <v>5259</v>
      </c>
      <c r="L2308" s="11">
        <v>2</v>
      </c>
    </row>
    <row r="2309" spans="1:12">
      <c r="A2309" s="11" t="s">
        <v>4511</v>
      </c>
      <c r="D2309" s="11" t="s">
        <v>254</v>
      </c>
      <c r="E2309" s="19" t="s">
        <v>4761</v>
      </c>
      <c r="F2309" s="10">
        <v>42036</v>
      </c>
      <c r="G2309" s="10">
        <v>45323</v>
      </c>
      <c r="H2309" s="11">
        <v>10</v>
      </c>
      <c r="I2309" s="20" t="s">
        <v>253</v>
      </c>
      <c r="J2309" s="11" t="s">
        <v>255</v>
      </c>
      <c r="K2309" s="11" t="s">
        <v>5259</v>
      </c>
      <c r="L2309" s="11">
        <v>2</v>
      </c>
    </row>
    <row r="2310" spans="1:12">
      <c r="A2310" s="11" t="s">
        <v>4512</v>
      </c>
      <c r="D2310" s="11" t="s">
        <v>254</v>
      </c>
      <c r="E2310" s="19" t="s">
        <v>4762</v>
      </c>
      <c r="F2310" s="10">
        <v>42036</v>
      </c>
      <c r="G2310" s="10">
        <v>45323</v>
      </c>
      <c r="H2310" s="11">
        <v>10</v>
      </c>
      <c r="I2310" s="20" t="s">
        <v>253</v>
      </c>
      <c r="J2310" s="11" t="s">
        <v>255</v>
      </c>
      <c r="K2310" s="11" t="s">
        <v>5259</v>
      </c>
      <c r="L2310" s="11">
        <v>2</v>
      </c>
    </row>
    <row r="2311" spans="1:12">
      <c r="A2311" s="11" t="s">
        <v>4513</v>
      </c>
      <c r="D2311" s="11" t="s">
        <v>254</v>
      </c>
      <c r="E2311" s="19" t="s">
        <v>4763</v>
      </c>
      <c r="F2311" s="10">
        <v>42036</v>
      </c>
      <c r="G2311" s="10">
        <v>45323</v>
      </c>
      <c r="H2311" s="11">
        <v>10</v>
      </c>
      <c r="I2311" s="20" t="s">
        <v>253</v>
      </c>
      <c r="J2311" s="11" t="s">
        <v>255</v>
      </c>
      <c r="K2311" s="11" t="s">
        <v>5259</v>
      </c>
      <c r="L2311" s="11">
        <v>2</v>
      </c>
    </row>
    <row r="2312" spans="1:12">
      <c r="A2312" s="11" t="s">
        <v>4514</v>
      </c>
      <c r="D2312" s="11" t="s">
        <v>254</v>
      </c>
      <c r="E2312" s="19" t="s">
        <v>4764</v>
      </c>
      <c r="F2312" s="10">
        <v>42036</v>
      </c>
      <c r="G2312" s="10">
        <v>45323</v>
      </c>
      <c r="H2312" s="11">
        <v>10</v>
      </c>
      <c r="I2312" s="20" t="s">
        <v>253</v>
      </c>
      <c r="J2312" s="11" t="s">
        <v>255</v>
      </c>
      <c r="K2312" s="11" t="s">
        <v>5259</v>
      </c>
      <c r="L2312" s="11">
        <v>2</v>
      </c>
    </row>
    <row r="2313" spans="1:12">
      <c r="A2313" s="11" t="s">
        <v>4515</v>
      </c>
      <c r="D2313" s="11" t="s">
        <v>254</v>
      </c>
      <c r="E2313" s="19" t="s">
        <v>4765</v>
      </c>
      <c r="F2313" s="10">
        <v>42036</v>
      </c>
      <c r="G2313" s="10">
        <v>45323</v>
      </c>
      <c r="H2313" s="11">
        <v>10</v>
      </c>
      <c r="I2313" s="20" t="s">
        <v>253</v>
      </c>
      <c r="J2313" s="11" t="s">
        <v>255</v>
      </c>
      <c r="K2313" s="11" t="s">
        <v>5259</v>
      </c>
      <c r="L2313" s="11">
        <v>2</v>
      </c>
    </row>
    <row r="2314" spans="1:12">
      <c r="A2314" s="11" t="s">
        <v>4516</v>
      </c>
      <c r="D2314" s="11" t="s">
        <v>254</v>
      </c>
      <c r="E2314" s="19" t="s">
        <v>4766</v>
      </c>
      <c r="F2314" s="10">
        <v>42036</v>
      </c>
      <c r="G2314" s="10">
        <v>45323</v>
      </c>
      <c r="H2314" s="11">
        <v>10</v>
      </c>
      <c r="I2314" s="20" t="s">
        <v>253</v>
      </c>
      <c r="J2314" s="11" t="s">
        <v>255</v>
      </c>
      <c r="K2314" s="11" t="s">
        <v>5259</v>
      </c>
      <c r="L2314" s="11">
        <v>2</v>
      </c>
    </row>
    <row r="2315" spans="1:12">
      <c r="A2315" s="11" t="s">
        <v>4517</v>
      </c>
      <c r="D2315" s="11" t="s">
        <v>254</v>
      </c>
      <c r="E2315" s="19" t="s">
        <v>4767</v>
      </c>
      <c r="F2315" s="10">
        <v>42036</v>
      </c>
      <c r="G2315" s="10">
        <v>45323</v>
      </c>
      <c r="H2315" s="11">
        <v>10</v>
      </c>
      <c r="I2315" s="20" t="s">
        <v>253</v>
      </c>
      <c r="J2315" s="11" t="s">
        <v>255</v>
      </c>
      <c r="K2315" s="11" t="s">
        <v>5259</v>
      </c>
      <c r="L2315" s="11">
        <v>2</v>
      </c>
    </row>
    <row r="2316" spans="1:12">
      <c r="A2316" s="11" t="s">
        <v>4518</v>
      </c>
      <c r="D2316" s="11" t="s">
        <v>254</v>
      </c>
      <c r="E2316" s="19" t="s">
        <v>4768</v>
      </c>
      <c r="F2316" s="10">
        <v>42036</v>
      </c>
      <c r="G2316" s="10">
        <v>45323</v>
      </c>
      <c r="H2316" s="11">
        <v>10</v>
      </c>
      <c r="I2316" s="20" t="s">
        <v>253</v>
      </c>
      <c r="J2316" s="11" t="s">
        <v>255</v>
      </c>
      <c r="K2316" s="11" t="s">
        <v>5259</v>
      </c>
      <c r="L2316" s="11">
        <v>2</v>
      </c>
    </row>
    <row r="2317" spans="1:12">
      <c r="A2317" s="11" t="s">
        <v>4519</v>
      </c>
      <c r="D2317" s="11" t="s">
        <v>254</v>
      </c>
      <c r="E2317" s="19" t="s">
        <v>4769</v>
      </c>
      <c r="F2317" s="10">
        <v>42036</v>
      </c>
      <c r="G2317" s="10">
        <v>45323</v>
      </c>
      <c r="H2317" s="11">
        <v>10</v>
      </c>
      <c r="I2317" s="20" t="s">
        <v>253</v>
      </c>
      <c r="J2317" s="11" t="s">
        <v>255</v>
      </c>
      <c r="K2317" s="11" t="s">
        <v>5259</v>
      </c>
      <c r="L2317" s="11">
        <v>2</v>
      </c>
    </row>
    <row r="2318" spans="1:12">
      <c r="A2318" s="11" t="s">
        <v>4520</v>
      </c>
      <c r="D2318" s="11" t="s">
        <v>254</v>
      </c>
      <c r="E2318" s="19" t="s">
        <v>4770</v>
      </c>
      <c r="F2318" s="10">
        <v>42036</v>
      </c>
      <c r="G2318" s="10">
        <v>45323</v>
      </c>
      <c r="H2318" s="11">
        <v>10</v>
      </c>
      <c r="I2318" s="20" t="s">
        <v>253</v>
      </c>
      <c r="J2318" s="11" t="s">
        <v>255</v>
      </c>
      <c r="K2318" s="11" t="s">
        <v>5259</v>
      </c>
      <c r="L2318" s="11">
        <v>2</v>
      </c>
    </row>
    <row r="2319" spans="1:12">
      <c r="A2319" s="11" t="s">
        <v>4521</v>
      </c>
      <c r="D2319" s="11" t="s">
        <v>254</v>
      </c>
      <c r="E2319" s="19" t="s">
        <v>4771</v>
      </c>
      <c r="F2319" s="10">
        <v>42036</v>
      </c>
      <c r="G2319" s="10">
        <v>45323</v>
      </c>
      <c r="H2319" s="11">
        <v>10</v>
      </c>
      <c r="I2319" s="20" t="s">
        <v>253</v>
      </c>
      <c r="J2319" s="11" t="s">
        <v>255</v>
      </c>
      <c r="K2319" s="11" t="s">
        <v>5259</v>
      </c>
      <c r="L2319" s="11">
        <v>2</v>
      </c>
    </row>
    <row r="2320" spans="1:12">
      <c r="A2320" s="11" t="s">
        <v>4522</v>
      </c>
      <c r="D2320" s="11" t="s">
        <v>254</v>
      </c>
      <c r="E2320" s="19" t="s">
        <v>4772</v>
      </c>
      <c r="F2320" s="10">
        <v>42036</v>
      </c>
      <c r="G2320" s="10">
        <v>45323</v>
      </c>
      <c r="H2320" s="11">
        <v>10</v>
      </c>
      <c r="I2320" s="20" t="s">
        <v>253</v>
      </c>
      <c r="J2320" s="11" t="s">
        <v>255</v>
      </c>
      <c r="K2320" s="11" t="s">
        <v>5259</v>
      </c>
      <c r="L2320" s="11">
        <v>2</v>
      </c>
    </row>
    <row r="2321" spans="1:12">
      <c r="A2321" s="11" t="s">
        <v>4523</v>
      </c>
      <c r="D2321" s="11" t="s">
        <v>254</v>
      </c>
      <c r="E2321" s="19" t="s">
        <v>4773</v>
      </c>
      <c r="F2321" s="10">
        <v>42036</v>
      </c>
      <c r="G2321" s="10">
        <v>45323</v>
      </c>
      <c r="H2321" s="11">
        <v>10</v>
      </c>
      <c r="I2321" s="20" t="s">
        <v>253</v>
      </c>
      <c r="J2321" s="11" t="s">
        <v>255</v>
      </c>
      <c r="K2321" s="11" t="s">
        <v>5259</v>
      </c>
      <c r="L2321" s="11">
        <v>2</v>
      </c>
    </row>
    <row r="2322" spans="1:12">
      <c r="A2322" s="11" t="s">
        <v>4524</v>
      </c>
      <c r="D2322" s="11" t="s">
        <v>254</v>
      </c>
      <c r="E2322" s="19" t="s">
        <v>4774</v>
      </c>
      <c r="F2322" s="10">
        <v>42036</v>
      </c>
      <c r="G2322" s="10">
        <v>45323</v>
      </c>
      <c r="H2322" s="11">
        <v>10</v>
      </c>
      <c r="I2322" s="20" t="s">
        <v>253</v>
      </c>
      <c r="J2322" s="11" t="s">
        <v>255</v>
      </c>
      <c r="K2322" s="11" t="s">
        <v>5259</v>
      </c>
      <c r="L2322" s="11">
        <v>2</v>
      </c>
    </row>
    <row r="2323" spans="1:12">
      <c r="A2323" s="11" t="s">
        <v>4525</v>
      </c>
      <c r="D2323" s="11" t="s">
        <v>254</v>
      </c>
      <c r="E2323" s="19" t="s">
        <v>4775</v>
      </c>
      <c r="F2323" s="10">
        <v>42036</v>
      </c>
      <c r="G2323" s="10">
        <v>45323</v>
      </c>
      <c r="H2323" s="11">
        <v>10</v>
      </c>
      <c r="I2323" s="20" t="s">
        <v>253</v>
      </c>
      <c r="J2323" s="11" t="s">
        <v>255</v>
      </c>
      <c r="K2323" s="11" t="s">
        <v>5259</v>
      </c>
      <c r="L2323" s="11">
        <v>2</v>
      </c>
    </row>
    <row r="2324" spans="1:12">
      <c r="A2324" s="11" t="s">
        <v>4526</v>
      </c>
      <c r="D2324" s="11" t="s">
        <v>254</v>
      </c>
      <c r="E2324" s="19" t="s">
        <v>4776</v>
      </c>
      <c r="F2324" s="10">
        <v>42036</v>
      </c>
      <c r="G2324" s="10">
        <v>45323</v>
      </c>
      <c r="H2324" s="11">
        <v>10</v>
      </c>
      <c r="I2324" s="20" t="s">
        <v>253</v>
      </c>
      <c r="J2324" s="11" t="s">
        <v>255</v>
      </c>
      <c r="K2324" s="11" t="s">
        <v>5259</v>
      </c>
      <c r="L2324" s="11">
        <v>2</v>
      </c>
    </row>
    <row r="2325" spans="1:12">
      <c r="A2325" s="11" t="s">
        <v>4527</v>
      </c>
      <c r="D2325" s="11" t="s">
        <v>254</v>
      </c>
      <c r="E2325" s="19" t="s">
        <v>4777</v>
      </c>
      <c r="F2325" s="10">
        <v>42036</v>
      </c>
      <c r="G2325" s="10">
        <v>45323</v>
      </c>
      <c r="H2325" s="11">
        <v>10</v>
      </c>
      <c r="I2325" s="20" t="s">
        <v>253</v>
      </c>
      <c r="J2325" s="11" t="s">
        <v>255</v>
      </c>
      <c r="K2325" s="11" t="s">
        <v>5259</v>
      </c>
      <c r="L2325" s="11">
        <v>2</v>
      </c>
    </row>
    <row r="2326" spans="1:12">
      <c r="A2326" s="11" t="s">
        <v>4528</v>
      </c>
      <c r="D2326" s="11" t="s">
        <v>254</v>
      </c>
      <c r="E2326" s="19" t="s">
        <v>4778</v>
      </c>
      <c r="F2326" s="10">
        <v>42036</v>
      </c>
      <c r="G2326" s="10">
        <v>45323</v>
      </c>
      <c r="H2326" s="11">
        <v>10</v>
      </c>
      <c r="I2326" s="20" t="s">
        <v>253</v>
      </c>
      <c r="J2326" s="11" t="s">
        <v>255</v>
      </c>
      <c r="K2326" s="11" t="s">
        <v>5259</v>
      </c>
      <c r="L2326" s="11">
        <v>2</v>
      </c>
    </row>
    <row r="2327" spans="1:12">
      <c r="A2327" s="11" t="s">
        <v>4529</v>
      </c>
      <c r="D2327" s="11" t="s">
        <v>254</v>
      </c>
      <c r="E2327" s="19" t="s">
        <v>4779</v>
      </c>
      <c r="F2327" s="10">
        <v>42036</v>
      </c>
      <c r="G2327" s="10">
        <v>45323</v>
      </c>
      <c r="H2327" s="11">
        <v>10</v>
      </c>
      <c r="I2327" s="20" t="s">
        <v>253</v>
      </c>
      <c r="J2327" s="11" t="s">
        <v>255</v>
      </c>
      <c r="K2327" s="11" t="s">
        <v>5259</v>
      </c>
      <c r="L2327" s="11">
        <v>2</v>
      </c>
    </row>
    <row r="2328" spans="1:12">
      <c r="A2328" s="11" t="s">
        <v>4530</v>
      </c>
      <c r="D2328" s="11" t="s">
        <v>254</v>
      </c>
      <c r="E2328" s="19" t="s">
        <v>4780</v>
      </c>
      <c r="F2328" s="10">
        <v>42036</v>
      </c>
      <c r="G2328" s="10">
        <v>45323</v>
      </c>
      <c r="H2328" s="11">
        <v>10</v>
      </c>
      <c r="I2328" s="20" t="s">
        <v>253</v>
      </c>
      <c r="J2328" s="11" t="s">
        <v>255</v>
      </c>
      <c r="K2328" s="11" t="s">
        <v>5259</v>
      </c>
      <c r="L2328" s="11">
        <v>2</v>
      </c>
    </row>
    <row r="2329" spans="1:12">
      <c r="A2329" s="11" t="s">
        <v>4531</v>
      </c>
      <c r="D2329" s="11" t="s">
        <v>254</v>
      </c>
      <c r="E2329" s="19" t="s">
        <v>4781</v>
      </c>
      <c r="F2329" s="10">
        <v>42036</v>
      </c>
      <c r="G2329" s="10">
        <v>45323</v>
      </c>
      <c r="H2329" s="11">
        <v>10</v>
      </c>
      <c r="I2329" s="20" t="s">
        <v>253</v>
      </c>
      <c r="J2329" s="11" t="s">
        <v>255</v>
      </c>
      <c r="K2329" s="11" t="s">
        <v>5259</v>
      </c>
      <c r="L2329" s="11">
        <v>2</v>
      </c>
    </row>
    <row r="2330" spans="1:12">
      <c r="A2330" s="11" t="s">
        <v>4532</v>
      </c>
      <c r="D2330" s="11" t="s">
        <v>254</v>
      </c>
      <c r="E2330" s="19" t="s">
        <v>4782</v>
      </c>
      <c r="F2330" s="10">
        <v>42036</v>
      </c>
      <c r="G2330" s="10">
        <v>45323</v>
      </c>
      <c r="H2330" s="11">
        <v>10</v>
      </c>
      <c r="I2330" s="20" t="s">
        <v>253</v>
      </c>
      <c r="J2330" s="11" t="s">
        <v>255</v>
      </c>
      <c r="K2330" s="11" t="s">
        <v>5259</v>
      </c>
      <c r="L2330" s="11">
        <v>2</v>
      </c>
    </row>
    <row r="2331" spans="1:12">
      <c r="A2331" s="11" t="s">
        <v>4533</v>
      </c>
      <c r="D2331" s="11" t="s">
        <v>254</v>
      </c>
      <c r="E2331" s="19" t="s">
        <v>4783</v>
      </c>
      <c r="F2331" s="10">
        <v>42036</v>
      </c>
      <c r="G2331" s="10">
        <v>45323</v>
      </c>
      <c r="H2331" s="11">
        <v>10</v>
      </c>
      <c r="I2331" s="20" t="s">
        <v>253</v>
      </c>
      <c r="J2331" s="11" t="s">
        <v>255</v>
      </c>
      <c r="K2331" s="11" t="s">
        <v>5259</v>
      </c>
      <c r="L2331" s="11">
        <v>2</v>
      </c>
    </row>
    <row r="2332" spans="1:12">
      <c r="A2332" s="11" t="s">
        <v>4534</v>
      </c>
      <c r="D2332" s="11" t="s">
        <v>254</v>
      </c>
      <c r="E2332" s="19" t="s">
        <v>4784</v>
      </c>
      <c r="F2332" s="10">
        <v>42036</v>
      </c>
      <c r="G2332" s="10">
        <v>45323</v>
      </c>
      <c r="H2332" s="11">
        <v>10</v>
      </c>
      <c r="I2332" s="20" t="s">
        <v>253</v>
      </c>
      <c r="J2332" s="11" t="s">
        <v>255</v>
      </c>
      <c r="K2332" s="11" t="s">
        <v>5259</v>
      </c>
      <c r="L2332" s="11">
        <v>2</v>
      </c>
    </row>
    <row r="2333" spans="1:12">
      <c r="A2333" s="11" t="s">
        <v>4535</v>
      </c>
      <c r="D2333" s="11" t="s">
        <v>254</v>
      </c>
      <c r="E2333" s="19" t="s">
        <v>4785</v>
      </c>
      <c r="F2333" s="10">
        <v>42036</v>
      </c>
      <c r="G2333" s="10">
        <v>45323</v>
      </c>
      <c r="H2333" s="11">
        <v>10</v>
      </c>
      <c r="I2333" s="20" t="s">
        <v>253</v>
      </c>
      <c r="J2333" s="11" t="s">
        <v>255</v>
      </c>
      <c r="K2333" s="11" t="s">
        <v>5259</v>
      </c>
      <c r="L2333" s="11">
        <v>2</v>
      </c>
    </row>
    <row r="2334" spans="1:12">
      <c r="A2334" s="11" t="s">
        <v>4536</v>
      </c>
      <c r="D2334" s="11" t="s">
        <v>254</v>
      </c>
      <c r="E2334" s="19" t="s">
        <v>4786</v>
      </c>
      <c r="F2334" s="10">
        <v>42036</v>
      </c>
      <c r="G2334" s="10">
        <v>45323</v>
      </c>
      <c r="H2334" s="11">
        <v>10</v>
      </c>
      <c r="I2334" s="20" t="s">
        <v>253</v>
      </c>
      <c r="J2334" s="11" t="s">
        <v>255</v>
      </c>
      <c r="K2334" s="11" t="s">
        <v>5259</v>
      </c>
      <c r="L2334" s="11">
        <v>2</v>
      </c>
    </row>
    <row r="2335" spans="1:12">
      <c r="A2335" s="11" t="s">
        <v>4537</v>
      </c>
      <c r="D2335" s="11" t="s">
        <v>254</v>
      </c>
      <c r="E2335" s="19" t="s">
        <v>4787</v>
      </c>
      <c r="F2335" s="10">
        <v>42036</v>
      </c>
      <c r="G2335" s="10">
        <v>45323</v>
      </c>
      <c r="H2335" s="11">
        <v>10</v>
      </c>
      <c r="I2335" s="20" t="s">
        <v>253</v>
      </c>
      <c r="J2335" s="11" t="s">
        <v>255</v>
      </c>
      <c r="K2335" s="11" t="s">
        <v>5259</v>
      </c>
      <c r="L2335" s="11">
        <v>2</v>
      </c>
    </row>
    <row r="2336" spans="1:12">
      <c r="A2336" s="11" t="s">
        <v>4538</v>
      </c>
      <c r="D2336" s="11" t="s">
        <v>254</v>
      </c>
      <c r="E2336" s="19" t="s">
        <v>4788</v>
      </c>
      <c r="F2336" s="10">
        <v>42036</v>
      </c>
      <c r="G2336" s="10">
        <v>45323</v>
      </c>
      <c r="H2336" s="11">
        <v>10</v>
      </c>
      <c r="I2336" s="20" t="s">
        <v>253</v>
      </c>
      <c r="J2336" s="11" t="s">
        <v>255</v>
      </c>
      <c r="K2336" s="11" t="s">
        <v>5259</v>
      </c>
      <c r="L2336" s="11">
        <v>2</v>
      </c>
    </row>
    <row r="2337" spans="1:12">
      <c r="A2337" s="11" t="s">
        <v>4539</v>
      </c>
      <c r="D2337" s="11" t="s">
        <v>254</v>
      </c>
      <c r="E2337" s="19" t="s">
        <v>4789</v>
      </c>
      <c r="F2337" s="10">
        <v>42036</v>
      </c>
      <c r="G2337" s="10">
        <v>45323</v>
      </c>
      <c r="H2337" s="11">
        <v>10</v>
      </c>
      <c r="I2337" s="20" t="s">
        <v>253</v>
      </c>
      <c r="J2337" s="11" t="s">
        <v>255</v>
      </c>
      <c r="K2337" s="11" t="s">
        <v>5259</v>
      </c>
      <c r="L2337" s="11">
        <v>2</v>
      </c>
    </row>
    <row r="2338" spans="1:12">
      <c r="A2338" s="11" t="s">
        <v>4540</v>
      </c>
      <c r="D2338" s="11" t="s">
        <v>254</v>
      </c>
      <c r="E2338" s="19" t="s">
        <v>4790</v>
      </c>
      <c r="F2338" s="10">
        <v>42036</v>
      </c>
      <c r="G2338" s="10">
        <v>45323</v>
      </c>
      <c r="H2338" s="11">
        <v>10</v>
      </c>
      <c r="I2338" s="20" t="s">
        <v>253</v>
      </c>
      <c r="J2338" s="11" t="s">
        <v>255</v>
      </c>
      <c r="K2338" s="11" t="s">
        <v>5259</v>
      </c>
      <c r="L2338" s="11">
        <v>2</v>
      </c>
    </row>
    <row r="2339" spans="1:12">
      <c r="A2339" s="11" t="s">
        <v>4541</v>
      </c>
      <c r="D2339" s="11" t="s">
        <v>254</v>
      </c>
      <c r="E2339" s="19" t="s">
        <v>4791</v>
      </c>
      <c r="F2339" s="10">
        <v>42036</v>
      </c>
      <c r="G2339" s="10">
        <v>45323</v>
      </c>
      <c r="H2339" s="11">
        <v>10</v>
      </c>
      <c r="I2339" s="20" t="s">
        <v>253</v>
      </c>
      <c r="J2339" s="11" t="s">
        <v>255</v>
      </c>
      <c r="K2339" s="11" t="s">
        <v>5259</v>
      </c>
      <c r="L2339" s="11">
        <v>2</v>
      </c>
    </row>
    <row r="2340" spans="1:12">
      <c r="A2340" s="11" t="s">
        <v>4542</v>
      </c>
      <c r="D2340" s="11" t="s">
        <v>254</v>
      </c>
      <c r="E2340" s="19" t="s">
        <v>4792</v>
      </c>
      <c r="F2340" s="10">
        <v>42036</v>
      </c>
      <c r="G2340" s="10">
        <v>45323</v>
      </c>
      <c r="H2340" s="11">
        <v>10</v>
      </c>
      <c r="I2340" s="20" t="s">
        <v>253</v>
      </c>
      <c r="J2340" s="11" t="s">
        <v>255</v>
      </c>
      <c r="K2340" s="11" t="s">
        <v>5259</v>
      </c>
      <c r="L2340" s="11">
        <v>2</v>
      </c>
    </row>
    <row r="2341" spans="1:12">
      <c r="A2341" s="11" t="s">
        <v>4543</v>
      </c>
      <c r="D2341" s="11" t="s">
        <v>254</v>
      </c>
      <c r="E2341" s="19" t="s">
        <v>4793</v>
      </c>
      <c r="F2341" s="10">
        <v>42036</v>
      </c>
      <c r="G2341" s="10">
        <v>45323</v>
      </c>
      <c r="H2341" s="11">
        <v>10</v>
      </c>
      <c r="I2341" s="20" t="s">
        <v>253</v>
      </c>
      <c r="J2341" s="11" t="s">
        <v>255</v>
      </c>
      <c r="K2341" s="11" t="s">
        <v>5259</v>
      </c>
      <c r="L2341" s="11">
        <v>2</v>
      </c>
    </row>
    <row r="2342" spans="1:12">
      <c r="A2342" s="11" t="s">
        <v>4544</v>
      </c>
      <c r="D2342" s="11" t="s">
        <v>254</v>
      </c>
      <c r="E2342" s="19" t="s">
        <v>4794</v>
      </c>
      <c r="F2342" s="10">
        <v>42036</v>
      </c>
      <c r="G2342" s="10">
        <v>45323</v>
      </c>
      <c r="H2342" s="11">
        <v>10</v>
      </c>
      <c r="I2342" s="20" t="s">
        <v>253</v>
      </c>
      <c r="J2342" s="11" t="s">
        <v>255</v>
      </c>
      <c r="K2342" s="11" t="s">
        <v>5259</v>
      </c>
      <c r="L2342" s="11">
        <v>2</v>
      </c>
    </row>
    <row r="2343" spans="1:12">
      <c r="A2343" s="11" t="s">
        <v>4545</v>
      </c>
      <c r="D2343" s="11" t="s">
        <v>254</v>
      </c>
      <c r="E2343" s="19" t="s">
        <v>4795</v>
      </c>
      <c r="F2343" s="10">
        <v>42036</v>
      </c>
      <c r="G2343" s="10">
        <v>45323</v>
      </c>
      <c r="H2343" s="11">
        <v>10</v>
      </c>
      <c r="I2343" s="20" t="s">
        <v>253</v>
      </c>
      <c r="J2343" s="11" t="s">
        <v>255</v>
      </c>
      <c r="K2343" s="11" t="s">
        <v>5259</v>
      </c>
      <c r="L2343" s="11">
        <v>2</v>
      </c>
    </row>
    <row r="2344" spans="1:12">
      <c r="A2344" s="11" t="s">
        <v>4546</v>
      </c>
      <c r="D2344" s="11" t="s">
        <v>254</v>
      </c>
      <c r="E2344" s="19" t="s">
        <v>4796</v>
      </c>
      <c r="F2344" s="10">
        <v>42036</v>
      </c>
      <c r="G2344" s="10">
        <v>45323</v>
      </c>
      <c r="H2344" s="11">
        <v>10</v>
      </c>
      <c r="I2344" s="20" t="s">
        <v>253</v>
      </c>
      <c r="J2344" s="11" t="s">
        <v>255</v>
      </c>
      <c r="K2344" s="11" t="s">
        <v>5259</v>
      </c>
      <c r="L2344" s="11">
        <v>2</v>
      </c>
    </row>
    <row r="2345" spans="1:12">
      <c r="A2345" s="11" t="s">
        <v>4547</v>
      </c>
      <c r="D2345" s="11" t="s">
        <v>254</v>
      </c>
      <c r="E2345" s="19" t="s">
        <v>4797</v>
      </c>
      <c r="F2345" s="10">
        <v>42036</v>
      </c>
      <c r="G2345" s="10">
        <v>45323</v>
      </c>
      <c r="H2345" s="11">
        <v>10</v>
      </c>
      <c r="I2345" s="20" t="s">
        <v>253</v>
      </c>
      <c r="J2345" s="11" t="s">
        <v>255</v>
      </c>
      <c r="K2345" s="11" t="s">
        <v>5259</v>
      </c>
      <c r="L2345" s="11">
        <v>2</v>
      </c>
    </row>
    <row r="2346" spans="1:12">
      <c r="A2346" s="11" t="s">
        <v>4548</v>
      </c>
      <c r="D2346" s="11" t="s">
        <v>254</v>
      </c>
      <c r="E2346" s="19" t="s">
        <v>4798</v>
      </c>
      <c r="F2346" s="10">
        <v>42036</v>
      </c>
      <c r="G2346" s="10">
        <v>45323</v>
      </c>
      <c r="H2346" s="11">
        <v>10</v>
      </c>
      <c r="I2346" s="20" t="s">
        <v>253</v>
      </c>
      <c r="J2346" s="11" t="s">
        <v>255</v>
      </c>
      <c r="K2346" s="11" t="s">
        <v>5259</v>
      </c>
      <c r="L2346" s="11">
        <v>2</v>
      </c>
    </row>
    <row r="2347" spans="1:12">
      <c r="A2347" s="11" t="s">
        <v>4549</v>
      </c>
      <c r="D2347" s="11" t="s">
        <v>254</v>
      </c>
      <c r="E2347" s="19" t="s">
        <v>4799</v>
      </c>
      <c r="F2347" s="10">
        <v>42036</v>
      </c>
      <c r="G2347" s="10">
        <v>45323</v>
      </c>
      <c r="H2347" s="11">
        <v>10</v>
      </c>
      <c r="I2347" s="20" t="s">
        <v>253</v>
      </c>
      <c r="J2347" s="11" t="s">
        <v>255</v>
      </c>
      <c r="K2347" s="11" t="s">
        <v>5259</v>
      </c>
      <c r="L2347" s="11">
        <v>2</v>
      </c>
    </row>
    <row r="2348" spans="1:12">
      <c r="A2348" s="11" t="s">
        <v>4550</v>
      </c>
      <c r="D2348" s="11" t="s">
        <v>254</v>
      </c>
      <c r="E2348" s="19" t="s">
        <v>4800</v>
      </c>
      <c r="F2348" s="10">
        <v>42036</v>
      </c>
      <c r="G2348" s="10">
        <v>45323</v>
      </c>
      <c r="H2348" s="11">
        <v>10</v>
      </c>
      <c r="I2348" s="20" t="s">
        <v>253</v>
      </c>
      <c r="J2348" s="11" t="s">
        <v>255</v>
      </c>
      <c r="K2348" s="11" t="s">
        <v>5259</v>
      </c>
      <c r="L2348" s="11">
        <v>2</v>
      </c>
    </row>
    <row r="2349" spans="1:12">
      <c r="A2349" s="11" t="s">
        <v>4551</v>
      </c>
      <c r="D2349" s="11" t="s">
        <v>254</v>
      </c>
      <c r="E2349" s="19" t="s">
        <v>4801</v>
      </c>
      <c r="F2349" s="10">
        <v>42036</v>
      </c>
      <c r="G2349" s="10">
        <v>45323</v>
      </c>
      <c r="H2349" s="11">
        <v>10</v>
      </c>
      <c r="I2349" s="20" t="s">
        <v>253</v>
      </c>
      <c r="J2349" s="11" t="s">
        <v>255</v>
      </c>
      <c r="K2349" s="11" t="s">
        <v>5259</v>
      </c>
      <c r="L2349" s="11">
        <v>2</v>
      </c>
    </row>
    <row r="2350" spans="1:12">
      <c r="A2350" s="11" t="s">
        <v>4552</v>
      </c>
      <c r="D2350" s="11" t="s">
        <v>254</v>
      </c>
      <c r="E2350" s="19" t="s">
        <v>4802</v>
      </c>
      <c r="F2350" s="10">
        <v>42036</v>
      </c>
      <c r="G2350" s="10">
        <v>45323</v>
      </c>
      <c r="H2350" s="11">
        <v>10</v>
      </c>
      <c r="I2350" s="20" t="s">
        <v>253</v>
      </c>
      <c r="J2350" s="11" t="s">
        <v>255</v>
      </c>
      <c r="K2350" s="11" t="s">
        <v>5259</v>
      </c>
      <c r="L2350" s="11">
        <v>2</v>
      </c>
    </row>
    <row r="2351" spans="1:12">
      <c r="A2351" s="11" t="s">
        <v>4553</v>
      </c>
      <c r="D2351" s="11" t="s">
        <v>254</v>
      </c>
      <c r="E2351" s="19" t="s">
        <v>4803</v>
      </c>
      <c r="F2351" s="10">
        <v>42036</v>
      </c>
      <c r="G2351" s="10">
        <v>45323</v>
      </c>
      <c r="H2351" s="11">
        <v>10</v>
      </c>
      <c r="I2351" s="20" t="s">
        <v>253</v>
      </c>
      <c r="J2351" s="11" t="s">
        <v>255</v>
      </c>
      <c r="K2351" s="11" t="s">
        <v>5259</v>
      </c>
      <c r="L2351" s="11">
        <v>2</v>
      </c>
    </row>
    <row r="2352" spans="1:12">
      <c r="A2352" s="11" t="s">
        <v>4554</v>
      </c>
      <c r="D2352" s="11" t="s">
        <v>254</v>
      </c>
      <c r="E2352" s="19" t="s">
        <v>4804</v>
      </c>
      <c r="F2352" s="10">
        <v>42036</v>
      </c>
      <c r="G2352" s="10">
        <v>45323</v>
      </c>
      <c r="H2352" s="11">
        <v>10</v>
      </c>
      <c r="I2352" s="20" t="s">
        <v>253</v>
      </c>
      <c r="J2352" s="11" t="s">
        <v>255</v>
      </c>
      <c r="K2352" s="11" t="s">
        <v>5259</v>
      </c>
      <c r="L2352" s="11">
        <v>2</v>
      </c>
    </row>
    <row r="2353" spans="1:12">
      <c r="A2353" s="11" t="s">
        <v>4555</v>
      </c>
      <c r="D2353" s="11" t="s">
        <v>254</v>
      </c>
      <c r="E2353" s="19" t="s">
        <v>4805</v>
      </c>
      <c r="F2353" s="10">
        <v>42036</v>
      </c>
      <c r="G2353" s="10">
        <v>45323</v>
      </c>
      <c r="H2353" s="11">
        <v>10</v>
      </c>
      <c r="I2353" s="20" t="s">
        <v>253</v>
      </c>
      <c r="J2353" s="11" t="s">
        <v>255</v>
      </c>
      <c r="K2353" s="11" t="s">
        <v>5259</v>
      </c>
      <c r="L2353" s="11">
        <v>2</v>
      </c>
    </row>
    <row r="2354" spans="1:12">
      <c r="A2354" s="11" t="s">
        <v>4556</v>
      </c>
      <c r="D2354" s="11" t="s">
        <v>254</v>
      </c>
      <c r="E2354" s="19" t="s">
        <v>4806</v>
      </c>
      <c r="F2354" s="10">
        <v>42036</v>
      </c>
      <c r="G2354" s="10">
        <v>45323</v>
      </c>
      <c r="H2354" s="11">
        <v>10</v>
      </c>
      <c r="I2354" s="20" t="s">
        <v>253</v>
      </c>
      <c r="J2354" s="11" t="s">
        <v>255</v>
      </c>
      <c r="K2354" s="11" t="s">
        <v>5259</v>
      </c>
      <c r="L2354" s="11">
        <v>2</v>
      </c>
    </row>
    <row r="2355" spans="1:12">
      <c r="A2355" s="11" t="s">
        <v>4557</v>
      </c>
      <c r="D2355" s="11" t="s">
        <v>254</v>
      </c>
      <c r="E2355" s="19" t="s">
        <v>4807</v>
      </c>
      <c r="F2355" s="10">
        <v>42036</v>
      </c>
      <c r="G2355" s="10">
        <v>45323</v>
      </c>
      <c r="H2355" s="11">
        <v>10</v>
      </c>
      <c r="I2355" s="20" t="s">
        <v>253</v>
      </c>
      <c r="J2355" s="11" t="s">
        <v>255</v>
      </c>
      <c r="K2355" s="11" t="s">
        <v>5259</v>
      </c>
      <c r="L2355" s="11">
        <v>2</v>
      </c>
    </row>
    <row r="2356" spans="1:12">
      <c r="A2356" s="11" t="s">
        <v>4558</v>
      </c>
      <c r="D2356" s="11" t="s">
        <v>254</v>
      </c>
      <c r="E2356" s="19" t="s">
        <v>4808</v>
      </c>
      <c r="F2356" s="10">
        <v>42036</v>
      </c>
      <c r="G2356" s="10">
        <v>45323</v>
      </c>
      <c r="H2356" s="11">
        <v>10</v>
      </c>
      <c r="I2356" s="20" t="s">
        <v>253</v>
      </c>
      <c r="J2356" s="11" t="s">
        <v>255</v>
      </c>
      <c r="K2356" s="11" t="s">
        <v>5259</v>
      </c>
      <c r="L2356" s="11">
        <v>2</v>
      </c>
    </row>
    <row r="2357" spans="1:12">
      <c r="A2357" s="11" t="s">
        <v>4559</v>
      </c>
      <c r="D2357" s="11" t="s">
        <v>254</v>
      </c>
      <c r="E2357" s="19" t="s">
        <v>4809</v>
      </c>
      <c r="F2357" s="10">
        <v>42036</v>
      </c>
      <c r="G2357" s="10">
        <v>45323</v>
      </c>
      <c r="H2357" s="11">
        <v>10</v>
      </c>
      <c r="I2357" s="20" t="s">
        <v>253</v>
      </c>
      <c r="J2357" s="11" t="s">
        <v>255</v>
      </c>
      <c r="K2357" s="11" t="s">
        <v>5259</v>
      </c>
      <c r="L2357" s="11">
        <v>2</v>
      </c>
    </row>
    <row r="2358" spans="1:12">
      <c r="A2358" s="11" t="s">
        <v>4560</v>
      </c>
      <c r="D2358" s="11" t="s">
        <v>254</v>
      </c>
      <c r="E2358" s="19" t="s">
        <v>4810</v>
      </c>
      <c r="F2358" s="10">
        <v>42036</v>
      </c>
      <c r="G2358" s="10">
        <v>45323</v>
      </c>
      <c r="H2358" s="11">
        <v>10</v>
      </c>
      <c r="I2358" s="20" t="s">
        <v>253</v>
      </c>
      <c r="J2358" s="11" t="s">
        <v>255</v>
      </c>
      <c r="K2358" s="11" t="s">
        <v>5259</v>
      </c>
      <c r="L2358" s="11">
        <v>2</v>
      </c>
    </row>
    <row r="2359" spans="1:12">
      <c r="A2359" s="11" t="s">
        <v>4561</v>
      </c>
      <c r="D2359" s="11" t="s">
        <v>254</v>
      </c>
      <c r="E2359" s="19" t="s">
        <v>4811</v>
      </c>
      <c r="F2359" s="10">
        <v>42036</v>
      </c>
      <c r="G2359" s="10">
        <v>45323</v>
      </c>
      <c r="H2359" s="11">
        <v>10</v>
      </c>
      <c r="I2359" s="20" t="s">
        <v>253</v>
      </c>
      <c r="J2359" s="11" t="s">
        <v>255</v>
      </c>
      <c r="K2359" s="11" t="s">
        <v>5259</v>
      </c>
      <c r="L2359" s="11">
        <v>2</v>
      </c>
    </row>
    <row r="2360" spans="1:12">
      <c r="A2360" s="11" t="s">
        <v>4562</v>
      </c>
      <c r="D2360" s="11" t="s">
        <v>254</v>
      </c>
      <c r="E2360" s="19" t="s">
        <v>4812</v>
      </c>
      <c r="F2360" s="10">
        <v>42036</v>
      </c>
      <c r="G2360" s="10">
        <v>45323</v>
      </c>
      <c r="H2360" s="11">
        <v>10</v>
      </c>
      <c r="I2360" s="20" t="s">
        <v>253</v>
      </c>
      <c r="J2360" s="11" t="s">
        <v>255</v>
      </c>
      <c r="K2360" s="11" t="s">
        <v>5259</v>
      </c>
      <c r="L2360" s="11">
        <v>2</v>
      </c>
    </row>
    <row r="2361" spans="1:12">
      <c r="A2361" s="11" t="s">
        <v>4563</v>
      </c>
      <c r="D2361" s="11" t="s">
        <v>254</v>
      </c>
      <c r="E2361" s="19" t="s">
        <v>4813</v>
      </c>
      <c r="F2361" s="10">
        <v>42036</v>
      </c>
      <c r="G2361" s="10">
        <v>45323</v>
      </c>
      <c r="H2361" s="11">
        <v>10</v>
      </c>
      <c r="I2361" s="20" t="s">
        <v>253</v>
      </c>
      <c r="J2361" s="11" t="s">
        <v>255</v>
      </c>
      <c r="K2361" s="11" t="s">
        <v>5259</v>
      </c>
      <c r="L2361" s="11">
        <v>2</v>
      </c>
    </row>
    <row r="2362" spans="1:12">
      <c r="A2362" s="11" t="s">
        <v>4564</v>
      </c>
      <c r="D2362" s="11" t="s">
        <v>254</v>
      </c>
      <c r="E2362" s="19" t="s">
        <v>4814</v>
      </c>
      <c r="F2362" s="10">
        <v>42036</v>
      </c>
      <c r="G2362" s="10">
        <v>45323</v>
      </c>
      <c r="H2362" s="11">
        <v>10</v>
      </c>
      <c r="I2362" s="20" t="s">
        <v>253</v>
      </c>
      <c r="J2362" s="11" t="s">
        <v>255</v>
      </c>
      <c r="K2362" s="11" t="s">
        <v>5259</v>
      </c>
      <c r="L2362" s="11">
        <v>2</v>
      </c>
    </row>
    <row r="2363" spans="1:12">
      <c r="A2363" s="11" t="s">
        <v>4565</v>
      </c>
      <c r="D2363" s="11" t="s">
        <v>254</v>
      </c>
      <c r="E2363" s="19" t="s">
        <v>4815</v>
      </c>
      <c r="F2363" s="10">
        <v>42036</v>
      </c>
      <c r="G2363" s="10">
        <v>45323</v>
      </c>
      <c r="H2363" s="11">
        <v>10</v>
      </c>
      <c r="I2363" s="20" t="s">
        <v>253</v>
      </c>
      <c r="J2363" s="11" t="s">
        <v>255</v>
      </c>
      <c r="K2363" s="11" t="s">
        <v>5259</v>
      </c>
      <c r="L2363" s="11">
        <v>2</v>
      </c>
    </row>
    <row r="2364" spans="1:12">
      <c r="A2364" s="11" t="s">
        <v>4566</v>
      </c>
      <c r="D2364" s="11" t="s">
        <v>254</v>
      </c>
      <c r="E2364" s="19" t="s">
        <v>4816</v>
      </c>
      <c r="F2364" s="10">
        <v>42036</v>
      </c>
      <c r="G2364" s="10">
        <v>45323</v>
      </c>
      <c r="H2364" s="11">
        <v>10</v>
      </c>
      <c r="I2364" s="20" t="s">
        <v>253</v>
      </c>
      <c r="J2364" s="11" t="s">
        <v>255</v>
      </c>
      <c r="K2364" s="11" t="s">
        <v>5259</v>
      </c>
      <c r="L2364" s="11">
        <v>2</v>
      </c>
    </row>
    <row r="2365" spans="1:12">
      <c r="A2365" s="11" t="s">
        <v>4567</v>
      </c>
      <c r="D2365" s="11" t="s">
        <v>254</v>
      </c>
      <c r="E2365" s="19" t="s">
        <v>4817</v>
      </c>
      <c r="F2365" s="10">
        <v>42036</v>
      </c>
      <c r="G2365" s="10">
        <v>45323</v>
      </c>
      <c r="H2365" s="11">
        <v>10</v>
      </c>
      <c r="I2365" s="20" t="s">
        <v>253</v>
      </c>
      <c r="J2365" s="11" t="s">
        <v>255</v>
      </c>
      <c r="K2365" s="11" t="s">
        <v>5259</v>
      </c>
      <c r="L2365" s="11">
        <v>2</v>
      </c>
    </row>
    <row r="2366" spans="1:12">
      <c r="A2366" s="11" t="s">
        <v>4568</v>
      </c>
      <c r="D2366" s="11" t="s">
        <v>254</v>
      </c>
      <c r="E2366" s="19" t="s">
        <v>4818</v>
      </c>
      <c r="F2366" s="10">
        <v>42036</v>
      </c>
      <c r="G2366" s="10">
        <v>45323</v>
      </c>
      <c r="H2366" s="11">
        <v>10</v>
      </c>
      <c r="I2366" s="20" t="s">
        <v>253</v>
      </c>
      <c r="J2366" s="11" t="s">
        <v>255</v>
      </c>
      <c r="K2366" s="11" t="s">
        <v>5259</v>
      </c>
      <c r="L2366" s="11">
        <v>2</v>
      </c>
    </row>
    <row r="2367" spans="1:12">
      <c r="A2367" s="11" t="s">
        <v>4569</v>
      </c>
      <c r="D2367" s="11" t="s">
        <v>254</v>
      </c>
      <c r="E2367" s="19" t="s">
        <v>4819</v>
      </c>
      <c r="F2367" s="10">
        <v>42036</v>
      </c>
      <c r="G2367" s="10">
        <v>45323</v>
      </c>
      <c r="H2367" s="11">
        <v>10</v>
      </c>
      <c r="I2367" s="20" t="s">
        <v>253</v>
      </c>
      <c r="J2367" s="11" t="s">
        <v>255</v>
      </c>
      <c r="K2367" s="11" t="s">
        <v>5259</v>
      </c>
      <c r="L2367" s="11">
        <v>2</v>
      </c>
    </row>
    <row r="2368" spans="1:12">
      <c r="A2368" s="11" t="s">
        <v>4570</v>
      </c>
      <c r="D2368" s="11" t="s">
        <v>254</v>
      </c>
      <c r="E2368" s="19" t="s">
        <v>4820</v>
      </c>
      <c r="F2368" s="10">
        <v>42036</v>
      </c>
      <c r="G2368" s="10">
        <v>45323</v>
      </c>
      <c r="H2368" s="11">
        <v>10</v>
      </c>
      <c r="I2368" s="20" t="s">
        <v>253</v>
      </c>
      <c r="J2368" s="11" t="s">
        <v>255</v>
      </c>
      <c r="K2368" s="11" t="s">
        <v>5259</v>
      </c>
      <c r="L2368" s="11">
        <v>2</v>
      </c>
    </row>
    <row r="2369" spans="1:12">
      <c r="A2369" s="11" t="s">
        <v>4571</v>
      </c>
      <c r="D2369" s="11" t="s">
        <v>254</v>
      </c>
      <c r="E2369" s="19" t="s">
        <v>4821</v>
      </c>
      <c r="F2369" s="10">
        <v>42036</v>
      </c>
      <c r="G2369" s="10">
        <v>45323</v>
      </c>
      <c r="H2369" s="11">
        <v>10</v>
      </c>
      <c r="I2369" s="20" t="s">
        <v>253</v>
      </c>
      <c r="J2369" s="11" t="s">
        <v>255</v>
      </c>
      <c r="K2369" s="11" t="s">
        <v>5259</v>
      </c>
      <c r="L2369" s="11">
        <v>2</v>
      </c>
    </row>
    <row r="2370" spans="1:12">
      <c r="A2370" s="11" t="s">
        <v>4572</v>
      </c>
      <c r="D2370" s="11" t="s">
        <v>254</v>
      </c>
      <c r="E2370" s="19" t="s">
        <v>4822</v>
      </c>
      <c r="F2370" s="10">
        <v>42036</v>
      </c>
      <c r="G2370" s="10">
        <v>45323</v>
      </c>
      <c r="H2370" s="11">
        <v>10</v>
      </c>
      <c r="I2370" s="20" t="s">
        <v>253</v>
      </c>
      <c r="J2370" s="11" t="s">
        <v>255</v>
      </c>
      <c r="K2370" s="11" t="s">
        <v>5259</v>
      </c>
      <c r="L2370" s="11">
        <v>2</v>
      </c>
    </row>
    <row r="2371" spans="1:12">
      <c r="A2371" s="11" t="s">
        <v>4573</v>
      </c>
      <c r="D2371" s="11" t="s">
        <v>254</v>
      </c>
      <c r="E2371" s="19" t="s">
        <v>4823</v>
      </c>
      <c r="F2371" s="10">
        <v>42036</v>
      </c>
      <c r="G2371" s="10">
        <v>45323</v>
      </c>
      <c r="H2371" s="11">
        <v>10</v>
      </c>
      <c r="I2371" s="20" t="s">
        <v>253</v>
      </c>
      <c r="J2371" s="11" t="s">
        <v>255</v>
      </c>
      <c r="K2371" s="11" t="s">
        <v>5259</v>
      </c>
      <c r="L2371" s="11">
        <v>2</v>
      </c>
    </row>
    <row r="2372" spans="1:12">
      <c r="A2372" s="11" t="s">
        <v>4574</v>
      </c>
      <c r="D2372" s="11" t="s">
        <v>254</v>
      </c>
      <c r="E2372" s="19" t="s">
        <v>4824</v>
      </c>
      <c r="F2372" s="10">
        <v>42036</v>
      </c>
      <c r="G2372" s="10">
        <v>45323</v>
      </c>
      <c r="H2372" s="11">
        <v>10</v>
      </c>
      <c r="I2372" s="20" t="s">
        <v>253</v>
      </c>
      <c r="J2372" s="11" t="s">
        <v>255</v>
      </c>
      <c r="K2372" s="11" t="s">
        <v>5259</v>
      </c>
      <c r="L2372" s="11">
        <v>2</v>
      </c>
    </row>
    <row r="2373" spans="1:12">
      <c r="A2373" s="11" t="s">
        <v>4575</v>
      </c>
      <c r="D2373" s="11" t="s">
        <v>254</v>
      </c>
      <c r="E2373" s="19" t="s">
        <v>4825</v>
      </c>
      <c r="F2373" s="10">
        <v>42036</v>
      </c>
      <c r="G2373" s="10">
        <v>45323</v>
      </c>
      <c r="H2373" s="11">
        <v>10</v>
      </c>
      <c r="I2373" s="20" t="s">
        <v>253</v>
      </c>
      <c r="J2373" s="11" t="s">
        <v>255</v>
      </c>
      <c r="K2373" s="11" t="s">
        <v>5259</v>
      </c>
      <c r="L2373" s="11">
        <v>2</v>
      </c>
    </row>
    <row r="2374" spans="1:12">
      <c r="A2374" s="11" t="s">
        <v>4576</v>
      </c>
      <c r="D2374" s="11" t="s">
        <v>254</v>
      </c>
      <c r="E2374" s="19" t="s">
        <v>4826</v>
      </c>
      <c r="F2374" s="10">
        <v>42036</v>
      </c>
      <c r="G2374" s="10">
        <v>45323</v>
      </c>
      <c r="H2374" s="11">
        <v>10</v>
      </c>
      <c r="I2374" s="20" t="s">
        <v>253</v>
      </c>
      <c r="J2374" s="11" t="s">
        <v>255</v>
      </c>
      <c r="K2374" s="11" t="s">
        <v>5259</v>
      </c>
      <c r="L2374" s="11">
        <v>2</v>
      </c>
    </row>
    <row r="2375" spans="1:12">
      <c r="A2375" s="11" t="s">
        <v>4577</v>
      </c>
      <c r="D2375" s="11" t="s">
        <v>254</v>
      </c>
      <c r="E2375" s="19" t="s">
        <v>4827</v>
      </c>
      <c r="F2375" s="10">
        <v>42036</v>
      </c>
      <c r="G2375" s="10">
        <v>45323</v>
      </c>
      <c r="H2375" s="11">
        <v>10</v>
      </c>
      <c r="I2375" s="20" t="s">
        <v>253</v>
      </c>
      <c r="J2375" s="11" t="s">
        <v>255</v>
      </c>
      <c r="K2375" s="11" t="s">
        <v>5259</v>
      </c>
      <c r="L2375" s="11">
        <v>2</v>
      </c>
    </row>
    <row r="2376" spans="1:12">
      <c r="A2376" s="11" t="s">
        <v>4578</v>
      </c>
      <c r="D2376" s="11" t="s">
        <v>254</v>
      </c>
      <c r="E2376" s="19" t="s">
        <v>4828</v>
      </c>
      <c r="F2376" s="10">
        <v>42036</v>
      </c>
      <c r="G2376" s="10">
        <v>45323</v>
      </c>
      <c r="H2376" s="11">
        <v>10</v>
      </c>
      <c r="I2376" s="20" t="s">
        <v>253</v>
      </c>
      <c r="J2376" s="11" t="s">
        <v>255</v>
      </c>
      <c r="K2376" s="11" t="s">
        <v>5259</v>
      </c>
      <c r="L2376" s="11">
        <v>2</v>
      </c>
    </row>
    <row r="2377" spans="1:12">
      <c r="A2377" s="11" t="s">
        <v>4579</v>
      </c>
      <c r="D2377" s="11" t="s">
        <v>254</v>
      </c>
      <c r="E2377" s="19" t="s">
        <v>4829</v>
      </c>
      <c r="F2377" s="10">
        <v>42036</v>
      </c>
      <c r="G2377" s="10">
        <v>45323</v>
      </c>
      <c r="H2377" s="11">
        <v>10</v>
      </c>
      <c r="I2377" s="20" t="s">
        <v>253</v>
      </c>
      <c r="J2377" s="11" t="s">
        <v>255</v>
      </c>
      <c r="K2377" s="11" t="s">
        <v>5259</v>
      </c>
      <c r="L2377" s="11">
        <v>2</v>
      </c>
    </row>
    <row r="2378" spans="1:12">
      <c r="A2378" s="11" t="s">
        <v>4580</v>
      </c>
      <c r="D2378" s="11" t="s">
        <v>254</v>
      </c>
      <c r="E2378" s="19" t="s">
        <v>4830</v>
      </c>
      <c r="F2378" s="10">
        <v>42036</v>
      </c>
      <c r="G2378" s="10">
        <v>45323</v>
      </c>
      <c r="H2378" s="11">
        <v>10</v>
      </c>
      <c r="I2378" s="20" t="s">
        <v>253</v>
      </c>
      <c r="J2378" s="11" t="s">
        <v>255</v>
      </c>
      <c r="K2378" s="11" t="s">
        <v>5259</v>
      </c>
      <c r="L2378" s="11">
        <v>2</v>
      </c>
    </row>
    <row r="2379" spans="1:12">
      <c r="A2379" s="11" t="s">
        <v>4581</v>
      </c>
      <c r="D2379" s="11" t="s">
        <v>254</v>
      </c>
      <c r="E2379" s="19" t="s">
        <v>4831</v>
      </c>
      <c r="F2379" s="10">
        <v>42036</v>
      </c>
      <c r="G2379" s="10">
        <v>45323</v>
      </c>
      <c r="H2379" s="11">
        <v>10</v>
      </c>
      <c r="I2379" s="20" t="s">
        <v>253</v>
      </c>
      <c r="J2379" s="11" t="s">
        <v>255</v>
      </c>
      <c r="K2379" s="11" t="s">
        <v>5259</v>
      </c>
      <c r="L2379" s="11">
        <v>2</v>
      </c>
    </row>
    <row r="2380" spans="1:12">
      <c r="A2380" s="11" t="s">
        <v>4582</v>
      </c>
      <c r="D2380" s="11" t="s">
        <v>254</v>
      </c>
      <c r="E2380" s="19" t="s">
        <v>4832</v>
      </c>
      <c r="F2380" s="10">
        <v>42036</v>
      </c>
      <c r="G2380" s="10">
        <v>45323</v>
      </c>
      <c r="H2380" s="11">
        <v>10</v>
      </c>
      <c r="I2380" s="20" t="s">
        <v>253</v>
      </c>
      <c r="J2380" s="11" t="s">
        <v>255</v>
      </c>
      <c r="K2380" s="11" t="s">
        <v>5259</v>
      </c>
      <c r="L2380" s="11">
        <v>2</v>
      </c>
    </row>
    <row r="2381" spans="1:12">
      <c r="A2381" s="11" t="s">
        <v>4583</v>
      </c>
      <c r="D2381" s="11" t="s">
        <v>254</v>
      </c>
      <c r="E2381" s="19" t="s">
        <v>4833</v>
      </c>
      <c r="F2381" s="10">
        <v>42036</v>
      </c>
      <c r="G2381" s="10">
        <v>45323</v>
      </c>
      <c r="H2381" s="11">
        <v>10</v>
      </c>
      <c r="I2381" s="20" t="s">
        <v>253</v>
      </c>
      <c r="J2381" s="11" t="s">
        <v>255</v>
      </c>
      <c r="K2381" s="11" t="s">
        <v>5259</v>
      </c>
      <c r="L2381" s="11">
        <v>2</v>
      </c>
    </row>
    <row r="2382" spans="1:12">
      <c r="A2382" s="11" t="s">
        <v>4584</v>
      </c>
      <c r="D2382" s="11" t="s">
        <v>254</v>
      </c>
      <c r="E2382" s="19" t="s">
        <v>4834</v>
      </c>
      <c r="F2382" s="10">
        <v>42036</v>
      </c>
      <c r="G2382" s="10">
        <v>45323</v>
      </c>
      <c r="H2382" s="11">
        <v>10</v>
      </c>
      <c r="I2382" s="20" t="s">
        <v>253</v>
      </c>
      <c r="J2382" s="11" t="s">
        <v>255</v>
      </c>
      <c r="K2382" s="11" t="s">
        <v>5259</v>
      </c>
      <c r="L2382" s="11">
        <v>2</v>
      </c>
    </row>
    <row r="2383" spans="1:12">
      <c r="A2383" s="11" t="s">
        <v>4585</v>
      </c>
      <c r="D2383" s="11" t="s">
        <v>254</v>
      </c>
      <c r="E2383" s="19" t="s">
        <v>4835</v>
      </c>
      <c r="F2383" s="10">
        <v>42036</v>
      </c>
      <c r="G2383" s="10">
        <v>45323</v>
      </c>
      <c r="H2383" s="11">
        <v>10</v>
      </c>
      <c r="I2383" s="20" t="s">
        <v>253</v>
      </c>
      <c r="J2383" s="11" t="s">
        <v>255</v>
      </c>
      <c r="K2383" s="11" t="s">
        <v>5259</v>
      </c>
      <c r="L2383" s="11">
        <v>2</v>
      </c>
    </row>
    <row r="2384" spans="1:12">
      <c r="A2384" s="11" t="s">
        <v>4586</v>
      </c>
      <c r="D2384" s="11" t="s">
        <v>254</v>
      </c>
      <c r="E2384" s="19" t="s">
        <v>4836</v>
      </c>
      <c r="F2384" s="10">
        <v>42036</v>
      </c>
      <c r="G2384" s="10">
        <v>45323</v>
      </c>
      <c r="H2384" s="11">
        <v>10</v>
      </c>
      <c r="I2384" s="20" t="s">
        <v>253</v>
      </c>
      <c r="J2384" s="11" t="s">
        <v>255</v>
      </c>
      <c r="K2384" s="11" t="s">
        <v>5259</v>
      </c>
      <c r="L2384" s="11">
        <v>2</v>
      </c>
    </row>
    <row r="2385" spans="1:12">
      <c r="A2385" s="11" t="s">
        <v>4587</v>
      </c>
      <c r="D2385" s="11" t="s">
        <v>254</v>
      </c>
      <c r="E2385" s="19" t="s">
        <v>4837</v>
      </c>
      <c r="F2385" s="10">
        <v>42036</v>
      </c>
      <c r="G2385" s="10">
        <v>45323</v>
      </c>
      <c r="H2385" s="11">
        <v>10</v>
      </c>
      <c r="I2385" s="20" t="s">
        <v>253</v>
      </c>
      <c r="J2385" s="11" t="s">
        <v>255</v>
      </c>
      <c r="K2385" s="11" t="s">
        <v>5259</v>
      </c>
      <c r="L2385" s="11">
        <v>2</v>
      </c>
    </row>
    <row r="2386" spans="1:12">
      <c r="A2386" s="11" t="s">
        <v>4588</v>
      </c>
      <c r="D2386" s="11" t="s">
        <v>254</v>
      </c>
      <c r="E2386" s="19" t="s">
        <v>4838</v>
      </c>
      <c r="F2386" s="10">
        <v>42036</v>
      </c>
      <c r="G2386" s="10">
        <v>45323</v>
      </c>
      <c r="H2386" s="11">
        <v>10</v>
      </c>
      <c r="I2386" s="20" t="s">
        <v>253</v>
      </c>
      <c r="J2386" s="11" t="s">
        <v>255</v>
      </c>
      <c r="K2386" s="11" t="s">
        <v>5259</v>
      </c>
      <c r="L2386" s="11">
        <v>2</v>
      </c>
    </row>
    <row r="2387" spans="1:12">
      <c r="A2387" s="11" t="s">
        <v>4589</v>
      </c>
      <c r="D2387" s="11" t="s">
        <v>254</v>
      </c>
      <c r="E2387" s="19" t="s">
        <v>4839</v>
      </c>
      <c r="F2387" s="10">
        <v>42036</v>
      </c>
      <c r="G2387" s="10">
        <v>45323</v>
      </c>
      <c r="H2387" s="11">
        <v>10</v>
      </c>
      <c r="I2387" s="20" t="s">
        <v>253</v>
      </c>
      <c r="J2387" s="11" t="s">
        <v>255</v>
      </c>
      <c r="K2387" s="11" t="s">
        <v>5259</v>
      </c>
      <c r="L2387" s="11">
        <v>2</v>
      </c>
    </row>
    <row r="2388" spans="1:12">
      <c r="A2388" s="11" t="s">
        <v>4590</v>
      </c>
      <c r="D2388" s="11" t="s">
        <v>254</v>
      </c>
      <c r="E2388" s="19" t="s">
        <v>4840</v>
      </c>
      <c r="F2388" s="10">
        <v>42036</v>
      </c>
      <c r="G2388" s="10">
        <v>45323</v>
      </c>
      <c r="H2388" s="11">
        <v>10</v>
      </c>
      <c r="I2388" s="20" t="s">
        <v>253</v>
      </c>
      <c r="J2388" s="11" t="s">
        <v>255</v>
      </c>
      <c r="K2388" s="11" t="s">
        <v>5259</v>
      </c>
      <c r="L2388" s="11">
        <v>2</v>
      </c>
    </row>
    <row r="2389" spans="1:12">
      <c r="A2389" s="11" t="s">
        <v>4591</v>
      </c>
      <c r="D2389" s="11" t="s">
        <v>254</v>
      </c>
      <c r="E2389" s="19" t="s">
        <v>4841</v>
      </c>
      <c r="F2389" s="10">
        <v>42036</v>
      </c>
      <c r="G2389" s="10">
        <v>45323</v>
      </c>
      <c r="H2389" s="11">
        <v>10</v>
      </c>
      <c r="I2389" s="20" t="s">
        <v>253</v>
      </c>
      <c r="J2389" s="11" t="s">
        <v>255</v>
      </c>
      <c r="K2389" s="11" t="s">
        <v>5259</v>
      </c>
      <c r="L2389" s="11">
        <v>2</v>
      </c>
    </row>
    <row r="2390" spans="1:12">
      <c r="A2390" s="11" t="s">
        <v>4592</v>
      </c>
      <c r="D2390" s="11" t="s">
        <v>254</v>
      </c>
      <c r="E2390" s="19" t="s">
        <v>4842</v>
      </c>
      <c r="F2390" s="10">
        <v>42036</v>
      </c>
      <c r="G2390" s="10">
        <v>45323</v>
      </c>
      <c r="H2390" s="11">
        <v>10</v>
      </c>
      <c r="I2390" s="20" t="s">
        <v>253</v>
      </c>
      <c r="J2390" s="11" t="s">
        <v>255</v>
      </c>
      <c r="K2390" s="11" t="s">
        <v>5259</v>
      </c>
      <c r="L2390" s="11">
        <v>2</v>
      </c>
    </row>
    <row r="2391" spans="1:12">
      <c r="A2391" s="11" t="s">
        <v>4593</v>
      </c>
      <c r="D2391" s="11" t="s">
        <v>254</v>
      </c>
      <c r="E2391" s="19" t="s">
        <v>4843</v>
      </c>
      <c r="F2391" s="10">
        <v>42036</v>
      </c>
      <c r="G2391" s="10">
        <v>45323</v>
      </c>
      <c r="H2391" s="11">
        <v>10</v>
      </c>
      <c r="I2391" s="20" t="s">
        <v>253</v>
      </c>
      <c r="J2391" s="11" t="s">
        <v>255</v>
      </c>
      <c r="K2391" s="11" t="s">
        <v>5259</v>
      </c>
      <c r="L2391" s="11">
        <v>2</v>
      </c>
    </row>
    <row r="2392" spans="1:12">
      <c r="A2392" s="11" t="s">
        <v>4594</v>
      </c>
      <c r="D2392" s="11" t="s">
        <v>254</v>
      </c>
      <c r="E2392" s="19" t="s">
        <v>4844</v>
      </c>
      <c r="F2392" s="10">
        <v>42036</v>
      </c>
      <c r="G2392" s="10">
        <v>45323</v>
      </c>
      <c r="H2392" s="11">
        <v>10</v>
      </c>
      <c r="I2392" s="20" t="s">
        <v>253</v>
      </c>
      <c r="J2392" s="11" t="s">
        <v>255</v>
      </c>
      <c r="K2392" s="11" t="s">
        <v>5259</v>
      </c>
      <c r="L2392" s="11">
        <v>2</v>
      </c>
    </row>
    <row r="2393" spans="1:12">
      <c r="A2393" s="11" t="s">
        <v>4595</v>
      </c>
      <c r="D2393" s="11" t="s">
        <v>254</v>
      </c>
      <c r="E2393" s="19" t="s">
        <v>4845</v>
      </c>
      <c r="F2393" s="10">
        <v>42036</v>
      </c>
      <c r="G2393" s="10">
        <v>45323</v>
      </c>
      <c r="H2393" s="11">
        <v>10</v>
      </c>
      <c r="I2393" s="20" t="s">
        <v>253</v>
      </c>
      <c r="J2393" s="11" t="s">
        <v>255</v>
      </c>
      <c r="K2393" s="11" t="s">
        <v>5259</v>
      </c>
      <c r="L2393" s="11">
        <v>2</v>
      </c>
    </row>
    <row r="2394" spans="1:12">
      <c r="A2394" s="11" t="s">
        <v>4596</v>
      </c>
      <c r="D2394" s="11" t="s">
        <v>254</v>
      </c>
      <c r="E2394" s="19" t="s">
        <v>4846</v>
      </c>
      <c r="F2394" s="10">
        <v>42036</v>
      </c>
      <c r="G2394" s="10">
        <v>45323</v>
      </c>
      <c r="H2394" s="11">
        <v>10</v>
      </c>
      <c r="I2394" s="20" t="s">
        <v>253</v>
      </c>
      <c r="J2394" s="11" t="s">
        <v>255</v>
      </c>
      <c r="K2394" s="11" t="s">
        <v>5259</v>
      </c>
      <c r="L2394" s="11">
        <v>2</v>
      </c>
    </row>
    <row r="2395" spans="1:12">
      <c r="A2395" s="11" t="s">
        <v>4597</v>
      </c>
      <c r="D2395" s="11" t="s">
        <v>254</v>
      </c>
      <c r="E2395" s="19" t="s">
        <v>4847</v>
      </c>
      <c r="F2395" s="10">
        <v>42036</v>
      </c>
      <c r="G2395" s="10">
        <v>45323</v>
      </c>
      <c r="H2395" s="11">
        <v>10</v>
      </c>
      <c r="I2395" s="20" t="s">
        <v>253</v>
      </c>
      <c r="J2395" s="11" t="s">
        <v>255</v>
      </c>
      <c r="K2395" s="11" t="s">
        <v>5259</v>
      </c>
      <c r="L2395" s="11">
        <v>2</v>
      </c>
    </row>
    <row r="2396" spans="1:12">
      <c r="A2396" s="11" t="s">
        <v>4598</v>
      </c>
      <c r="D2396" s="11" t="s">
        <v>254</v>
      </c>
      <c r="E2396" s="19" t="s">
        <v>4848</v>
      </c>
      <c r="F2396" s="10">
        <v>42036</v>
      </c>
      <c r="G2396" s="10">
        <v>45323</v>
      </c>
      <c r="H2396" s="11">
        <v>10</v>
      </c>
      <c r="I2396" s="20" t="s">
        <v>253</v>
      </c>
      <c r="J2396" s="11" t="s">
        <v>255</v>
      </c>
      <c r="K2396" s="11" t="s">
        <v>5259</v>
      </c>
      <c r="L2396" s="11">
        <v>2</v>
      </c>
    </row>
    <row r="2397" spans="1:12">
      <c r="A2397" s="11" t="s">
        <v>4599</v>
      </c>
      <c r="D2397" s="11" t="s">
        <v>254</v>
      </c>
      <c r="E2397" s="19" t="s">
        <v>4849</v>
      </c>
      <c r="F2397" s="10">
        <v>42036</v>
      </c>
      <c r="G2397" s="10">
        <v>45323</v>
      </c>
      <c r="H2397" s="11">
        <v>10</v>
      </c>
      <c r="I2397" s="20" t="s">
        <v>253</v>
      </c>
      <c r="J2397" s="11" t="s">
        <v>255</v>
      </c>
      <c r="K2397" s="11" t="s">
        <v>5259</v>
      </c>
      <c r="L2397" s="11">
        <v>2</v>
      </c>
    </row>
    <row r="2398" spans="1:12">
      <c r="A2398" s="11" t="s">
        <v>4600</v>
      </c>
      <c r="D2398" s="11" t="s">
        <v>254</v>
      </c>
      <c r="E2398" s="19" t="s">
        <v>4850</v>
      </c>
      <c r="F2398" s="10">
        <v>42036</v>
      </c>
      <c r="G2398" s="10">
        <v>45323</v>
      </c>
      <c r="H2398" s="11">
        <v>10</v>
      </c>
      <c r="I2398" s="20" t="s">
        <v>253</v>
      </c>
      <c r="J2398" s="11" t="s">
        <v>255</v>
      </c>
      <c r="K2398" s="11" t="s">
        <v>5259</v>
      </c>
      <c r="L2398" s="11">
        <v>2</v>
      </c>
    </row>
    <row r="2399" spans="1:12">
      <c r="A2399" s="11" t="s">
        <v>4601</v>
      </c>
      <c r="D2399" s="11" t="s">
        <v>254</v>
      </c>
      <c r="E2399" s="19" t="s">
        <v>4851</v>
      </c>
      <c r="F2399" s="10">
        <v>42036</v>
      </c>
      <c r="G2399" s="10">
        <v>45323</v>
      </c>
      <c r="H2399" s="11">
        <v>10</v>
      </c>
      <c r="I2399" s="20" t="s">
        <v>253</v>
      </c>
      <c r="J2399" s="11" t="s">
        <v>255</v>
      </c>
      <c r="K2399" s="11" t="s">
        <v>5259</v>
      </c>
      <c r="L2399" s="11">
        <v>2</v>
      </c>
    </row>
    <row r="2400" spans="1:12">
      <c r="A2400" s="11" t="s">
        <v>4602</v>
      </c>
      <c r="D2400" s="11" t="s">
        <v>254</v>
      </c>
      <c r="E2400" s="19" t="s">
        <v>4852</v>
      </c>
      <c r="F2400" s="10">
        <v>42036</v>
      </c>
      <c r="G2400" s="10">
        <v>45323</v>
      </c>
      <c r="H2400" s="11">
        <v>10</v>
      </c>
      <c r="I2400" s="20" t="s">
        <v>253</v>
      </c>
      <c r="J2400" s="11" t="s">
        <v>255</v>
      </c>
      <c r="K2400" s="11" t="s">
        <v>5259</v>
      </c>
      <c r="L2400" s="11">
        <v>2</v>
      </c>
    </row>
    <row r="2401" spans="1:12">
      <c r="A2401" s="11" t="s">
        <v>4603</v>
      </c>
      <c r="D2401" s="11" t="s">
        <v>254</v>
      </c>
      <c r="E2401" s="19" t="s">
        <v>4853</v>
      </c>
      <c r="F2401" s="10">
        <v>42036</v>
      </c>
      <c r="G2401" s="10">
        <v>45323</v>
      </c>
      <c r="H2401" s="11">
        <v>10</v>
      </c>
      <c r="I2401" s="20" t="s">
        <v>253</v>
      </c>
      <c r="J2401" s="11" t="s">
        <v>255</v>
      </c>
      <c r="K2401" s="11" t="s">
        <v>5259</v>
      </c>
      <c r="L2401" s="11">
        <v>2</v>
      </c>
    </row>
    <row r="2402" spans="1:12">
      <c r="A2402" s="11" t="s">
        <v>4604</v>
      </c>
      <c r="D2402" s="11" t="s">
        <v>254</v>
      </c>
      <c r="E2402" s="19" t="s">
        <v>4854</v>
      </c>
      <c r="F2402" s="10">
        <v>42036</v>
      </c>
      <c r="G2402" s="10">
        <v>45323</v>
      </c>
      <c r="H2402" s="11">
        <v>10</v>
      </c>
      <c r="I2402" s="20" t="s">
        <v>253</v>
      </c>
      <c r="J2402" s="11" t="s">
        <v>255</v>
      </c>
      <c r="K2402" s="11" t="s">
        <v>5259</v>
      </c>
      <c r="L2402" s="11">
        <v>2</v>
      </c>
    </row>
    <row r="2403" spans="1:12">
      <c r="A2403" s="11" t="s">
        <v>4605</v>
      </c>
      <c r="D2403" s="11" t="s">
        <v>254</v>
      </c>
      <c r="E2403" s="19" t="s">
        <v>4855</v>
      </c>
      <c r="F2403" s="10">
        <v>42036</v>
      </c>
      <c r="G2403" s="10">
        <v>45323</v>
      </c>
      <c r="H2403" s="11">
        <v>10</v>
      </c>
      <c r="I2403" s="20" t="s">
        <v>253</v>
      </c>
      <c r="J2403" s="11" t="s">
        <v>255</v>
      </c>
      <c r="K2403" s="11" t="s">
        <v>5259</v>
      </c>
      <c r="L2403" s="11">
        <v>2</v>
      </c>
    </row>
    <row r="2404" spans="1:12">
      <c r="A2404" s="11" t="s">
        <v>4606</v>
      </c>
      <c r="D2404" s="11" t="s">
        <v>254</v>
      </c>
      <c r="E2404" s="19" t="s">
        <v>4856</v>
      </c>
      <c r="F2404" s="10">
        <v>42036</v>
      </c>
      <c r="G2404" s="10">
        <v>45323</v>
      </c>
      <c r="H2404" s="11">
        <v>10</v>
      </c>
      <c r="I2404" s="20" t="s">
        <v>253</v>
      </c>
      <c r="J2404" s="11" t="s">
        <v>255</v>
      </c>
      <c r="K2404" s="11" t="s">
        <v>5259</v>
      </c>
      <c r="L2404" s="11">
        <v>2</v>
      </c>
    </row>
    <row r="2405" spans="1:12">
      <c r="A2405" s="11" t="s">
        <v>4607</v>
      </c>
      <c r="D2405" s="11" t="s">
        <v>254</v>
      </c>
      <c r="E2405" s="19" t="s">
        <v>4857</v>
      </c>
      <c r="F2405" s="10">
        <v>42036</v>
      </c>
      <c r="G2405" s="10">
        <v>45323</v>
      </c>
      <c r="H2405" s="11">
        <v>10</v>
      </c>
      <c r="I2405" s="20" t="s">
        <v>253</v>
      </c>
      <c r="J2405" s="11" t="s">
        <v>255</v>
      </c>
      <c r="K2405" s="11" t="s">
        <v>5259</v>
      </c>
      <c r="L2405" s="11">
        <v>2</v>
      </c>
    </row>
    <row r="2406" spans="1:12">
      <c r="A2406" s="11" t="s">
        <v>4608</v>
      </c>
      <c r="D2406" s="11" t="s">
        <v>254</v>
      </c>
      <c r="E2406" s="19" t="s">
        <v>4858</v>
      </c>
      <c r="F2406" s="10">
        <v>42036</v>
      </c>
      <c r="G2406" s="10">
        <v>45323</v>
      </c>
      <c r="H2406" s="11">
        <v>10</v>
      </c>
      <c r="I2406" s="20" t="s">
        <v>253</v>
      </c>
      <c r="J2406" s="11" t="s">
        <v>255</v>
      </c>
      <c r="K2406" s="11" t="s">
        <v>5259</v>
      </c>
      <c r="L2406" s="11">
        <v>2</v>
      </c>
    </row>
    <row r="2407" spans="1:12">
      <c r="A2407" s="11" t="s">
        <v>4609</v>
      </c>
      <c r="D2407" s="11" t="s">
        <v>254</v>
      </c>
      <c r="E2407" s="19" t="s">
        <v>4859</v>
      </c>
      <c r="F2407" s="10">
        <v>42036</v>
      </c>
      <c r="G2407" s="10">
        <v>45323</v>
      </c>
      <c r="H2407" s="11">
        <v>10</v>
      </c>
      <c r="I2407" s="20" t="s">
        <v>253</v>
      </c>
      <c r="J2407" s="11" t="s">
        <v>255</v>
      </c>
      <c r="K2407" s="11" t="s">
        <v>5259</v>
      </c>
      <c r="L2407" s="11">
        <v>2</v>
      </c>
    </row>
    <row r="2408" spans="1:12">
      <c r="A2408" s="11" t="s">
        <v>4610</v>
      </c>
      <c r="D2408" s="11" t="s">
        <v>254</v>
      </c>
      <c r="E2408" s="19" t="s">
        <v>4860</v>
      </c>
      <c r="F2408" s="10">
        <v>42036</v>
      </c>
      <c r="G2408" s="10">
        <v>45323</v>
      </c>
      <c r="H2408" s="11">
        <v>10</v>
      </c>
      <c r="I2408" s="20" t="s">
        <v>253</v>
      </c>
      <c r="J2408" s="11" t="s">
        <v>255</v>
      </c>
      <c r="K2408" s="11" t="s">
        <v>5259</v>
      </c>
      <c r="L2408" s="11">
        <v>2</v>
      </c>
    </row>
    <row r="2409" spans="1:12">
      <c r="A2409" s="11" t="s">
        <v>4611</v>
      </c>
      <c r="D2409" s="11" t="s">
        <v>254</v>
      </c>
      <c r="E2409" s="19" t="s">
        <v>4861</v>
      </c>
      <c r="F2409" s="10">
        <v>42036</v>
      </c>
      <c r="G2409" s="10">
        <v>45323</v>
      </c>
      <c r="H2409" s="11">
        <v>10</v>
      </c>
      <c r="I2409" s="20" t="s">
        <v>253</v>
      </c>
      <c r="J2409" s="11" t="s">
        <v>255</v>
      </c>
      <c r="K2409" s="11" t="s">
        <v>5259</v>
      </c>
      <c r="L2409" s="11">
        <v>2</v>
      </c>
    </row>
    <row r="2410" spans="1:12">
      <c r="A2410" s="11" t="s">
        <v>4612</v>
      </c>
      <c r="D2410" s="11" t="s">
        <v>254</v>
      </c>
      <c r="E2410" s="19" t="s">
        <v>4862</v>
      </c>
      <c r="F2410" s="10">
        <v>42036</v>
      </c>
      <c r="G2410" s="10">
        <v>45323</v>
      </c>
      <c r="H2410" s="11">
        <v>10</v>
      </c>
      <c r="I2410" s="20" t="s">
        <v>253</v>
      </c>
      <c r="J2410" s="11" t="s">
        <v>255</v>
      </c>
      <c r="K2410" s="11" t="s">
        <v>5259</v>
      </c>
      <c r="L2410" s="11">
        <v>2</v>
      </c>
    </row>
    <row r="2411" spans="1:12">
      <c r="A2411" s="11" t="s">
        <v>4613</v>
      </c>
      <c r="D2411" s="11" t="s">
        <v>254</v>
      </c>
      <c r="E2411" s="19" t="s">
        <v>4863</v>
      </c>
      <c r="F2411" s="10">
        <v>42036</v>
      </c>
      <c r="G2411" s="10">
        <v>45323</v>
      </c>
      <c r="H2411" s="11">
        <v>10</v>
      </c>
      <c r="I2411" s="20" t="s">
        <v>253</v>
      </c>
      <c r="J2411" s="11" t="s">
        <v>255</v>
      </c>
      <c r="K2411" s="11" t="s">
        <v>5259</v>
      </c>
      <c r="L2411" s="11">
        <v>2</v>
      </c>
    </row>
    <row r="2412" spans="1:12">
      <c r="A2412" s="11" t="s">
        <v>4614</v>
      </c>
      <c r="D2412" s="11" t="s">
        <v>254</v>
      </c>
      <c r="E2412" s="19" t="s">
        <v>4864</v>
      </c>
      <c r="F2412" s="10">
        <v>42036</v>
      </c>
      <c r="G2412" s="10">
        <v>45323</v>
      </c>
      <c r="H2412" s="11">
        <v>10</v>
      </c>
      <c r="I2412" s="20" t="s">
        <v>253</v>
      </c>
      <c r="J2412" s="11" t="s">
        <v>255</v>
      </c>
      <c r="K2412" s="11" t="s">
        <v>5259</v>
      </c>
      <c r="L2412" s="11">
        <v>2</v>
      </c>
    </row>
    <row r="2413" spans="1:12">
      <c r="A2413" s="11" t="s">
        <v>4615</v>
      </c>
      <c r="D2413" s="11" t="s">
        <v>254</v>
      </c>
      <c r="E2413" s="19" t="s">
        <v>4865</v>
      </c>
      <c r="F2413" s="10">
        <v>42036</v>
      </c>
      <c r="G2413" s="10">
        <v>45323</v>
      </c>
      <c r="H2413" s="11">
        <v>10</v>
      </c>
      <c r="I2413" s="20" t="s">
        <v>253</v>
      </c>
      <c r="J2413" s="11" t="s">
        <v>255</v>
      </c>
      <c r="K2413" s="11" t="s">
        <v>5259</v>
      </c>
      <c r="L2413" s="11">
        <v>2</v>
      </c>
    </row>
    <row r="2414" spans="1:12">
      <c r="A2414" s="11" t="s">
        <v>4616</v>
      </c>
      <c r="D2414" s="11" t="s">
        <v>254</v>
      </c>
      <c r="E2414" s="19" t="s">
        <v>4866</v>
      </c>
      <c r="F2414" s="10">
        <v>42036</v>
      </c>
      <c r="G2414" s="10">
        <v>45323</v>
      </c>
      <c r="H2414" s="11">
        <v>10</v>
      </c>
      <c r="I2414" s="20" t="s">
        <v>253</v>
      </c>
      <c r="J2414" s="11" t="s">
        <v>255</v>
      </c>
      <c r="K2414" s="11" t="s">
        <v>5259</v>
      </c>
      <c r="L2414" s="11">
        <v>2</v>
      </c>
    </row>
    <row r="2415" spans="1:12">
      <c r="A2415" s="11" t="s">
        <v>4617</v>
      </c>
      <c r="D2415" s="11" t="s">
        <v>254</v>
      </c>
      <c r="E2415" s="19" t="s">
        <v>4867</v>
      </c>
      <c r="F2415" s="10">
        <v>42036</v>
      </c>
      <c r="G2415" s="10">
        <v>45323</v>
      </c>
      <c r="H2415" s="11">
        <v>10</v>
      </c>
      <c r="I2415" s="20" t="s">
        <v>253</v>
      </c>
      <c r="J2415" s="11" t="s">
        <v>255</v>
      </c>
      <c r="K2415" s="11" t="s">
        <v>5259</v>
      </c>
      <c r="L2415" s="11">
        <v>2</v>
      </c>
    </row>
    <row r="2416" spans="1:12">
      <c r="A2416" s="11" t="s">
        <v>4618</v>
      </c>
      <c r="D2416" s="11" t="s">
        <v>254</v>
      </c>
      <c r="E2416" s="19" t="s">
        <v>4868</v>
      </c>
      <c r="F2416" s="10">
        <v>42036</v>
      </c>
      <c r="G2416" s="10">
        <v>45323</v>
      </c>
      <c r="H2416" s="11">
        <v>10</v>
      </c>
      <c r="I2416" s="20" t="s">
        <v>253</v>
      </c>
      <c r="J2416" s="11" t="s">
        <v>255</v>
      </c>
      <c r="K2416" s="11" t="s">
        <v>5259</v>
      </c>
      <c r="L2416" s="11">
        <v>2</v>
      </c>
    </row>
    <row r="2417" spans="1:12">
      <c r="A2417" s="11" t="s">
        <v>4619</v>
      </c>
      <c r="D2417" s="11" t="s">
        <v>254</v>
      </c>
      <c r="E2417" s="19" t="s">
        <v>4869</v>
      </c>
      <c r="F2417" s="10">
        <v>42036</v>
      </c>
      <c r="G2417" s="10">
        <v>45323</v>
      </c>
      <c r="H2417" s="11">
        <v>10</v>
      </c>
      <c r="I2417" s="20" t="s">
        <v>253</v>
      </c>
      <c r="J2417" s="11" t="s">
        <v>255</v>
      </c>
      <c r="K2417" s="11" t="s">
        <v>5259</v>
      </c>
      <c r="L2417" s="11">
        <v>2</v>
      </c>
    </row>
    <row r="2418" spans="1:12">
      <c r="A2418" s="11" t="s">
        <v>4620</v>
      </c>
      <c r="D2418" s="11" t="s">
        <v>254</v>
      </c>
      <c r="E2418" s="19" t="s">
        <v>4870</v>
      </c>
      <c r="F2418" s="10">
        <v>42036</v>
      </c>
      <c r="G2418" s="10">
        <v>45323</v>
      </c>
      <c r="H2418" s="11">
        <v>10</v>
      </c>
      <c r="I2418" s="20" t="s">
        <v>253</v>
      </c>
      <c r="J2418" s="11" t="s">
        <v>255</v>
      </c>
      <c r="K2418" s="11" t="s">
        <v>5259</v>
      </c>
      <c r="L2418" s="11">
        <v>2</v>
      </c>
    </row>
    <row r="2419" spans="1:12">
      <c r="A2419" s="11" t="s">
        <v>4621</v>
      </c>
      <c r="D2419" s="11" t="s">
        <v>254</v>
      </c>
      <c r="E2419" s="19" t="s">
        <v>4871</v>
      </c>
      <c r="F2419" s="10">
        <v>42036</v>
      </c>
      <c r="G2419" s="10">
        <v>45323</v>
      </c>
      <c r="H2419" s="11">
        <v>10</v>
      </c>
      <c r="I2419" s="20" t="s">
        <v>253</v>
      </c>
      <c r="J2419" s="11" t="s">
        <v>255</v>
      </c>
      <c r="K2419" s="11" t="s">
        <v>5259</v>
      </c>
      <c r="L2419" s="11">
        <v>2</v>
      </c>
    </row>
    <row r="2420" spans="1:12">
      <c r="A2420" s="11" t="s">
        <v>4622</v>
      </c>
      <c r="D2420" s="11" t="s">
        <v>254</v>
      </c>
      <c r="E2420" s="19" t="s">
        <v>4872</v>
      </c>
      <c r="F2420" s="10">
        <v>42036</v>
      </c>
      <c r="G2420" s="10">
        <v>45323</v>
      </c>
      <c r="H2420" s="11">
        <v>10</v>
      </c>
      <c r="I2420" s="20" t="s">
        <v>253</v>
      </c>
      <c r="J2420" s="11" t="s">
        <v>255</v>
      </c>
      <c r="K2420" s="11" t="s">
        <v>5259</v>
      </c>
      <c r="L2420" s="11">
        <v>2</v>
      </c>
    </row>
    <row r="2421" spans="1:12">
      <c r="A2421" s="11" t="s">
        <v>4623</v>
      </c>
      <c r="D2421" s="11" t="s">
        <v>254</v>
      </c>
      <c r="E2421" s="19" t="s">
        <v>4873</v>
      </c>
      <c r="F2421" s="10">
        <v>42036</v>
      </c>
      <c r="G2421" s="10">
        <v>45323</v>
      </c>
      <c r="H2421" s="11">
        <v>10</v>
      </c>
      <c r="I2421" s="20" t="s">
        <v>253</v>
      </c>
      <c r="J2421" s="11" t="s">
        <v>255</v>
      </c>
      <c r="K2421" s="11" t="s">
        <v>5259</v>
      </c>
      <c r="L2421" s="11">
        <v>2</v>
      </c>
    </row>
    <row r="2422" spans="1:12">
      <c r="A2422" s="11" t="s">
        <v>4624</v>
      </c>
      <c r="D2422" s="11" t="s">
        <v>254</v>
      </c>
      <c r="E2422" s="19" t="s">
        <v>4874</v>
      </c>
      <c r="F2422" s="10">
        <v>42036</v>
      </c>
      <c r="G2422" s="10">
        <v>45323</v>
      </c>
      <c r="H2422" s="11">
        <v>10</v>
      </c>
      <c r="I2422" s="20" t="s">
        <v>253</v>
      </c>
      <c r="J2422" s="11" t="s">
        <v>255</v>
      </c>
      <c r="K2422" s="11" t="s">
        <v>5259</v>
      </c>
      <c r="L2422" s="11">
        <v>2</v>
      </c>
    </row>
    <row r="2423" spans="1:12">
      <c r="A2423" s="11" t="s">
        <v>4625</v>
      </c>
      <c r="D2423" s="11" t="s">
        <v>254</v>
      </c>
      <c r="E2423" s="19" t="s">
        <v>4875</v>
      </c>
      <c r="F2423" s="10">
        <v>42036</v>
      </c>
      <c r="G2423" s="10">
        <v>45323</v>
      </c>
      <c r="H2423" s="11">
        <v>10</v>
      </c>
      <c r="I2423" s="20" t="s">
        <v>253</v>
      </c>
      <c r="J2423" s="11" t="s">
        <v>255</v>
      </c>
      <c r="K2423" s="11" t="s">
        <v>5259</v>
      </c>
      <c r="L2423" s="11">
        <v>2</v>
      </c>
    </row>
    <row r="2424" spans="1:12">
      <c r="A2424" s="11" t="s">
        <v>4626</v>
      </c>
      <c r="D2424" s="11" t="s">
        <v>254</v>
      </c>
      <c r="E2424" s="19" t="s">
        <v>4876</v>
      </c>
      <c r="F2424" s="10">
        <v>42036</v>
      </c>
      <c r="G2424" s="10">
        <v>45323</v>
      </c>
      <c r="H2424" s="11">
        <v>10</v>
      </c>
      <c r="I2424" s="20" t="s">
        <v>253</v>
      </c>
      <c r="J2424" s="11" t="s">
        <v>255</v>
      </c>
      <c r="K2424" s="11" t="s">
        <v>5259</v>
      </c>
      <c r="L2424" s="11">
        <v>2</v>
      </c>
    </row>
    <row r="2425" spans="1:12">
      <c r="A2425" s="11" t="s">
        <v>4627</v>
      </c>
      <c r="D2425" s="11" t="s">
        <v>254</v>
      </c>
      <c r="E2425" s="19" t="s">
        <v>4877</v>
      </c>
      <c r="F2425" s="10">
        <v>42036</v>
      </c>
      <c r="G2425" s="10">
        <v>45323</v>
      </c>
      <c r="H2425" s="11">
        <v>10</v>
      </c>
      <c r="I2425" s="20" t="s">
        <v>253</v>
      </c>
      <c r="J2425" s="11" t="s">
        <v>255</v>
      </c>
      <c r="K2425" s="11" t="s">
        <v>5259</v>
      </c>
      <c r="L2425" s="11">
        <v>2</v>
      </c>
    </row>
    <row r="2426" spans="1:12">
      <c r="A2426" s="11" t="s">
        <v>4628</v>
      </c>
      <c r="D2426" s="11" t="s">
        <v>254</v>
      </c>
      <c r="E2426" s="19" t="s">
        <v>4878</v>
      </c>
      <c r="F2426" s="10">
        <v>42036</v>
      </c>
      <c r="G2426" s="10">
        <v>45323</v>
      </c>
      <c r="H2426" s="11">
        <v>10</v>
      </c>
      <c r="I2426" s="20" t="s">
        <v>253</v>
      </c>
      <c r="J2426" s="11" t="s">
        <v>255</v>
      </c>
      <c r="K2426" s="11" t="s">
        <v>5259</v>
      </c>
      <c r="L2426" s="11">
        <v>2</v>
      </c>
    </row>
    <row r="2427" spans="1:12">
      <c r="A2427" s="11" t="s">
        <v>4629</v>
      </c>
      <c r="D2427" s="11" t="s">
        <v>254</v>
      </c>
      <c r="E2427" s="19" t="s">
        <v>4879</v>
      </c>
      <c r="F2427" s="10">
        <v>42036</v>
      </c>
      <c r="G2427" s="10">
        <v>45323</v>
      </c>
      <c r="H2427" s="11">
        <v>10</v>
      </c>
      <c r="I2427" s="20" t="s">
        <v>253</v>
      </c>
      <c r="J2427" s="11" t="s">
        <v>255</v>
      </c>
      <c r="K2427" s="11" t="s">
        <v>5259</v>
      </c>
      <c r="L2427" s="11">
        <v>2</v>
      </c>
    </row>
    <row r="2428" spans="1:12">
      <c r="A2428" s="11" t="s">
        <v>4630</v>
      </c>
      <c r="D2428" s="11" t="s">
        <v>254</v>
      </c>
      <c r="E2428" s="19" t="s">
        <v>4880</v>
      </c>
      <c r="F2428" s="10">
        <v>42036</v>
      </c>
      <c r="G2428" s="10">
        <v>45323</v>
      </c>
      <c r="H2428" s="11">
        <v>10</v>
      </c>
      <c r="I2428" s="20" t="s">
        <v>253</v>
      </c>
      <c r="J2428" s="11" t="s">
        <v>255</v>
      </c>
      <c r="K2428" s="11" t="s">
        <v>5259</v>
      </c>
      <c r="L2428" s="11">
        <v>2</v>
      </c>
    </row>
    <row r="2429" spans="1:12">
      <c r="A2429" s="11" t="s">
        <v>4631</v>
      </c>
      <c r="D2429" s="11" t="s">
        <v>254</v>
      </c>
      <c r="E2429" s="19" t="s">
        <v>4881</v>
      </c>
      <c r="F2429" s="10">
        <v>42036</v>
      </c>
      <c r="G2429" s="10">
        <v>45323</v>
      </c>
      <c r="H2429" s="11">
        <v>10</v>
      </c>
      <c r="I2429" s="20" t="s">
        <v>253</v>
      </c>
      <c r="J2429" s="11" t="s">
        <v>255</v>
      </c>
      <c r="K2429" s="11" t="s">
        <v>5259</v>
      </c>
      <c r="L2429" s="11">
        <v>2</v>
      </c>
    </row>
    <row r="2430" spans="1:12">
      <c r="A2430" s="11" t="s">
        <v>4632</v>
      </c>
      <c r="D2430" s="11" t="s">
        <v>254</v>
      </c>
      <c r="E2430" s="19" t="s">
        <v>4882</v>
      </c>
      <c r="F2430" s="10">
        <v>42036</v>
      </c>
      <c r="G2430" s="10">
        <v>45323</v>
      </c>
      <c r="H2430" s="11">
        <v>10</v>
      </c>
      <c r="I2430" s="20" t="s">
        <v>253</v>
      </c>
      <c r="J2430" s="11" t="s">
        <v>255</v>
      </c>
      <c r="K2430" s="11" t="s">
        <v>5259</v>
      </c>
      <c r="L2430" s="11">
        <v>2</v>
      </c>
    </row>
    <row r="2431" spans="1:12">
      <c r="A2431" s="11" t="s">
        <v>4633</v>
      </c>
      <c r="D2431" s="11" t="s">
        <v>254</v>
      </c>
      <c r="E2431" s="19" t="s">
        <v>4883</v>
      </c>
      <c r="F2431" s="10">
        <v>42036</v>
      </c>
      <c r="G2431" s="10">
        <v>45323</v>
      </c>
      <c r="H2431" s="11">
        <v>10</v>
      </c>
      <c r="I2431" s="20" t="s">
        <v>253</v>
      </c>
      <c r="J2431" s="11" t="s">
        <v>255</v>
      </c>
      <c r="K2431" s="11" t="s">
        <v>5259</v>
      </c>
      <c r="L2431" s="11">
        <v>2</v>
      </c>
    </row>
    <row r="2432" spans="1:12">
      <c r="A2432" s="11" t="s">
        <v>4634</v>
      </c>
      <c r="D2432" s="11" t="s">
        <v>254</v>
      </c>
      <c r="E2432" s="19" t="s">
        <v>4884</v>
      </c>
      <c r="F2432" s="10">
        <v>42036</v>
      </c>
      <c r="G2432" s="10">
        <v>45323</v>
      </c>
      <c r="H2432" s="11">
        <v>10</v>
      </c>
      <c r="I2432" s="20" t="s">
        <v>253</v>
      </c>
      <c r="J2432" s="11" t="s">
        <v>255</v>
      </c>
      <c r="K2432" s="11" t="s">
        <v>5259</v>
      </c>
      <c r="L2432" s="11">
        <v>2</v>
      </c>
    </row>
    <row r="2433" spans="1:12">
      <c r="A2433" s="11" t="s">
        <v>4635</v>
      </c>
      <c r="D2433" s="11" t="s">
        <v>254</v>
      </c>
      <c r="E2433" s="19" t="s">
        <v>4885</v>
      </c>
      <c r="F2433" s="10">
        <v>42036</v>
      </c>
      <c r="G2433" s="10">
        <v>45323</v>
      </c>
      <c r="H2433" s="11">
        <v>10</v>
      </c>
      <c r="I2433" s="20" t="s">
        <v>253</v>
      </c>
      <c r="J2433" s="11" t="s">
        <v>255</v>
      </c>
      <c r="K2433" s="11" t="s">
        <v>5259</v>
      </c>
      <c r="L2433" s="11">
        <v>2</v>
      </c>
    </row>
    <row r="2434" spans="1:12">
      <c r="A2434" s="11" t="s">
        <v>4636</v>
      </c>
      <c r="D2434" s="11" t="s">
        <v>254</v>
      </c>
      <c r="E2434" s="19" t="s">
        <v>4886</v>
      </c>
      <c r="F2434" s="10">
        <v>42036</v>
      </c>
      <c r="G2434" s="10">
        <v>45323</v>
      </c>
      <c r="H2434" s="11">
        <v>10</v>
      </c>
      <c r="I2434" s="20" t="s">
        <v>253</v>
      </c>
      <c r="J2434" s="11" t="s">
        <v>255</v>
      </c>
      <c r="K2434" s="11" t="s">
        <v>5259</v>
      </c>
      <c r="L2434" s="11">
        <v>2</v>
      </c>
    </row>
    <row r="2435" spans="1:12">
      <c r="A2435" s="11" t="s">
        <v>4637</v>
      </c>
      <c r="D2435" s="11" t="s">
        <v>254</v>
      </c>
      <c r="E2435" s="19" t="s">
        <v>4887</v>
      </c>
      <c r="F2435" s="10">
        <v>42036</v>
      </c>
      <c r="G2435" s="10">
        <v>45323</v>
      </c>
      <c r="H2435" s="11">
        <v>10</v>
      </c>
      <c r="I2435" s="20" t="s">
        <v>253</v>
      </c>
      <c r="J2435" s="11" t="s">
        <v>255</v>
      </c>
      <c r="K2435" s="11" t="s">
        <v>5259</v>
      </c>
      <c r="L2435" s="11">
        <v>2</v>
      </c>
    </row>
    <row r="2436" spans="1:12">
      <c r="A2436" s="11" t="s">
        <v>4638</v>
      </c>
      <c r="D2436" s="11" t="s">
        <v>254</v>
      </c>
      <c r="E2436" s="19" t="s">
        <v>4888</v>
      </c>
      <c r="F2436" s="10">
        <v>42036</v>
      </c>
      <c r="G2436" s="10">
        <v>45323</v>
      </c>
      <c r="H2436" s="11">
        <v>10</v>
      </c>
      <c r="I2436" s="20" t="s">
        <v>253</v>
      </c>
      <c r="J2436" s="11" t="s">
        <v>255</v>
      </c>
      <c r="K2436" s="11" t="s">
        <v>5259</v>
      </c>
      <c r="L2436" s="11">
        <v>2</v>
      </c>
    </row>
    <row r="2437" spans="1:12">
      <c r="A2437" s="11" t="s">
        <v>4639</v>
      </c>
      <c r="D2437" s="11" t="s">
        <v>254</v>
      </c>
      <c r="E2437" s="19" t="s">
        <v>4889</v>
      </c>
      <c r="F2437" s="10">
        <v>42036</v>
      </c>
      <c r="G2437" s="10">
        <v>45323</v>
      </c>
      <c r="H2437" s="11">
        <v>10</v>
      </c>
      <c r="I2437" s="20" t="s">
        <v>253</v>
      </c>
      <c r="J2437" s="11" t="s">
        <v>255</v>
      </c>
      <c r="K2437" s="11" t="s">
        <v>5259</v>
      </c>
      <c r="L2437" s="11">
        <v>2</v>
      </c>
    </row>
    <row r="2438" spans="1:12">
      <c r="A2438" s="11" t="s">
        <v>4640</v>
      </c>
      <c r="D2438" s="11" t="s">
        <v>254</v>
      </c>
      <c r="E2438" s="19" t="s">
        <v>4890</v>
      </c>
      <c r="F2438" s="10">
        <v>42036</v>
      </c>
      <c r="G2438" s="10">
        <v>45323</v>
      </c>
      <c r="H2438" s="11">
        <v>10</v>
      </c>
      <c r="I2438" s="20" t="s">
        <v>253</v>
      </c>
      <c r="J2438" s="11" t="s">
        <v>255</v>
      </c>
      <c r="K2438" s="11" t="s">
        <v>5259</v>
      </c>
      <c r="L2438" s="11">
        <v>2</v>
      </c>
    </row>
    <row r="2439" spans="1:12">
      <c r="A2439" s="11" t="s">
        <v>4641</v>
      </c>
      <c r="D2439" s="11" t="s">
        <v>254</v>
      </c>
      <c r="E2439" s="19" t="s">
        <v>4891</v>
      </c>
      <c r="F2439" s="10">
        <v>42036</v>
      </c>
      <c r="G2439" s="10">
        <v>45323</v>
      </c>
      <c r="H2439" s="11">
        <v>10</v>
      </c>
      <c r="I2439" s="20" t="s">
        <v>253</v>
      </c>
      <c r="J2439" s="11" t="s">
        <v>255</v>
      </c>
      <c r="K2439" s="11" t="s">
        <v>5259</v>
      </c>
      <c r="L2439" s="11">
        <v>2</v>
      </c>
    </row>
    <row r="2440" spans="1:12">
      <c r="A2440" s="11" t="s">
        <v>4642</v>
      </c>
      <c r="D2440" s="11" t="s">
        <v>254</v>
      </c>
      <c r="E2440" s="19" t="s">
        <v>4892</v>
      </c>
      <c r="F2440" s="10">
        <v>42036</v>
      </c>
      <c r="G2440" s="10">
        <v>45323</v>
      </c>
      <c r="H2440" s="11">
        <v>10</v>
      </c>
      <c r="I2440" s="20" t="s">
        <v>253</v>
      </c>
      <c r="J2440" s="11" t="s">
        <v>255</v>
      </c>
      <c r="K2440" s="11" t="s">
        <v>5259</v>
      </c>
      <c r="L2440" s="11">
        <v>2</v>
      </c>
    </row>
    <row r="2441" spans="1:12">
      <c r="A2441" s="11" t="s">
        <v>4643</v>
      </c>
      <c r="D2441" s="11" t="s">
        <v>254</v>
      </c>
      <c r="E2441" s="19" t="s">
        <v>4893</v>
      </c>
      <c r="F2441" s="10">
        <v>42036</v>
      </c>
      <c r="G2441" s="10">
        <v>45323</v>
      </c>
      <c r="H2441" s="11">
        <v>10</v>
      </c>
      <c r="I2441" s="20" t="s">
        <v>253</v>
      </c>
      <c r="J2441" s="11" t="s">
        <v>255</v>
      </c>
      <c r="K2441" s="11" t="s">
        <v>5259</v>
      </c>
      <c r="L2441" s="11">
        <v>2</v>
      </c>
    </row>
    <row r="2442" spans="1:12">
      <c r="A2442" s="11" t="s">
        <v>4644</v>
      </c>
      <c r="D2442" s="11" t="s">
        <v>254</v>
      </c>
      <c r="E2442" s="19" t="s">
        <v>4894</v>
      </c>
      <c r="F2442" s="10">
        <v>42036</v>
      </c>
      <c r="G2442" s="10">
        <v>45323</v>
      </c>
      <c r="H2442" s="11">
        <v>10</v>
      </c>
      <c r="I2442" s="20" t="s">
        <v>253</v>
      </c>
      <c r="J2442" s="11" t="s">
        <v>255</v>
      </c>
      <c r="K2442" s="11" t="s">
        <v>5259</v>
      </c>
      <c r="L2442" s="11">
        <v>2</v>
      </c>
    </row>
    <row r="2443" spans="1:12">
      <c r="A2443" s="11" t="s">
        <v>4645</v>
      </c>
      <c r="D2443" s="11" t="s">
        <v>254</v>
      </c>
      <c r="E2443" s="19" t="s">
        <v>4895</v>
      </c>
      <c r="F2443" s="10">
        <v>42036</v>
      </c>
      <c r="G2443" s="10">
        <v>45323</v>
      </c>
      <c r="H2443" s="11">
        <v>10</v>
      </c>
      <c r="I2443" s="20" t="s">
        <v>253</v>
      </c>
      <c r="J2443" s="11" t="s">
        <v>255</v>
      </c>
      <c r="K2443" s="11" t="s">
        <v>5259</v>
      </c>
      <c r="L2443" s="11">
        <v>2</v>
      </c>
    </row>
    <row r="2444" spans="1:12">
      <c r="A2444" s="11" t="s">
        <v>4646</v>
      </c>
      <c r="D2444" s="11" t="s">
        <v>254</v>
      </c>
      <c r="E2444" s="19" t="s">
        <v>4896</v>
      </c>
      <c r="F2444" s="10">
        <v>42036</v>
      </c>
      <c r="G2444" s="10">
        <v>45323</v>
      </c>
      <c r="H2444" s="11">
        <v>10</v>
      </c>
      <c r="I2444" s="20" t="s">
        <v>253</v>
      </c>
      <c r="J2444" s="11" t="s">
        <v>255</v>
      </c>
      <c r="K2444" s="11" t="s">
        <v>5259</v>
      </c>
      <c r="L2444" s="11">
        <v>2</v>
      </c>
    </row>
    <row r="2445" spans="1:12">
      <c r="A2445" s="11" t="s">
        <v>4647</v>
      </c>
      <c r="D2445" s="11" t="s">
        <v>254</v>
      </c>
      <c r="E2445" s="19" t="s">
        <v>4897</v>
      </c>
      <c r="F2445" s="10">
        <v>42036</v>
      </c>
      <c r="G2445" s="10">
        <v>45323</v>
      </c>
      <c r="H2445" s="11">
        <v>10</v>
      </c>
      <c r="I2445" s="20" t="s">
        <v>253</v>
      </c>
      <c r="J2445" s="11" t="s">
        <v>255</v>
      </c>
      <c r="K2445" s="11" t="s">
        <v>5259</v>
      </c>
      <c r="L2445" s="11">
        <v>2</v>
      </c>
    </row>
    <row r="2446" spans="1:12">
      <c r="A2446" s="11" t="s">
        <v>4648</v>
      </c>
      <c r="D2446" s="11" t="s">
        <v>254</v>
      </c>
      <c r="E2446" s="19" t="s">
        <v>4898</v>
      </c>
      <c r="F2446" s="10">
        <v>42036</v>
      </c>
      <c r="G2446" s="10">
        <v>45323</v>
      </c>
      <c r="H2446" s="11">
        <v>10</v>
      </c>
      <c r="I2446" s="20" t="s">
        <v>253</v>
      </c>
      <c r="J2446" s="11" t="s">
        <v>255</v>
      </c>
      <c r="K2446" s="11" t="s">
        <v>5259</v>
      </c>
      <c r="L2446" s="11">
        <v>2</v>
      </c>
    </row>
    <row r="2447" spans="1:12">
      <c r="A2447" s="11" t="s">
        <v>4649</v>
      </c>
      <c r="D2447" s="11" t="s">
        <v>254</v>
      </c>
      <c r="E2447" s="19" t="s">
        <v>4899</v>
      </c>
      <c r="F2447" s="10">
        <v>42036</v>
      </c>
      <c r="G2447" s="10">
        <v>45323</v>
      </c>
      <c r="H2447" s="11">
        <v>10</v>
      </c>
      <c r="I2447" s="20" t="s">
        <v>253</v>
      </c>
      <c r="J2447" s="11" t="s">
        <v>255</v>
      </c>
      <c r="K2447" s="11" t="s">
        <v>5259</v>
      </c>
      <c r="L2447" s="11">
        <v>2</v>
      </c>
    </row>
    <row r="2448" spans="1:12">
      <c r="A2448" s="11" t="s">
        <v>4650</v>
      </c>
      <c r="D2448" s="11" t="s">
        <v>254</v>
      </c>
      <c r="E2448" s="19" t="s">
        <v>4900</v>
      </c>
      <c r="F2448" s="10">
        <v>42036</v>
      </c>
      <c r="G2448" s="10">
        <v>45323</v>
      </c>
      <c r="H2448" s="11">
        <v>10</v>
      </c>
      <c r="I2448" s="20" t="s">
        <v>253</v>
      </c>
      <c r="J2448" s="11" t="s">
        <v>255</v>
      </c>
      <c r="K2448" s="11" t="s">
        <v>5259</v>
      </c>
      <c r="L2448" s="11">
        <v>2</v>
      </c>
    </row>
    <row r="2449" spans="1:12">
      <c r="A2449" s="11" t="s">
        <v>4651</v>
      </c>
      <c r="D2449" s="11" t="s">
        <v>254</v>
      </c>
      <c r="E2449" s="19" t="s">
        <v>4901</v>
      </c>
      <c r="F2449" s="10">
        <v>42036</v>
      </c>
      <c r="G2449" s="10">
        <v>45323</v>
      </c>
      <c r="H2449" s="11">
        <v>10</v>
      </c>
      <c r="I2449" s="20" t="s">
        <v>253</v>
      </c>
      <c r="J2449" s="11" t="s">
        <v>255</v>
      </c>
      <c r="K2449" s="11" t="s">
        <v>5259</v>
      </c>
      <c r="L2449" s="11">
        <v>2</v>
      </c>
    </row>
    <row r="2450" spans="1:12">
      <c r="A2450" s="11" t="s">
        <v>4652</v>
      </c>
      <c r="D2450" s="11" t="s">
        <v>254</v>
      </c>
      <c r="E2450" s="19" t="s">
        <v>4902</v>
      </c>
      <c r="F2450" s="10">
        <v>42036</v>
      </c>
      <c r="G2450" s="10">
        <v>45323</v>
      </c>
      <c r="H2450" s="11">
        <v>10</v>
      </c>
      <c r="I2450" s="20" t="s">
        <v>253</v>
      </c>
      <c r="J2450" s="11" t="s">
        <v>255</v>
      </c>
      <c r="K2450" s="11" t="s">
        <v>5259</v>
      </c>
      <c r="L2450" s="11">
        <v>2</v>
      </c>
    </row>
    <row r="2451" spans="1:12">
      <c r="A2451" s="11" t="s">
        <v>4653</v>
      </c>
      <c r="D2451" s="11" t="s">
        <v>254</v>
      </c>
      <c r="E2451" s="19" t="s">
        <v>4903</v>
      </c>
      <c r="F2451" s="10">
        <v>42036</v>
      </c>
      <c r="G2451" s="10">
        <v>45323</v>
      </c>
      <c r="H2451" s="11">
        <v>10</v>
      </c>
      <c r="I2451" s="20" t="s">
        <v>253</v>
      </c>
      <c r="J2451" s="11" t="s">
        <v>255</v>
      </c>
      <c r="K2451" s="11" t="s">
        <v>5259</v>
      </c>
      <c r="L2451" s="11">
        <v>2</v>
      </c>
    </row>
    <row r="2452" spans="1:12">
      <c r="A2452" s="11" t="s">
        <v>4654</v>
      </c>
      <c r="D2452" s="11" t="s">
        <v>254</v>
      </c>
      <c r="E2452" s="19" t="s">
        <v>4904</v>
      </c>
      <c r="F2452" s="10">
        <v>42036</v>
      </c>
      <c r="G2452" s="10">
        <v>45323</v>
      </c>
      <c r="H2452" s="11">
        <v>10</v>
      </c>
      <c r="I2452" s="20" t="s">
        <v>253</v>
      </c>
      <c r="J2452" s="11" t="s">
        <v>255</v>
      </c>
      <c r="K2452" s="11" t="s">
        <v>5259</v>
      </c>
      <c r="L2452" s="11">
        <v>2</v>
      </c>
    </row>
    <row r="2453" spans="1:12">
      <c r="A2453" s="11" t="s">
        <v>4655</v>
      </c>
      <c r="D2453" s="11" t="s">
        <v>254</v>
      </c>
      <c r="E2453" s="19" t="s">
        <v>4905</v>
      </c>
      <c r="F2453" s="10">
        <v>42036</v>
      </c>
      <c r="G2453" s="10">
        <v>45323</v>
      </c>
      <c r="H2453" s="11">
        <v>10</v>
      </c>
      <c r="I2453" s="20" t="s">
        <v>253</v>
      </c>
      <c r="J2453" s="11" t="s">
        <v>255</v>
      </c>
      <c r="K2453" s="11" t="s">
        <v>5259</v>
      </c>
      <c r="L2453" s="11">
        <v>2</v>
      </c>
    </row>
    <row r="2454" spans="1:12">
      <c r="A2454" s="11" t="s">
        <v>4656</v>
      </c>
      <c r="D2454" s="11" t="s">
        <v>254</v>
      </c>
      <c r="E2454" s="19" t="s">
        <v>4906</v>
      </c>
      <c r="F2454" s="10">
        <v>42036</v>
      </c>
      <c r="G2454" s="10">
        <v>45323</v>
      </c>
      <c r="H2454" s="11">
        <v>10</v>
      </c>
      <c r="I2454" s="20" t="s">
        <v>253</v>
      </c>
      <c r="J2454" s="11" t="s">
        <v>255</v>
      </c>
      <c r="K2454" s="11" t="s">
        <v>5259</v>
      </c>
      <c r="L2454" s="11">
        <v>2</v>
      </c>
    </row>
    <row r="2455" spans="1:12">
      <c r="A2455" s="11" t="s">
        <v>4657</v>
      </c>
      <c r="D2455" s="11" t="s">
        <v>254</v>
      </c>
      <c r="E2455" s="19" t="s">
        <v>4907</v>
      </c>
      <c r="F2455" s="10">
        <v>42036</v>
      </c>
      <c r="G2455" s="10">
        <v>45323</v>
      </c>
      <c r="H2455" s="11">
        <v>10</v>
      </c>
      <c r="I2455" s="20" t="s">
        <v>253</v>
      </c>
      <c r="J2455" s="11" t="s">
        <v>255</v>
      </c>
      <c r="K2455" s="11" t="s">
        <v>5259</v>
      </c>
      <c r="L2455" s="11">
        <v>2</v>
      </c>
    </row>
    <row r="2456" spans="1:12">
      <c r="A2456" s="11" t="s">
        <v>4658</v>
      </c>
      <c r="D2456" s="11" t="s">
        <v>254</v>
      </c>
      <c r="E2456" s="19" t="s">
        <v>4908</v>
      </c>
      <c r="F2456" s="10">
        <v>42036</v>
      </c>
      <c r="G2456" s="10">
        <v>45323</v>
      </c>
      <c r="H2456" s="11">
        <v>10</v>
      </c>
      <c r="I2456" s="20" t="s">
        <v>253</v>
      </c>
      <c r="J2456" s="11" t="s">
        <v>255</v>
      </c>
      <c r="K2456" s="11" t="s">
        <v>5259</v>
      </c>
      <c r="L2456" s="11">
        <v>2</v>
      </c>
    </row>
    <row r="2457" spans="1:12">
      <c r="A2457" s="11" t="s">
        <v>4659</v>
      </c>
      <c r="D2457" s="11" t="s">
        <v>254</v>
      </c>
      <c r="E2457" s="19" t="s">
        <v>4909</v>
      </c>
      <c r="F2457" s="10">
        <v>42036</v>
      </c>
      <c r="G2457" s="10">
        <v>45323</v>
      </c>
      <c r="H2457" s="11">
        <v>10</v>
      </c>
      <c r="I2457" s="20" t="s">
        <v>253</v>
      </c>
      <c r="J2457" s="11" t="s">
        <v>255</v>
      </c>
      <c r="K2457" s="11" t="s">
        <v>5259</v>
      </c>
      <c r="L2457" s="11">
        <v>2</v>
      </c>
    </row>
    <row r="2458" spans="1:12">
      <c r="A2458" s="11" t="s">
        <v>4660</v>
      </c>
      <c r="D2458" s="11" t="s">
        <v>254</v>
      </c>
      <c r="E2458" s="19" t="s">
        <v>4910</v>
      </c>
      <c r="F2458" s="10">
        <v>42036</v>
      </c>
      <c r="G2458" s="10">
        <v>45323</v>
      </c>
      <c r="H2458" s="11">
        <v>10</v>
      </c>
      <c r="I2458" s="20" t="s">
        <v>253</v>
      </c>
      <c r="J2458" s="11" t="s">
        <v>255</v>
      </c>
      <c r="K2458" s="11" t="s">
        <v>5259</v>
      </c>
      <c r="L2458" s="11">
        <v>2</v>
      </c>
    </row>
    <row r="2459" spans="1:12">
      <c r="A2459" s="11" t="s">
        <v>4661</v>
      </c>
      <c r="D2459" s="11" t="s">
        <v>254</v>
      </c>
      <c r="E2459" s="19" t="s">
        <v>4911</v>
      </c>
      <c r="F2459" s="10">
        <v>42036</v>
      </c>
      <c r="G2459" s="10">
        <v>45323</v>
      </c>
      <c r="H2459" s="11">
        <v>10</v>
      </c>
      <c r="I2459" s="20" t="s">
        <v>253</v>
      </c>
      <c r="J2459" s="11" t="s">
        <v>255</v>
      </c>
      <c r="K2459" s="11" t="s">
        <v>5259</v>
      </c>
      <c r="L2459" s="11">
        <v>2</v>
      </c>
    </row>
    <row r="2460" spans="1:12">
      <c r="A2460" s="11" t="s">
        <v>4662</v>
      </c>
      <c r="D2460" s="11" t="s">
        <v>254</v>
      </c>
      <c r="E2460" s="19" t="s">
        <v>4912</v>
      </c>
      <c r="F2460" s="10">
        <v>42036</v>
      </c>
      <c r="G2460" s="10">
        <v>45323</v>
      </c>
      <c r="H2460" s="11">
        <v>10</v>
      </c>
      <c r="I2460" s="20" t="s">
        <v>253</v>
      </c>
      <c r="J2460" s="11" t="s">
        <v>255</v>
      </c>
      <c r="K2460" s="11" t="s">
        <v>5259</v>
      </c>
      <c r="L2460" s="11">
        <v>2</v>
      </c>
    </row>
    <row r="2461" spans="1:12">
      <c r="A2461" s="11" t="s">
        <v>4663</v>
      </c>
      <c r="D2461" s="11" t="s">
        <v>254</v>
      </c>
      <c r="E2461" s="19" t="s">
        <v>4913</v>
      </c>
      <c r="F2461" s="10">
        <v>42036</v>
      </c>
      <c r="G2461" s="10">
        <v>45323</v>
      </c>
      <c r="H2461" s="11">
        <v>10</v>
      </c>
      <c r="I2461" s="20" t="s">
        <v>253</v>
      </c>
      <c r="J2461" s="11" t="s">
        <v>255</v>
      </c>
      <c r="K2461" s="11" t="s">
        <v>5259</v>
      </c>
      <c r="L2461" s="11">
        <v>2</v>
      </c>
    </row>
    <row r="2462" spans="1:12">
      <c r="A2462" s="11" t="s">
        <v>4664</v>
      </c>
      <c r="D2462" s="11" t="s">
        <v>254</v>
      </c>
      <c r="E2462" s="19" t="s">
        <v>4914</v>
      </c>
      <c r="F2462" s="10">
        <v>42036</v>
      </c>
      <c r="G2462" s="10">
        <v>45323</v>
      </c>
      <c r="H2462" s="11">
        <v>10</v>
      </c>
      <c r="I2462" s="20" t="s">
        <v>253</v>
      </c>
      <c r="J2462" s="11" t="s">
        <v>255</v>
      </c>
      <c r="K2462" s="11" t="s">
        <v>5259</v>
      </c>
      <c r="L2462" s="11">
        <v>2</v>
      </c>
    </row>
    <row r="2463" spans="1:12">
      <c r="A2463" s="11" t="s">
        <v>4665</v>
      </c>
      <c r="D2463" s="11" t="s">
        <v>254</v>
      </c>
      <c r="E2463" s="19" t="s">
        <v>4915</v>
      </c>
      <c r="F2463" s="10">
        <v>42036</v>
      </c>
      <c r="G2463" s="10">
        <v>45323</v>
      </c>
      <c r="H2463" s="11">
        <v>10</v>
      </c>
      <c r="I2463" s="20" t="s">
        <v>253</v>
      </c>
      <c r="J2463" s="11" t="s">
        <v>255</v>
      </c>
      <c r="K2463" s="11" t="s">
        <v>5259</v>
      </c>
      <c r="L2463" s="11">
        <v>2</v>
      </c>
    </row>
    <row r="2464" spans="1:12">
      <c r="A2464" s="11" t="s">
        <v>4666</v>
      </c>
      <c r="D2464" s="11" t="s">
        <v>254</v>
      </c>
      <c r="E2464" s="19" t="s">
        <v>4916</v>
      </c>
      <c r="F2464" s="10">
        <v>42036</v>
      </c>
      <c r="G2464" s="10">
        <v>45323</v>
      </c>
      <c r="H2464" s="11">
        <v>10</v>
      </c>
      <c r="I2464" s="20" t="s">
        <v>253</v>
      </c>
      <c r="J2464" s="11" t="s">
        <v>255</v>
      </c>
      <c r="K2464" s="11" t="s">
        <v>5259</v>
      </c>
      <c r="L2464" s="11">
        <v>2</v>
      </c>
    </row>
    <row r="2465" spans="1:12">
      <c r="A2465" s="11" t="s">
        <v>4667</v>
      </c>
      <c r="D2465" s="11" t="s">
        <v>254</v>
      </c>
      <c r="E2465" s="19" t="s">
        <v>4917</v>
      </c>
      <c r="F2465" s="10">
        <v>42036</v>
      </c>
      <c r="G2465" s="10">
        <v>45323</v>
      </c>
      <c r="H2465" s="11">
        <v>10</v>
      </c>
      <c r="I2465" s="20" t="s">
        <v>253</v>
      </c>
      <c r="J2465" s="11" t="s">
        <v>255</v>
      </c>
      <c r="K2465" s="11" t="s">
        <v>5259</v>
      </c>
      <c r="L2465" s="11">
        <v>2</v>
      </c>
    </row>
    <row r="2466" spans="1:12">
      <c r="A2466" s="11" t="s">
        <v>4668</v>
      </c>
      <c r="D2466" s="11" t="s">
        <v>254</v>
      </c>
      <c r="E2466" s="19" t="s">
        <v>4918</v>
      </c>
      <c r="F2466" s="10">
        <v>42036</v>
      </c>
      <c r="G2466" s="10">
        <v>45323</v>
      </c>
      <c r="H2466" s="11">
        <v>10</v>
      </c>
      <c r="I2466" s="20" t="s">
        <v>253</v>
      </c>
      <c r="J2466" s="11" t="s">
        <v>255</v>
      </c>
      <c r="K2466" s="11" t="s">
        <v>5259</v>
      </c>
      <c r="L2466" s="11">
        <v>2</v>
      </c>
    </row>
    <row r="2467" spans="1:12">
      <c r="A2467" s="11" t="s">
        <v>4669</v>
      </c>
      <c r="D2467" s="11" t="s">
        <v>254</v>
      </c>
      <c r="E2467" s="19" t="s">
        <v>4919</v>
      </c>
      <c r="F2467" s="10">
        <v>42036</v>
      </c>
      <c r="G2467" s="10">
        <v>45323</v>
      </c>
      <c r="H2467" s="11">
        <v>10</v>
      </c>
      <c r="I2467" s="20" t="s">
        <v>253</v>
      </c>
      <c r="J2467" s="11" t="s">
        <v>255</v>
      </c>
      <c r="K2467" s="11" t="s">
        <v>5259</v>
      </c>
      <c r="L2467" s="11">
        <v>2</v>
      </c>
    </row>
    <row r="2468" spans="1:12">
      <c r="A2468" s="11" t="s">
        <v>4670</v>
      </c>
      <c r="D2468" s="11" t="s">
        <v>254</v>
      </c>
      <c r="E2468" s="19" t="s">
        <v>4920</v>
      </c>
      <c r="F2468" s="10">
        <v>42036</v>
      </c>
      <c r="G2468" s="10">
        <v>45323</v>
      </c>
      <c r="H2468" s="11">
        <v>10</v>
      </c>
      <c r="I2468" s="20" t="s">
        <v>253</v>
      </c>
      <c r="J2468" s="11" t="s">
        <v>255</v>
      </c>
      <c r="K2468" s="11" t="s">
        <v>5259</v>
      </c>
      <c r="L2468" s="11">
        <v>2</v>
      </c>
    </row>
    <row r="2469" spans="1:12">
      <c r="A2469" s="11" t="s">
        <v>4671</v>
      </c>
      <c r="D2469" s="11" t="s">
        <v>254</v>
      </c>
      <c r="E2469" s="19" t="s">
        <v>4921</v>
      </c>
      <c r="F2469" s="10">
        <v>42036</v>
      </c>
      <c r="G2469" s="10">
        <v>45323</v>
      </c>
      <c r="H2469" s="11">
        <v>10</v>
      </c>
      <c r="I2469" s="20" t="s">
        <v>253</v>
      </c>
      <c r="J2469" s="11" t="s">
        <v>255</v>
      </c>
      <c r="K2469" s="11" t="s">
        <v>5259</v>
      </c>
      <c r="L2469" s="11">
        <v>2</v>
      </c>
    </row>
    <row r="2470" spans="1:12">
      <c r="A2470" s="11" t="s">
        <v>4672</v>
      </c>
      <c r="D2470" s="11" t="s">
        <v>254</v>
      </c>
      <c r="E2470" s="19" t="s">
        <v>4922</v>
      </c>
      <c r="F2470" s="10">
        <v>42036</v>
      </c>
      <c r="G2470" s="10">
        <v>45323</v>
      </c>
      <c r="H2470" s="11">
        <v>10</v>
      </c>
      <c r="I2470" s="20" t="s">
        <v>253</v>
      </c>
      <c r="J2470" s="11" t="s">
        <v>255</v>
      </c>
      <c r="K2470" s="11" t="s">
        <v>5259</v>
      </c>
      <c r="L2470" s="11">
        <v>2</v>
      </c>
    </row>
    <row r="2471" spans="1:12">
      <c r="A2471" s="11" t="s">
        <v>4673</v>
      </c>
      <c r="D2471" s="11" t="s">
        <v>254</v>
      </c>
      <c r="E2471" s="19" t="s">
        <v>4923</v>
      </c>
      <c r="F2471" s="10">
        <v>42036</v>
      </c>
      <c r="G2471" s="10">
        <v>45323</v>
      </c>
      <c r="H2471" s="11">
        <v>10</v>
      </c>
      <c r="I2471" s="20" t="s">
        <v>253</v>
      </c>
      <c r="J2471" s="11" t="s">
        <v>255</v>
      </c>
      <c r="K2471" s="11" t="s">
        <v>5259</v>
      </c>
      <c r="L2471" s="11">
        <v>2</v>
      </c>
    </row>
    <row r="2472" spans="1:12">
      <c r="A2472" s="11" t="s">
        <v>4674</v>
      </c>
      <c r="D2472" s="11" t="s">
        <v>254</v>
      </c>
      <c r="E2472" s="19" t="s">
        <v>4924</v>
      </c>
      <c r="F2472" s="10">
        <v>42036</v>
      </c>
      <c r="G2472" s="10">
        <v>45323</v>
      </c>
      <c r="H2472" s="11">
        <v>10</v>
      </c>
      <c r="I2472" s="20" t="s">
        <v>253</v>
      </c>
      <c r="J2472" s="11" t="s">
        <v>255</v>
      </c>
      <c r="K2472" s="11" t="s">
        <v>5259</v>
      </c>
      <c r="L2472" s="11">
        <v>2</v>
      </c>
    </row>
    <row r="2473" spans="1:12">
      <c r="A2473" s="11" t="s">
        <v>4675</v>
      </c>
      <c r="D2473" s="11" t="s">
        <v>254</v>
      </c>
      <c r="E2473" s="19" t="s">
        <v>4925</v>
      </c>
      <c r="F2473" s="10">
        <v>42036</v>
      </c>
      <c r="G2473" s="10">
        <v>45323</v>
      </c>
      <c r="H2473" s="11">
        <v>10</v>
      </c>
      <c r="I2473" s="20" t="s">
        <v>253</v>
      </c>
      <c r="J2473" s="11" t="s">
        <v>255</v>
      </c>
      <c r="K2473" s="11" t="s">
        <v>5259</v>
      </c>
      <c r="L2473" s="11">
        <v>2</v>
      </c>
    </row>
    <row r="2474" spans="1:12">
      <c r="A2474" s="11" t="s">
        <v>4676</v>
      </c>
      <c r="D2474" s="11" t="s">
        <v>254</v>
      </c>
      <c r="E2474" s="19" t="s">
        <v>4926</v>
      </c>
      <c r="F2474" s="10">
        <v>42036</v>
      </c>
      <c r="G2474" s="10">
        <v>45323</v>
      </c>
      <c r="H2474" s="11">
        <v>10</v>
      </c>
      <c r="I2474" s="20" t="s">
        <v>253</v>
      </c>
      <c r="J2474" s="11" t="s">
        <v>255</v>
      </c>
      <c r="K2474" s="11" t="s">
        <v>5259</v>
      </c>
      <c r="L2474" s="11">
        <v>2</v>
      </c>
    </row>
    <row r="2475" spans="1:12">
      <c r="A2475" s="11" t="s">
        <v>4677</v>
      </c>
      <c r="D2475" s="11" t="s">
        <v>254</v>
      </c>
      <c r="E2475" s="19" t="s">
        <v>4927</v>
      </c>
      <c r="F2475" s="10">
        <v>42036</v>
      </c>
      <c r="G2475" s="10">
        <v>45323</v>
      </c>
      <c r="H2475" s="11">
        <v>10</v>
      </c>
      <c r="I2475" s="20" t="s">
        <v>253</v>
      </c>
      <c r="J2475" s="11" t="s">
        <v>255</v>
      </c>
      <c r="K2475" s="11" t="s">
        <v>5259</v>
      </c>
      <c r="L2475" s="11">
        <v>2</v>
      </c>
    </row>
    <row r="2476" spans="1:12">
      <c r="A2476" s="11" t="s">
        <v>4678</v>
      </c>
      <c r="D2476" s="11" t="s">
        <v>254</v>
      </c>
      <c r="E2476" s="19" t="s">
        <v>4928</v>
      </c>
      <c r="F2476" s="10">
        <v>42036</v>
      </c>
      <c r="G2476" s="10">
        <v>45323</v>
      </c>
      <c r="H2476" s="11">
        <v>10</v>
      </c>
      <c r="I2476" s="20" t="s">
        <v>253</v>
      </c>
      <c r="J2476" s="11" t="s">
        <v>255</v>
      </c>
      <c r="K2476" s="11" t="s">
        <v>5259</v>
      </c>
      <c r="L2476" s="11">
        <v>2</v>
      </c>
    </row>
    <row r="2477" spans="1:12">
      <c r="A2477" s="11" t="s">
        <v>4679</v>
      </c>
      <c r="D2477" s="11" t="s">
        <v>254</v>
      </c>
      <c r="E2477" s="19" t="s">
        <v>4929</v>
      </c>
      <c r="F2477" s="10">
        <v>42036</v>
      </c>
      <c r="G2477" s="10">
        <v>45323</v>
      </c>
      <c r="H2477" s="11">
        <v>10</v>
      </c>
      <c r="I2477" s="20" t="s">
        <v>253</v>
      </c>
      <c r="J2477" s="11" t="s">
        <v>255</v>
      </c>
      <c r="K2477" s="11" t="s">
        <v>5259</v>
      </c>
      <c r="L2477" s="11">
        <v>2</v>
      </c>
    </row>
    <row r="2478" spans="1:12">
      <c r="A2478" s="11" t="s">
        <v>4680</v>
      </c>
      <c r="D2478" s="11" t="s">
        <v>254</v>
      </c>
      <c r="E2478" s="19" t="s">
        <v>4930</v>
      </c>
      <c r="F2478" s="10">
        <v>42036</v>
      </c>
      <c r="G2478" s="10">
        <v>45323</v>
      </c>
      <c r="H2478" s="11">
        <v>10</v>
      </c>
      <c r="I2478" s="20" t="s">
        <v>253</v>
      </c>
      <c r="J2478" s="11" t="s">
        <v>255</v>
      </c>
      <c r="K2478" s="11" t="s">
        <v>5259</v>
      </c>
      <c r="L2478" s="11">
        <v>2</v>
      </c>
    </row>
    <row r="2479" spans="1:12">
      <c r="A2479" s="11" t="s">
        <v>4681</v>
      </c>
      <c r="D2479" s="11" t="s">
        <v>254</v>
      </c>
      <c r="E2479" s="19" t="s">
        <v>4931</v>
      </c>
      <c r="F2479" s="10">
        <v>42036</v>
      </c>
      <c r="G2479" s="10">
        <v>45323</v>
      </c>
      <c r="H2479" s="11">
        <v>10</v>
      </c>
      <c r="I2479" s="20" t="s">
        <v>253</v>
      </c>
      <c r="J2479" s="11" t="s">
        <v>255</v>
      </c>
      <c r="K2479" s="11" t="s">
        <v>5259</v>
      </c>
      <c r="L2479" s="11">
        <v>2</v>
      </c>
    </row>
    <row r="2480" spans="1:12">
      <c r="A2480" s="11" t="s">
        <v>4682</v>
      </c>
      <c r="D2480" s="11" t="s">
        <v>254</v>
      </c>
      <c r="E2480" s="19" t="s">
        <v>4932</v>
      </c>
      <c r="F2480" s="10">
        <v>42036</v>
      </c>
      <c r="G2480" s="10">
        <v>45323</v>
      </c>
      <c r="H2480" s="11">
        <v>10</v>
      </c>
      <c r="I2480" s="20" t="s">
        <v>253</v>
      </c>
      <c r="J2480" s="11" t="s">
        <v>255</v>
      </c>
      <c r="K2480" s="11" t="s">
        <v>5259</v>
      </c>
      <c r="L2480" s="11">
        <v>2</v>
      </c>
    </row>
    <row r="2481" spans="1:12">
      <c r="A2481" s="11" t="s">
        <v>4683</v>
      </c>
      <c r="D2481" s="11" t="s">
        <v>254</v>
      </c>
      <c r="E2481" s="19" t="s">
        <v>4933</v>
      </c>
      <c r="F2481" s="10">
        <v>42036</v>
      </c>
      <c r="G2481" s="10">
        <v>45323</v>
      </c>
      <c r="H2481" s="11">
        <v>10</v>
      </c>
      <c r="I2481" s="20" t="s">
        <v>253</v>
      </c>
      <c r="J2481" s="11" t="s">
        <v>255</v>
      </c>
      <c r="K2481" s="11" t="s">
        <v>5259</v>
      </c>
      <c r="L2481" s="11">
        <v>2</v>
      </c>
    </row>
    <row r="2482" spans="1:12">
      <c r="A2482" s="11" t="s">
        <v>4684</v>
      </c>
      <c r="D2482" s="11" t="s">
        <v>254</v>
      </c>
      <c r="E2482" s="19" t="s">
        <v>4934</v>
      </c>
      <c r="F2482" s="10">
        <v>42036</v>
      </c>
      <c r="G2482" s="10">
        <v>45323</v>
      </c>
      <c r="H2482" s="11">
        <v>10</v>
      </c>
      <c r="I2482" s="20" t="s">
        <v>253</v>
      </c>
      <c r="J2482" s="11" t="s">
        <v>255</v>
      </c>
      <c r="K2482" s="11" t="s">
        <v>5259</v>
      </c>
      <c r="L2482" s="11">
        <v>2</v>
      </c>
    </row>
    <row r="2483" spans="1:12">
      <c r="A2483" s="11" t="s">
        <v>4685</v>
      </c>
      <c r="D2483" s="11" t="s">
        <v>254</v>
      </c>
      <c r="E2483" s="19" t="s">
        <v>4935</v>
      </c>
      <c r="F2483" s="10">
        <v>42036</v>
      </c>
      <c r="G2483" s="10">
        <v>45323</v>
      </c>
      <c r="H2483" s="11">
        <v>10</v>
      </c>
      <c r="I2483" s="20" t="s">
        <v>253</v>
      </c>
      <c r="J2483" s="11" t="s">
        <v>255</v>
      </c>
      <c r="K2483" s="11" t="s">
        <v>5259</v>
      </c>
      <c r="L2483" s="11">
        <v>2</v>
      </c>
    </row>
    <row r="2484" spans="1:12">
      <c r="A2484" s="11" t="s">
        <v>4686</v>
      </c>
      <c r="D2484" s="11" t="s">
        <v>254</v>
      </c>
      <c r="E2484" s="19" t="s">
        <v>4936</v>
      </c>
      <c r="F2484" s="10">
        <v>42036</v>
      </c>
      <c r="G2484" s="10">
        <v>45323</v>
      </c>
      <c r="H2484" s="11">
        <v>10</v>
      </c>
      <c r="I2484" s="20" t="s">
        <v>253</v>
      </c>
      <c r="J2484" s="11" t="s">
        <v>255</v>
      </c>
      <c r="K2484" s="11" t="s">
        <v>5259</v>
      </c>
      <c r="L2484" s="11">
        <v>2</v>
      </c>
    </row>
    <row r="2485" spans="1:12">
      <c r="A2485" s="11" t="s">
        <v>4687</v>
      </c>
      <c r="D2485" s="11" t="s">
        <v>254</v>
      </c>
      <c r="E2485" s="19" t="s">
        <v>4937</v>
      </c>
      <c r="F2485" s="10">
        <v>42036</v>
      </c>
      <c r="G2485" s="10">
        <v>45323</v>
      </c>
      <c r="H2485" s="11">
        <v>10</v>
      </c>
      <c r="I2485" s="20" t="s">
        <v>253</v>
      </c>
      <c r="J2485" s="11" t="s">
        <v>255</v>
      </c>
      <c r="K2485" s="11" t="s">
        <v>5259</v>
      </c>
      <c r="L2485" s="11">
        <v>2</v>
      </c>
    </row>
    <row r="2486" spans="1:12">
      <c r="A2486" s="11" t="s">
        <v>4688</v>
      </c>
      <c r="D2486" s="11" t="s">
        <v>254</v>
      </c>
      <c r="E2486" s="19" t="s">
        <v>4938</v>
      </c>
      <c r="F2486" s="10">
        <v>42036</v>
      </c>
      <c r="G2486" s="10">
        <v>45323</v>
      </c>
      <c r="H2486" s="11">
        <v>10</v>
      </c>
      <c r="I2486" s="20" t="s">
        <v>253</v>
      </c>
      <c r="J2486" s="11" t="s">
        <v>255</v>
      </c>
      <c r="K2486" s="11" t="s">
        <v>5259</v>
      </c>
      <c r="L2486" s="11">
        <v>2</v>
      </c>
    </row>
    <row r="2487" spans="1:12">
      <c r="A2487" s="11" t="s">
        <v>4689</v>
      </c>
      <c r="D2487" s="11" t="s">
        <v>254</v>
      </c>
      <c r="E2487" s="19" t="s">
        <v>4939</v>
      </c>
      <c r="F2487" s="10">
        <v>42036</v>
      </c>
      <c r="G2487" s="10">
        <v>45323</v>
      </c>
      <c r="H2487" s="11">
        <v>10</v>
      </c>
      <c r="I2487" s="20" t="s">
        <v>253</v>
      </c>
      <c r="J2487" s="11" t="s">
        <v>255</v>
      </c>
      <c r="K2487" s="11" t="s">
        <v>5259</v>
      </c>
      <c r="L2487" s="11">
        <v>2</v>
      </c>
    </row>
    <row r="2488" spans="1:12">
      <c r="A2488" s="11" t="s">
        <v>4690</v>
      </c>
      <c r="D2488" s="11" t="s">
        <v>254</v>
      </c>
      <c r="E2488" s="19" t="s">
        <v>4940</v>
      </c>
      <c r="F2488" s="10">
        <v>42036</v>
      </c>
      <c r="G2488" s="10">
        <v>45323</v>
      </c>
      <c r="H2488" s="11">
        <v>10</v>
      </c>
      <c r="I2488" s="20" t="s">
        <v>253</v>
      </c>
      <c r="J2488" s="11" t="s">
        <v>255</v>
      </c>
      <c r="K2488" s="11" t="s">
        <v>5259</v>
      </c>
      <c r="L2488" s="11">
        <v>2</v>
      </c>
    </row>
    <row r="2489" spans="1:12">
      <c r="A2489" s="11" t="s">
        <v>4691</v>
      </c>
      <c r="D2489" s="11" t="s">
        <v>254</v>
      </c>
      <c r="E2489" s="19" t="s">
        <v>4941</v>
      </c>
      <c r="F2489" s="10">
        <v>42036</v>
      </c>
      <c r="G2489" s="10">
        <v>45323</v>
      </c>
      <c r="H2489" s="11">
        <v>10</v>
      </c>
      <c r="I2489" s="20" t="s">
        <v>253</v>
      </c>
      <c r="J2489" s="11" t="s">
        <v>255</v>
      </c>
      <c r="K2489" s="11" t="s">
        <v>5259</v>
      </c>
      <c r="L2489" s="11">
        <v>2</v>
      </c>
    </row>
    <row r="2490" spans="1:12">
      <c r="A2490" s="11" t="s">
        <v>4692</v>
      </c>
      <c r="D2490" s="11" t="s">
        <v>254</v>
      </c>
      <c r="E2490" s="19" t="s">
        <v>4942</v>
      </c>
      <c r="F2490" s="10">
        <v>42036</v>
      </c>
      <c r="G2490" s="10">
        <v>45323</v>
      </c>
      <c r="H2490" s="11">
        <v>10</v>
      </c>
      <c r="I2490" s="20" t="s">
        <v>253</v>
      </c>
      <c r="J2490" s="11" t="s">
        <v>255</v>
      </c>
      <c r="K2490" s="11" t="s">
        <v>5259</v>
      </c>
      <c r="L2490" s="11">
        <v>2</v>
      </c>
    </row>
    <row r="2491" spans="1:12">
      <c r="A2491" s="11" t="s">
        <v>4693</v>
      </c>
      <c r="D2491" s="11" t="s">
        <v>254</v>
      </c>
      <c r="E2491" s="19" t="s">
        <v>4943</v>
      </c>
      <c r="F2491" s="10">
        <v>42036</v>
      </c>
      <c r="G2491" s="10">
        <v>45323</v>
      </c>
      <c r="H2491" s="11">
        <v>10</v>
      </c>
      <c r="I2491" s="20" t="s">
        <v>253</v>
      </c>
      <c r="J2491" s="11" t="s">
        <v>255</v>
      </c>
      <c r="K2491" s="11" t="s">
        <v>5259</v>
      </c>
      <c r="L2491" s="11">
        <v>2</v>
      </c>
    </row>
    <row r="2492" spans="1:12">
      <c r="A2492" s="11" t="s">
        <v>4694</v>
      </c>
      <c r="D2492" s="11" t="s">
        <v>254</v>
      </c>
      <c r="E2492" s="19" t="s">
        <v>4944</v>
      </c>
      <c r="F2492" s="10">
        <v>42036</v>
      </c>
      <c r="G2492" s="10">
        <v>45323</v>
      </c>
      <c r="H2492" s="11">
        <v>10</v>
      </c>
      <c r="I2492" s="20" t="s">
        <v>253</v>
      </c>
      <c r="J2492" s="11" t="s">
        <v>255</v>
      </c>
      <c r="K2492" s="11" t="s">
        <v>5259</v>
      </c>
      <c r="L2492" s="11">
        <v>2</v>
      </c>
    </row>
    <row r="2493" spans="1:12">
      <c r="A2493" s="11" t="s">
        <v>4695</v>
      </c>
      <c r="D2493" s="11" t="s">
        <v>254</v>
      </c>
      <c r="E2493" s="19" t="s">
        <v>4945</v>
      </c>
      <c r="F2493" s="10">
        <v>42036</v>
      </c>
      <c r="G2493" s="10">
        <v>45323</v>
      </c>
      <c r="H2493" s="11">
        <v>10</v>
      </c>
      <c r="I2493" s="20" t="s">
        <v>253</v>
      </c>
      <c r="J2493" s="11" t="s">
        <v>255</v>
      </c>
      <c r="K2493" s="11" t="s">
        <v>5259</v>
      </c>
      <c r="L2493" s="11">
        <v>2</v>
      </c>
    </row>
    <row r="2494" spans="1:12">
      <c r="A2494" s="11" t="s">
        <v>4696</v>
      </c>
      <c r="D2494" s="11" t="s">
        <v>254</v>
      </c>
      <c r="E2494" s="19" t="s">
        <v>4946</v>
      </c>
      <c r="F2494" s="10">
        <v>42036</v>
      </c>
      <c r="G2494" s="10">
        <v>45323</v>
      </c>
      <c r="H2494" s="11">
        <v>10</v>
      </c>
      <c r="I2494" s="20" t="s">
        <v>253</v>
      </c>
      <c r="J2494" s="11" t="s">
        <v>255</v>
      </c>
      <c r="K2494" s="11" t="s">
        <v>5259</v>
      </c>
      <c r="L2494" s="11">
        <v>2</v>
      </c>
    </row>
    <row r="2495" spans="1:12">
      <c r="A2495" s="11" t="s">
        <v>4697</v>
      </c>
      <c r="D2495" s="11" t="s">
        <v>254</v>
      </c>
      <c r="E2495" s="19" t="s">
        <v>4947</v>
      </c>
      <c r="F2495" s="10">
        <v>42036</v>
      </c>
      <c r="G2495" s="10">
        <v>45323</v>
      </c>
      <c r="H2495" s="11">
        <v>10</v>
      </c>
      <c r="I2495" s="20" t="s">
        <v>253</v>
      </c>
      <c r="J2495" s="11" t="s">
        <v>255</v>
      </c>
      <c r="K2495" s="11" t="s">
        <v>5259</v>
      </c>
      <c r="L2495" s="11">
        <v>2</v>
      </c>
    </row>
    <row r="2496" spans="1:12">
      <c r="A2496" s="11" t="s">
        <v>4698</v>
      </c>
      <c r="D2496" s="11" t="s">
        <v>254</v>
      </c>
      <c r="E2496" s="19" t="s">
        <v>4948</v>
      </c>
      <c r="F2496" s="10">
        <v>42036</v>
      </c>
      <c r="G2496" s="10">
        <v>45323</v>
      </c>
      <c r="H2496" s="11">
        <v>10</v>
      </c>
      <c r="I2496" s="20" t="s">
        <v>253</v>
      </c>
      <c r="J2496" s="11" t="s">
        <v>255</v>
      </c>
      <c r="K2496" s="11" t="s">
        <v>5259</v>
      </c>
      <c r="L2496" s="11">
        <v>2</v>
      </c>
    </row>
    <row r="2497" spans="1:12">
      <c r="A2497" s="11" t="s">
        <v>4699</v>
      </c>
      <c r="D2497" s="11" t="s">
        <v>254</v>
      </c>
      <c r="E2497" s="19" t="s">
        <v>4949</v>
      </c>
      <c r="F2497" s="10">
        <v>42036</v>
      </c>
      <c r="G2497" s="10">
        <v>45323</v>
      </c>
      <c r="H2497" s="11">
        <v>10</v>
      </c>
      <c r="I2497" s="20" t="s">
        <v>253</v>
      </c>
      <c r="J2497" s="11" t="s">
        <v>255</v>
      </c>
      <c r="K2497" s="11" t="s">
        <v>5259</v>
      </c>
      <c r="L2497" s="11">
        <v>2</v>
      </c>
    </row>
    <row r="2498" spans="1:12">
      <c r="A2498" s="11" t="s">
        <v>4700</v>
      </c>
      <c r="D2498" s="11" t="s">
        <v>254</v>
      </c>
      <c r="E2498" s="19" t="s">
        <v>4950</v>
      </c>
      <c r="F2498" s="10">
        <v>42036</v>
      </c>
      <c r="G2498" s="10">
        <v>45323</v>
      </c>
      <c r="H2498" s="11">
        <v>10</v>
      </c>
      <c r="I2498" s="20" t="s">
        <v>253</v>
      </c>
      <c r="J2498" s="11" t="s">
        <v>255</v>
      </c>
      <c r="K2498" s="11" t="s">
        <v>5259</v>
      </c>
      <c r="L2498" s="11">
        <v>2</v>
      </c>
    </row>
    <row r="2499" spans="1:12">
      <c r="A2499" s="11" t="s">
        <v>4701</v>
      </c>
      <c r="D2499" s="11" t="s">
        <v>254</v>
      </c>
      <c r="E2499" s="19" t="s">
        <v>4951</v>
      </c>
      <c r="F2499" s="10">
        <v>42036</v>
      </c>
      <c r="G2499" s="10">
        <v>45323</v>
      </c>
      <c r="H2499" s="11">
        <v>10</v>
      </c>
      <c r="I2499" s="20" t="s">
        <v>253</v>
      </c>
      <c r="J2499" s="11" t="s">
        <v>255</v>
      </c>
      <c r="K2499" s="11" t="s">
        <v>5259</v>
      </c>
      <c r="L2499" s="11">
        <v>2</v>
      </c>
    </row>
    <row r="2500" spans="1:12">
      <c r="A2500" s="11" t="s">
        <v>4702</v>
      </c>
      <c r="D2500" s="11" t="s">
        <v>254</v>
      </c>
      <c r="E2500" s="19" t="s">
        <v>4952</v>
      </c>
      <c r="F2500" s="10">
        <v>42036</v>
      </c>
      <c r="G2500" s="10">
        <v>45323</v>
      </c>
      <c r="H2500" s="11">
        <v>10</v>
      </c>
      <c r="I2500" s="20" t="s">
        <v>253</v>
      </c>
      <c r="J2500" s="11" t="s">
        <v>255</v>
      </c>
      <c r="K2500" s="11" t="s">
        <v>5259</v>
      </c>
      <c r="L2500" s="11">
        <v>2</v>
      </c>
    </row>
    <row r="2501" spans="1:12">
      <c r="A2501" s="11" t="s">
        <v>4703</v>
      </c>
      <c r="D2501" s="11" t="s">
        <v>254</v>
      </c>
      <c r="E2501" s="19" t="s">
        <v>4953</v>
      </c>
      <c r="F2501" s="10">
        <v>42036</v>
      </c>
      <c r="G2501" s="10">
        <v>45323</v>
      </c>
      <c r="H2501" s="11">
        <v>10</v>
      </c>
      <c r="I2501" s="20" t="s">
        <v>253</v>
      </c>
      <c r="J2501" s="11" t="s">
        <v>255</v>
      </c>
      <c r="K2501" s="11" t="s">
        <v>5259</v>
      </c>
      <c r="L2501" s="11">
        <v>2</v>
      </c>
    </row>
    <row r="2502" spans="1:12">
      <c r="A2502" s="11" t="s">
        <v>4704</v>
      </c>
      <c r="D2502" s="11" t="s">
        <v>254</v>
      </c>
      <c r="E2502" s="19" t="s">
        <v>4954</v>
      </c>
      <c r="F2502" s="10">
        <v>42036</v>
      </c>
      <c r="G2502" s="10">
        <v>45323</v>
      </c>
      <c r="H2502" s="11">
        <v>10</v>
      </c>
      <c r="I2502" s="20" t="s">
        <v>253</v>
      </c>
      <c r="J2502" s="11" t="s">
        <v>255</v>
      </c>
      <c r="K2502" s="11" t="s">
        <v>5259</v>
      </c>
      <c r="L2502" s="11">
        <v>2</v>
      </c>
    </row>
    <row r="2503" spans="1:12">
      <c r="A2503" s="11" t="s">
        <v>4705</v>
      </c>
      <c r="D2503" s="11" t="s">
        <v>254</v>
      </c>
      <c r="E2503" s="19" t="s">
        <v>4955</v>
      </c>
      <c r="F2503" s="10">
        <v>42036</v>
      </c>
      <c r="G2503" s="10">
        <v>45323</v>
      </c>
      <c r="H2503" s="11">
        <v>10</v>
      </c>
      <c r="I2503" s="20" t="s">
        <v>253</v>
      </c>
      <c r="J2503" s="11" t="s">
        <v>255</v>
      </c>
      <c r="K2503" s="11" t="s">
        <v>5259</v>
      </c>
      <c r="L2503" s="11">
        <v>2</v>
      </c>
    </row>
    <row r="2504" spans="1:12">
      <c r="A2504" s="11" t="s">
        <v>4706</v>
      </c>
      <c r="D2504" s="11" t="s">
        <v>254</v>
      </c>
      <c r="E2504" s="19" t="s">
        <v>4956</v>
      </c>
      <c r="F2504" s="10">
        <v>42036</v>
      </c>
      <c r="G2504" s="10">
        <v>45323</v>
      </c>
      <c r="H2504" s="11">
        <v>10</v>
      </c>
      <c r="I2504" s="20" t="s">
        <v>253</v>
      </c>
      <c r="J2504" s="11" t="s">
        <v>255</v>
      </c>
      <c r="K2504" s="11" t="s">
        <v>5259</v>
      </c>
      <c r="L2504" s="11">
        <v>2</v>
      </c>
    </row>
    <row r="2505" spans="1:12">
      <c r="A2505" s="11" t="s">
        <v>4707</v>
      </c>
      <c r="D2505" s="11" t="s">
        <v>254</v>
      </c>
      <c r="E2505" s="19" t="s">
        <v>4957</v>
      </c>
      <c r="F2505" s="10">
        <v>42036</v>
      </c>
      <c r="G2505" s="10">
        <v>45323</v>
      </c>
      <c r="H2505" s="11">
        <v>10</v>
      </c>
      <c r="I2505" s="20" t="s">
        <v>253</v>
      </c>
      <c r="J2505" s="11" t="s">
        <v>255</v>
      </c>
      <c r="K2505" s="11" t="s">
        <v>5259</v>
      </c>
      <c r="L2505" s="11">
        <v>2</v>
      </c>
    </row>
    <row r="2506" spans="1:12">
      <c r="A2506" s="11" t="s">
        <v>4708</v>
      </c>
      <c r="D2506" s="11" t="s">
        <v>254</v>
      </c>
      <c r="E2506" s="19" t="s">
        <v>4958</v>
      </c>
      <c r="F2506" s="10">
        <v>42036</v>
      </c>
      <c r="G2506" s="10">
        <v>45323</v>
      </c>
      <c r="H2506" s="11">
        <v>10</v>
      </c>
      <c r="I2506" s="20" t="s">
        <v>253</v>
      </c>
      <c r="J2506" s="11" t="s">
        <v>255</v>
      </c>
      <c r="K2506" s="11" t="s">
        <v>5259</v>
      </c>
      <c r="L2506" s="11">
        <v>2</v>
      </c>
    </row>
    <row r="2507" spans="1:12">
      <c r="A2507" s="11" t="s">
        <v>4709</v>
      </c>
      <c r="D2507" s="11" t="s">
        <v>254</v>
      </c>
      <c r="E2507" s="19" t="s">
        <v>4959</v>
      </c>
      <c r="F2507" s="10">
        <v>42036</v>
      </c>
      <c r="G2507" s="10">
        <v>45323</v>
      </c>
      <c r="H2507" s="11">
        <v>10</v>
      </c>
      <c r="I2507" s="20" t="s">
        <v>253</v>
      </c>
      <c r="J2507" s="11" t="s">
        <v>255</v>
      </c>
      <c r="K2507" s="11" t="s">
        <v>5259</v>
      </c>
      <c r="L2507" s="11">
        <v>2</v>
      </c>
    </row>
    <row r="2508" spans="1:12">
      <c r="A2508" s="11" t="s">
        <v>4710</v>
      </c>
      <c r="D2508" s="11" t="s">
        <v>254</v>
      </c>
      <c r="E2508" s="19" t="s">
        <v>4960</v>
      </c>
      <c r="F2508" s="10">
        <v>42036</v>
      </c>
      <c r="G2508" s="10">
        <v>45323</v>
      </c>
      <c r="H2508" s="11">
        <v>10</v>
      </c>
      <c r="I2508" s="20" t="s">
        <v>253</v>
      </c>
      <c r="J2508" s="11" t="s">
        <v>255</v>
      </c>
      <c r="K2508" s="11" t="s">
        <v>5259</v>
      </c>
      <c r="L2508" s="11">
        <v>2</v>
      </c>
    </row>
    <row r="2509" spans="1:12">
      <c r="A2509" s="11" t="s">
        <v>4711</v>
      </c>
      <c r="D2509" s="11" t="s">
        <v>254</v>
      </c>
      <c r="E2509" s="19" t="s">
        <v>4961</v>
      </c>
      <c r="F2509" s="10">
        <v>42036</v>
      </c>
      <c r="G2509" s="10">
        <v>45323</v>
      </c>
      <c r="H2509" s="11">
        <v>10</v>
      </c>
      <c r="I2509" s="20" t="s">
        <v>253</v>
      </c>
      <c r="J2509" s="11" t="s">
        <v>255</v>
      </c>
      <c r="K2509" s="11" t="s">
        <v>5259</v>
      </c>
      <c r="L2509" s="11">
        <v>2</v>
      </c>
    </row>
    <row r="2510" spans="1:12">
      <c r="A2510" s="11" t="s">
        <v>4712</v>
      </c>
      <c r="D2510" s="11" t="s">
        <v>254</v>
      </c>
      <c r="E2510" s="19" t="s">
        <v>4962</v>
      </c>
      <c r="F2510" s="10">
        <v>42036</v>
      </c>
      <c r="G2510" s="10">
        <v>45323</v>
      </c>
      <c r="H2510" s="11">
        <v>10</v>
      </c>
      <c r="I2510" s="20" t="s">
        <v>253</v>
      </c>
      <c r="J2510" s="11" t="s">
        <v>255</v>
      </c>
      <c r="K2510" s="11" t="s">
        <v>5259</v>
      </c>
      <c r="L2510" s="11">
        <v>2</v>
      </c>
    </row>
    <row r="2511" spans="1:12">
      <c r="A2511" s="11" t="s">
        <v>4713</v>
      </c>
      <c r="D2511" s="11" t="s">
        <v>254</v>
      </c>
      <c r="E2511" s="19" t="s">
        <v>4963</v>
      </c>
      <c r="F2511" s="10">
        <v>42036</v>
      </c>
      <c r="G2511" s="10">
        <v>45323</v>
      </c>
      <c r="H2511" s="11">
        <v>10</v>
      </c>
      <c r="I2511" s="20" t="s">
        <v>253</v>
      </c>
      <c r="J2511" s="11" t="s">
        <v>255</v>
      </c>
      <c r="K2511" s="11" t="s">
        <v>5259</v>
      </c>
      <c r="L2511" s="11">
        <v>2</v>
      </c>
    </row>
    <row r="2512" spans="1:12">
      <c r="A2512" s="11" t="s">
        <v>4964</v>
      </c>
      <c r="D2512" s="11" t="s">
        <v>254</v>
      </c>
      <c r="E2512" s="19" t="s">
        <v>5104</v>
      </c>
      <c r="F2512" s="10">
        <v>42036</v>
      </c>
      <c r="G2512" s="10">
        <v>45323</v>
      </c>
      <c r="H2512" s="11">
        <v>10</v>
      </c>
      <c r="I2512" s="20" t="s">
        <v>253</v>
      </c>
      <c r="J2512" s="11" t="s">
        <v>255</v>
      </c>
      <c r="K2512" s="11" t="s">
        <v>5259</v>
      </c>
      <c r="L2512" s="11">
        <v>2</v>
      </c>
    </row>
    <row r="2513" spans="1:12">
      <c r="A2513" s="11" t="s">
        <v>4965</v>
      </c>
      <c r="D2513" s="11" t="s">
        <v>254</v>
      </c>
      <c r="E2513" s="19" t="s">
        <v>5105</v>
      </c>
      <c r="F2513" s="10">
        <v>42036</v>
      </c>
      <c r="G2513" s="10">
        <v>45323</v>
      </c>
      <c r="H2513" s="11">
        <v>10</v>
      </c>
      <c r="I2513" s="20" t="s">
        <v>253</v>
      </c>
      <c r="J2513" s="11" t="s">
        <v>255</v>
      </c>
      <c r="K2513" s="11" t="s">
        <v>5259</v>
      </c>
      <c r="L2513" s="11">
        <v>2</v>
      </c>
    </row>
    <row r="2514" spans="1:12">
      <c r="A2514" s="11" t="s">
        <v>4966</v>
      </c>
      <c r="D2514" s="11" t="s">
        <v>254</v>
      </c>
      <c r="E2514" s="19" t="s">
        <v>5106</v>
      </c>
      <c r="F2514" s="10">
        <v>42036</v>
      </c>
      <c r="G2514" s="10">
        <v>45323</v>
      </c>
      <c r="H2514" s="11">
        <v>10</v>
      </c>
      <c r="I2514" s="20" t="s">
        <v>253</v>
      </c>
      <c r="J2514" s="11" t="s">
        <v>255</v>
      </c>
      <c r="K2514" s="11" t="s">
        <v>5259</v>
      </c>
      <c r="L2514" s="11">
        <v>2</v>
      </c>
    </row>
    <row r="2515" spans="1:12">
      <c r="A2515" s="11" t="s">
        <v>4967</v>
      </c>
      <c r="D2515" s="11" t="s">
        <v>254</v>
      </c>
      <c r="E2515" s="19" t="s">
        <v>5107</v>
      </c>
      <c r="F2515" s="10">
        <v>42036</v>
      </c>
      <c r="G2515" s="10">
        <v>45323</v>
      </c>
      <c r="H2515" s="11">
        <v>10</v>
      </c>
      <c r="I2515" s="20" t="s">
        <v>253</v>
      </c>
      <c r="J2515" s="11" t="s">
        <v>255</v>
      </c>
      <c r="K2515" s="11" t="s">
        <v>5259</v>
      </c>
      <c r="L2515" s="11">
        <v>2</v>
      </c>
    </row>
    <row r="2516" spans="1:12">
      <c r="A2516" s="11" t="s">
        <v>4968</v>
      </c>
      <c r="D2516" s="11" t="s">
        <v>254</v>
      </c>
      <c r="E2516" s="19" t="s">
        <v>5108</v>
      </c>
      <c r="F2516" s="10">
        <v>42036</v>
      </c>
      <c r="G2516" s="10">
        <v>45323</v>
      </c>
      <c r="H2516" s="11">
        <v>10</v>
      </c>
      <c r="I2516" s="20" t="s">
        <v>253</v>
      </c>
      <c r="J2516" s="11" t="s">
        <v>255</v>
      </c>
      <c r="K2516" s="11" t="s">
        <v>5259</v>
      </c>
      <c r="L2516" s="11">
        <v>2</v>
      </c>
    </row>
    <row r="2517" spans="1:12">
      <c r="A2517" s="11" t="s">
        <v>4969</v>
      </c>
      <c r="D2517" s="11" t="s">
        <v>254</v>
      </c>
      <c r="E2517" s="19" t="s">
        <v>5109</v>
      </c>
      <c r="F2517" s="10">
        <v>42036</v>
      </c>
      <c r="G2517" s="10">
        <v>45323</v>
      </c>
      <c r="H2517" s="11">
        <v>10</v>
      </c>
      <c r="I2517" s="20" t="s">
        <v>253</v>
      </c>
      <c r="J2517" s="11" t="s">
        <v>255</v>
      </c>
      <c r="K2517" s="11" t="s">
        <v>5259</v>
      </c>
      <c r="L2517" s="11">
        <v>2</v>
      </c>
    </row>
    <row r="2518" spans="1:12">
      <c r="A2518" s="11" t="s">
        <v>4970</v>
      </c>
      <c r="D2518" s="11" t="s">
        <v>254</v>
      </c>
      <c r="E2518" s="19" t="s">
        <v>5110</v>
      </c>
      <c r="F2518" s="10">
        <v>42036</v>
      </c>
      <c r="G2518" s="10">
        <v>45323</v>
      </c>
      <c r="H2518" s="11">
        <v>10</v>
      </c>
      <c r="I2518" s="20" t="s">
        <v>253</v>
      </c>
      <c r="J2518" s="11" t="s">
        <v>255</v>
      </c>
      <c r="K2518" s="11" t="s">
        <v>5259</v>
      </c>
      <c r="L2518" s="11">
        <v>2</v>
      </c>
    </row>
    <row r="2519" spans="1:12">
      <c r="A2519" s="11" t="s">
        <v>4971</v>
      </c>
      <c r="D2519" s="11" t="s">
        <v>254</v>
      </c>
      <c r="E2519" s="19" t="s">
        <v>5111</v>
      </c>
      <c r="F2519" s="10">
        <v>42036</v>
      </c>
      <c r="G2519" s="10">
        <v>45323</v>
      </c>
      <c r="H2519" s="11">
        <v>10</v>
      </c>
      <c r="I2519" s="20" t="s">
        <v>253</v>
      </c>
      <c r="J2519" s="11" t="s">
        <v>255</v>
      </c>
      <c r="K2519" s="11" t="s">
        <v>5259</v>
      </c>
      <c r="L2519" s="11">
        <v>2</v>
      </c>
    </row>
    <row r="2520" spans="1:12">
      <c r="A2520" s="11" t="s">
        <v>4972</v>
      </c>
      <c r="D2520" s="11" t="s">
        <v>254</v>
      </c>
      <c r="E2520" s="19" t="s">
        <v>5112</v>
      </c>
      <c r="F2520" s="10">
        <v>42036</v>
      </c>
      <c r="G2520" s="10">
        <v>45323</v>
      </c>
      <c r="H2520" s="11">
        <v>10</v>
      </c>
      <c r="I2520" s="20" t="s">
        <v>253</v>
      </c>
      <c r="J2520" s="11" t="s">
        <v>255</v>
      </c>
      <c r="K2520" s="11" t="s">
        <v>5259</v>
      </c>
      <c r="L2520" s="11">
        <v>2</v>
      </c>
    </row>
    <row r="2521" spans="1:12">
      <c r="A2521" s="11" t="s">
        <v>4973</v>
      </c>
      <c r="D2521" s="11" t="s">
        <v>254</v>
      </c>
      <c r="E2521" s="19" t="s">
        <v>5113</v>
      </c>
      <c r="F2521" s="10">
        <v>42036</v>
      </c>
      <c r="G2521" s="10">
        <v>45323</v>
      </c>
      <c r="H2521" s="11">
        <v>10</v>
      </c>
      <c r="I2521" s="20" t="s">
        <v>253</v>
      </c>
      <c r="J2521" s="11" t="s">
        <v>255</v>
      </c>
      <c r="K2521" s="11" t="s">
        <v>5259</v>
      </c>
      <c r="L2521" s="11">
        <v>2</v>
      </c>
    </row>
    <row r="2522" spans="1:12">
      <c r="A2522" s="11" t="s">
        <v>4974</v>
      </c>
      <c r="D2522" s="11" t="s">
        <v>254</v>
      </c>
      <c r="E2522" s="19" t="s">
        <v>5114</v>
      </c>
      <c r="F2522" s="10">
        <v>42036</v>
      </c>
      <c r="G2522" s="10">
        <v>45323</v>
      </c>
      <c r="H2522" s="11">
        <v>10</v>
      </c>
      <c r="I2522" s="20" t="s">
        <v>253</v>
      </c>
      <c r="J2522" s="11" t="s">
        <v>255</v>
      </c>
      <c r="K2522" s="11" t="s">
        <v>5259</v>
      </c>
      <c r="L2522" s="11">
        <v>2</v>
      </c>
    </row>
    <row r="2523" spans="1:12">
      <c r="A2523" s="11" t="s">
        <v>4975</v>
      </c>
      <c r="D2523" s="11" t="s">
        <v>254</v>
      </c>
      <c r="E2523" s="19" t="s">
        <v>5115</v>
      </c>
      <c r="F2523" s="10">
        <v>42036</v>
      </c>
      <c r="G2523" s="10">
        <v>45323</v>
      </c>
      <c r="H2523" s="11">
        <v>10</v>
      </c>
      <c r="I2523" s="20" t="s">
        <v>253</v>
      </c>
      <c r="J2523" s="11" t="s">
        <v>255</v>
      </c>
      <c r="K2523" s="11" t="s">
        <v>5259</v>
      </c>
      <c r="L2523" s="11">
        <v>2</v>
      </c>
    </row>
    <row r="2524" spans="1:12">
      <c r="A2524" s="11" t="s">
        <v>4976</v>
      </c>
      <c r="D2524" s="11" t="s">
        <v>254</v>
      </c>
      <c r="E2524" s="19" t="s">
        <v>5116</v>
      </c>
      <c r="F2524" s="10">
        <v>42036</v>
      </c>
      <c r="G2524" s="10">
        <v>45323</v>
      </c>
      <c r="H2524" s="11">
        <v>10</v>
      </c>
      <c r="I2524" s="20" t="s">
        <v>253</v>
      </c>
      <c r="J2524" s="11" t="s">
        <v>255</v>
      </c>
      <c r="K2524" s="11" t="s">
        <v>5259</v>
      </c>
      <c r="L2524" s="11">
        <v>2</v>
      </c>
    </row>
    <row r="2525" spans="1:12">
      <c r="A2525" s="11" t="s">
        <v>4977</v>
      </c>
      <c r="D2525" s="11" t="s">
        <v>254</v>
      </c>
      <c r="E2525" s="19" t="s">
        <v>5117</v>
      </c>
      <c r="F2525" s="10">
        <v>42036</v>
      </c>
      <c r="G2525" s="10">
        <v>45323</v>
      </c>
      <c r="H2525" s="11">
        <v>10</v>
      </c>
      <c r="I2525" s="20" t="s">
        <v>253</v>
      </c>
      <c r="J2525" s="11" t="s">
        <v>255</v>
      </c>
      <c r="K2525" s="11" t="s">
        <v>5259</v>
      </c>
      <c r="L2525" s="11">
        <v>2</v>
      </c>
    </row>
    <row r="2526" spans="1:12">
      <c r="A2526" s="11" t="s">
        <v>4978</v>
      </c>
      <c r="D2526" s="11" t="s">
        <v>254</v>
      </c>
      <c r="E2526" s="19" t="s">
        <v>5118</v>
      </c>
      <c r="F2526" s="10">
        <v>42036</v>
      </c>
      <c r="G2526" s="10">
        <v>45323</v>
      </c>
      <c r="H2526" s="11">
        <v>10</v>
      </c>
      <c r="I2526" s="20" t="s">
        <v>253</v>
      </c>
      <c r="J2526" s="11" t="s">
        <v>255</v>
      </c>
      <c r="K2526" s="11" t="s">
        <v>5259</v>
      </c>
      <c r="L2526" s="11">
        <v>2</v>
      </c>
    </row>
    <row r="2527" spans="1:12">
      <c r="A2527" s="11" t="s">
        <v>4979</v>
      </c>
      <c r="D2527" s="11" t="s">
        <v>254</v>
      </c>
      <c r="E2527" s="19" t="s">
        <v>5119</v>
      </c>
      <c r="F2527" s="10">
        <v>42036</v>
      </c>
      <c r="G2527" s="10">
        <v>45323</v>
      </c>
      <c r="H2527" s="11">
        <v>10</v>
      </c>
      <c r="I2527" s="20" t="s">
        <v>253</v>
      </c>
      <c r="J2527" s="11" t="s">
        <v>255</v>
      </c>
      <c r="K2527" s="11" t="s">
        <v>5259</v>
      </c>
      <c r="L2527" s="11">
        <v>2</v>
      </c>
    </row>
    <row r="2528" spans="1:12">
      <c r="A2528" s="11" t="s">
        <v>4980</v>
      </c>
      <c r="D2528" s="11" t="s">
        <v>254</v>
      </c>
      <c r="E2528" s="19" t="s">
        <v>5120</v>
      </c>
      <c r="F2528" s="10">
        <v>42036</v>
      </c>
      <c r="G2528" s="10">
        <v>45323</v>
      </c>
      <c r="H2528" s="11">
        <v>10</v>
      </c>
      <c r="I2528" s="20" t="s">
        <v>253</v>
      </c>
      <c r="J2528" s="11" t="s">
        <v>255</v>
      </c>
      <c r="K2528" s="11" t="s">
        <v>5259</v>
      </c>
      <c r="L2528" s="11">
        <v>2</v>
      </c>
    </row>
    <row r="2529" spans="1:12">
      <c r="A2529" s="11" t="s">
        <v>4981</v>
      </c>
      <c r="D2529" s="11" t="s">
        <v>254</v>
      </c>
      <c r="E2529" s="19" t="s">
        <v>5121</v>
      </c>
      <c r="F2529" s="10">
        <v>42036</v>
      </c>
      <c r="G2529" s="10">
        <v>45323</v>
      </c>
      <c r="H2529" s="11">
        <v>10</v>
      </c>
      <c r="I2529" s="20" t="s">
        <v>253</v>
      </c>
      <c r="J2529" s="11" t="s">
        <v>255</v>
      </c>
      <c r="K2529" s="11" t="s">
        <v>5259</v>
      </c>
      <c r="L2529" s="11">
        <v>2</v>
      </c>
    </row>
    <row r="2530" spans="1:12">
      <c r="A2530" s="11" t="s">
        <v>4982</v>
      </c>
      <c r="D2530" s="11" t="s">
        <v>254</v>
      </c>
      <c r="E2530" s="19" t="s">
        <v>5122</v>
      </c>
      <c r="F2530" s="10">
        <v>42036</v>
      </c>
      <c r="G2530" s="10">
        <v>45323</v>
      </c>
      <c r="H2530" s="11">
        <v>10</v>
      </c>
      <c r="I2530" s="20" t="s">
        <v>253</v>
      </c>
      <c r="J2530" s="11" t="s">
        <v>255</v>
      </c>
      <c r="K2530" s="11" t="s">
        <v>5259</v>
      </c>
      <c r="L2530" s="11">
        <v>2</v>
      </c>
    </row>
    <row r="2531" spans="1:12">
      <c r="A2531" s="11" t="s">
        <v>4983</v>
      </c>
      <c r="D2531" s="11" t="s">
        <v>254</v>
      </c>
      <c r="E2531" s="19" t="s">
        <v>5123</v>
      </c>
      <c r="F2531" s="10">
        <v>42036</v>
      </c>
      <c r="G2531" s="10">
        <v>45323</v>
      </c>
      <c r="H2531" s="11">
        <v>10</v>
      </c>
      <c r="I2531" s="20" t="s">
        <v>253</v>
      </c>
      <c r="J2531" s="11" t="s">
        <v>255</v>
      </c>
      <c r="K2531" s="11" t="s">
        <v>5259</v>
      </c>
      <c r="L2531" s="11">
        <v>2</v>
      </c>
    </row>
    <row r="2532" spans="1:12">
      <c r="A2532" s="11" t="s">
        <v>4984</v>
      </c>
      <c r="D2532" s="11" t="s">
        <v>254</v>
      </c>
      <c r="E2532" s="19" t="s">
        <v>5124</v>
      </c>
      <c r="F2532" s="10">
        <v>42036</v>
      </c>
      <c r="G2532" s="10">
        <v>45323</v>
      </c>
      <c r="H2532" s="11">
        <v>10</v>
      </c>
      <c r="I2532" s="20" t="s">
        <v>253</v>
      </c>
      <c r="J2532" s="11" t="s">
        <v>255</v>
      </c>
      <c r="K2532" s="11" t="s">
        <v>5259</v>
      </c>
      <c r="L2532" s="11">
        <v>2</v>
      </c>
    </row>
    <row r="2533" spans="1:12">
      <c r="A2533" s="11" t="s">
        <v>4985</v>
      </c>
      <c r="D2533" s="11" t="s">
        <v>254</v>
      </c>
      <c r="E2533" s="19" t="s">
        <v>5125</v>
      </c>
      <c r="F2533" s="10">
        <v>42036</v>
      </c>
      <c r="G2533" s="10">
        <v>45323</v>
      </c>
      <c r="H2533" s="11">
        <v>10</v>
      </c>
      <c r="I2533" s="20" t="s">
        <v>253</v>
      </c>
      <c r="J2533" s="11" t="s">
        <v>255</v>
      </c>
      <c r="K2533" s="11" t="s">
        <v>5259</v>
      </c>
      <c r="L2533" s="11">
        <v>2</v>
      </c>
    </row>
    <row r="2534" spans="1:12">
      <c r="A2534" s="11" t="s">
        <v>4986</v>
      </c>
      <c r="D2534" s="11" t="s">
        <v>254</v>
      </c>
      <c r="E2534" s="19" t="s">
        <v>5126</v>
      </c>
      <c r="F2534" s="10">
        <v>42036</v>
      </c>
      <c r="G2534" s="10">
        <v>45323</v>
      </c>
      <c r="H2534" s="11">
        <v>10</v>
      </c>
      <c r="I2534" s="20" t="s">
        <v>253</v>
      </c>
      <c r="J2534" s="11" t="s">
        <v>255</v>
      </c>
      <c r="K2534" s="11" t="s">
        <v>5259</v>
      </c>
      <c r="L2534" s="11">
        <v>2</v>
      </c>
    </row>
    <row r="2535" spans="1:12">
      <c r="A2535" s="11" t="s">
        <v>4987</v>
      </c>
      <c r="D2535" s="11" t="s">
        <v>254</v>
      </c>
      <c r="E2535" s="19" t="s">
        <v>5127</v>
      </c>
      <c r="F2535" s="10">
        <v>42036</v>
      </c>
      <c r="G2535" s="10">
        <v>45323</v>
      </c>
      <c r="H2535" s="11">
        <v>10</v>
      </c>
      <c r="I2535" s="20" t="s">
        <v>253</v>
      </c>
      <c r="J2535" s="11" t="s">
        <v>255</v>
      </c>
      <c r="K2535" s="11" t="s">
        <v>5259</v>
      </c>
      <c r="L2535" s="11">
        <v>2</v>
      </c>
    </row>
    <row r="2536" spans="1:12">
      <c r="A2536" s="11" t="s">
        <v>4988</v>
      </c>
      <c r="D2536" s="11" t="s">
        <v>254</v>
      </c>
      <c r="E2536" s="19" t="s">
        <v>5128</v>
      </c>
      <c r="F2536" s="10">
        <v>42036</v>
      </c>
      <c r="G2536" s="10">
        <v>45323</v>
      </c>
      <c r="H2536" s="11">
        <v>10</v>
      </c>
      <c r="I2536" s="20" t="s">
        <v>253</v>
      </c>
      <c r="J2536" s="11" t="s">
        <v>255</v>
      </c>
      <c r="K2536" s="11" t="s">
        <v>5259</v>
      </c>
      <c r="L2536" s="11">
        <v>2</v>
      </c>
    </row>
    <row r="2537" spans="1:12">
      <c r="A2537" s="11" t="s">
        <v>4989</v>
      </c>
      <c r="D2537" s="11" t="s">
        <v>254</v>
      </c>
      <c r="E2537" s="19" t="s">
        <v>5129</v>
      </c>
      <c r="F2537" s="10">
        <v>42036</v>
      </c>
      <c r="G2537" s="10">
        <v>45323</v>
      </c>
      <c r="H2537" s="11">
        <v>10</v>
      </c>
      <c r="I2537" s="20" t="s">
        <v>253</v>
      </c>
      <c r="J2537" s="11" t="s">
        <v>255</v>
      </c>
      <c r="K2537" s="11" t="s">
        <v>5259</v>
      </c>
      <c r="L2537" s="11">
        <v>2</v>
      </c>
    </row>
    <row r="2538" spans="1:12">
      <c r="A2538" s="11" t="s">
        <v>4990</v>
      </c>
      <c r="D2538" s="11" t="s">
        <v>254</v>
      </c>
      <c r="E2538" s="19" t="s">
        <v>5130</v>
      </c>
      <c r="F2538" s="10">
        <v>42036</v>
      </c>
      <c r="G2538" s="10">
        <v>45323</v>
      </c>
      <c r="H2538" s="11">
        <v>10</v>
      </c>
      <c r="I2538" s="20" t="s">
        <v>253</v>
      </c>
      <c r="J2538" s="11" t="s">
        <v>255</v>
      </c>
      <c r="K2538" s="11" t="s">
        <v>5259</v>
      </c>
      <c r="L2538" s="11">
        <v>2</v>
      </c>
    </row>
    <row r="2539" spans="1:12">
      <c r="A2539" s="11" t="s">
        <v>4991</v>
      </c>
      <c r="D2539" s="11" t="s">
        <v>254</v>
      </c>
      <c r="E2539" s="19" t="s">
        <v>5131</v>
      </c>
      <c r="F2539" s="10">
        <v>42036</v>
      </c>
      <c r="G2539" s="10">
        <v>45323</v>
      </c>
      <c r="H2539" s="11">
        <v>10</v>
      </c>
      <c r="I2539" s="20" t="s">
        <v>253</v>
      </c>
      <c r="J2539" s="11" t="s">
        <v>255</v>
      </c>
      <c r="K2539" s="11" t="s">
        <v>5259</v>
      </c>
      <c r="L2539" s="11">
        <v>2</v>
      </c>
    </row>
    <row r="2540" spans="1:12">
      <c r="A2540" s="11" t="s">
        <v>4992</v>
      </c>
      <c r="D2540" s="11" t="s">
        <v>254</v>
      </c>
      <c r="E2540" s="19" t="s">
        <v>5132</v>
      </c>
      <c r="F2540" s="10">
        <v>42036</v>
      </c>
      <c r="G2540" s="10">
        <v>45323</v>
      </c>
      <c r="H2540" s="11">
        <v>10</v>
      </c>
      <c r="I2540" s="20" t="s">
        <v>253</v>
      </c>
      <c r="J2540" s="11" t="s">
        <v>255</v>
      </c>
      <c r="K2540" s="11" t="s">
        <v>5259</v>
      </c>
      <c r="L2540" s="11">
        <v>2</v>
      </c>
    </row>
    <row r="2541" spans="1:12">
      <c r="A2541" s="11" t="s">
        <v>4993</v>
      </c>
      <c r="D2541" s="11" t="s">
        <v>254</v>
      </c>
      <c r="E2541" s="19" t="s">
        <v>5133</v>
      </c>
      <c r="F2541" s="10">
        <v>42036</v>
      </c>
      <c r="G2541" s="10">
        <v>45323</v>
      </c>
      <c r="H2541" s="11">
        <v>10</v>
      </c>
      <c r="I2541" s="20" t="s">
        <v>253</v>
      </c>
      <c r="J2541" s="11" t="s">
        <v>255</v>
      </c>
      <c r="K2541" s="11" t="s">
        <v>5259</v>
      </c>
      <c r="L2541" s="11">
        <v>2</v>
      </c>
    </row>
    <row r="2542" spans="1:12">
      <c r="A2542" s="11" t="s">
        <v>4994</v>
      </c>
      <c r="D2542" s="11" t="s">
        <v>254</v>
      </c>
      <c r="E2542" s="19" t="s">
        <v>5134</v>
      </c>
      <c r="F2542" s="10">
        <v>42036</v>
      </c>
      <c r="G2542" s="10">
        <v>45323</v>
      </c>
      <c r="H2542" s="11">
        <v>10</v>
      </c>
      <c r="I2542" s="20" t="s">
        <v>253</v>
      </c>
      <c r="J2542" s="11" t="s">
        <v>255</v>
      </c>
      <c r="K2542" s="11" t="s">
        <v>5259</v>
      </c>
      <c r="L2542" s="11">
        <v>2</v>
      </c>
    </row>
    <row r="2543" spans="1:12">
      <c r="A2543" s="11" t="s">
        <v>4995</v>
      </c>
      <c r="D2543" s="11" t="s">
        <v>254</v>
      </c>
      <c r="E2543" s="19" t="s">
        <v>5135</v>
      </c>
      <c r="F2543" s="10">
        <v>42036</v>
      </c>
      <c r="G2543" s="10">
        <v>45323</v>
      </c>
      <c r="H2543" s="11">
        <v>10</v>
      </c>
      <c r="I2543" s="20" t="s">
        <v>253</v>
      </c>
      <c r="J2543" s="11" t="s">
        <v>255</v>
      </c>
      <c r="K2543" s="11" t="s">
        <v>5259</v>
      </c>
      <c r="L2543" s="11">
        <v>2</v>
      </c>
    </row>
    <row r="2544" spans="1:12">
      <c r="A2544" s="11" t="s">
        <v>4996</v>
      </c>
      <c r="D2544" s="11" t="s">
        <v>254</v>
      </c>
      <c r="E2544" s="19" t="s">
        <v>5136</v>
      </c>
      <c r="F2544" s="10">
        <v>42036</v>
      </c>
      <c r="G2544" s="10">
        <v>45323</v>
      </c>
      <c r="H2544" s="11">
        <v>10</v>
      </c>
      <c r="I2544" s="20" t="s">
        <v>253</v>
      </c>
      <c r="J2544" s="11" t="s">
        <v>255</v>
      </c>
      <c r="K2544" s="11" t="s">
        <v>5259</v>
      </c>
      <c r="L2544" s="11">
        <v>2</v>
      </c>
    </row>
    <row r="2545" spans="1:12">
      <c r="A2545" s="11" t="s">
        <v>4997</v>
      </c>
      <c r="D2545" s="11" t="s">
        <v>254</v>
      </c>
      <c r="E2545" s="19" t="s">
        <v>5137</v>
      </c>
      <c r="F2545" s="10">
        <v>42036</v>
      </c>
      <c r="G2545" s="10">
        <v>45323</v>
      </c>
      <c r="H2545" s="11">
        <v>10</v>
      </c>
      <c r="I2545" s="20" t="s">
        <v>253</v>
      </c>
      <c r="J2545" s="11" t="s">
        <v>255</v>
      </c>
      <c r="K2545" s="11" t="s">
        <v>5259</v>
      </c>
      <c r="L2545" s="11">
        <v>2</v>
      </c>
    </row>
    <row r="2546" spans="1:12">
      <c r="A2546" s="11" t="s">
        <v>4998</v>
      </c>
      <c r="D2546" s="11" t="s">
        <v>254</v>
      </c>
      <c r="E2546" s="19" t="s">
        <v>5138</v>
      </c>
      <c r="F2546" s="10">
        <v>42036</v>
      </c>
      <c r="G2546" s="10">
        <v>45323</v>
      </c>
      <c r="H2546" s="11">
        <v>10</v>
      </c>
      <c r="I2546" s="20" t="s">
        <v>253</v>
      </c>
      <c r="J2546" s="11" t="s">
        <v>255</v>
      </c>
      <c r="K2546" s="11" t="s">
        <v>5259</v>
      </c>
      <c r="L2546" s="11">
        <v>2</v>
      </c>
    </row>
    <row r="2547" spans="1:12">
      <c r="A2547" s="11" t="s">
        <v>4999</v>
      </c>
      <c r="D2547" s="11" t="s">
        <v>254</v>
      </c>
      <c r="E2547" s="19" t="s">
        <v>5139</v>
      </c>
      <c r="F2547" s="10">
        <v>42036</v>
      </c>
      <c r="G2547" s="10">
        <v>45323</v>
      </c>
      <c r="H2547" s="11">
        <v>10</v>
      </c>
      <c r="I2547" s="20" t="s">
        <v>253</v>
      </c>
      <c r="J2547" s="11" t="s">
        <v>255</v>
      </c>
      <c r="K2547" s="11" t="s">
        <v>5259</v>
      </c>
      <c r="L2547" s="11">
        <v>2</v>
      </c>
    </row>
    <row r="2548" spans="1:12">
      <c r="A2548" s="11" t="s">
        <v>5000</v>
      </c>
      <c r="D2548" s="11" t="s">
        <v>254</v>
      </c>
      <c r="E2548" s="19" t="s">
        <v>5140</v>
      </c>
      <c r="F2548" s="10">
        <v>42036</v>
      </c>
      <c r="G2548" s="10">
        <v>45323</v>
      </c>
      <c r="H2548" s="11">
        <v>10</v>
      </c>
      <c r="I2548" s="20" t="s">
        <v>253</v>
      </c>
      <c r="J2548" s="11" t="s">
        <v>255</v>
      </c>
      <c r="K2548" s="11" t="s">
        <v>5259</v>
      </c>
      <c r="L2548" s="11">
        <v>2</v>
      </c>
    </row>
    <row r="2549" spans="1:12">
      <c r="A2549" s="11" t="s">
        <v>5001</v>
      </c>
      <c r="D2549" s="11" t="s">
        <v>254</v>
      </c>
      <c r="E2549" s="19" t="s">
        <v>5141</v>
      </c>
      <c r="F2549" s="10">
        <v>42036</v>
      </c>
      <c r="G2549" s="10">
        <v>45323</v>
      </c>
      <c r="H2549" s="11">
        <v>10</v>
      </c>
      <c r="I2549" s="20" t="s">
        <v>253</v>
      </c>
      <c r="J2549" s="11" t="s">
        <v>255</v>
      </c>
      <c r="K2549" s="11" t="s">
        <v>5259</v>
      </c>
      <c r="L2549" s="11">
        <v>2</v>
      </c>
    </row>
    <row r="2550" spans="1:12">
      <c r="A2550" s="11" t="s">
        <v>5002</v>
      </c>
      <c r="D2550" s="11" t="s">
        <v>254</v>
      </c>
      <c r="E2550" s="19" t="s">
        <v>5142</v>
      </c>
      <c r="F2550" s="10">
        <v>42036</v>
      </c>
      <c r="G2550" s="10">
        <v>45323</v>
      </c>
      <c r="H2550" s="11">
        <v>10</v>
      </c>
      <c r="I2550" s="20" t="s">
        <v>253</v>
      </c>
      <c r="J2550" s="11" t="s">
        <v>255</v>
      </c>
      <c r="K2550" s="11" t="s">
        <v>5259</v>
      </c>
      <c r="L2550" s="11">
        <v>2</v>
      </c>
    </row>
    <row r="2551" spans="1:12">
      <c r="A2551" s="11" t="s">
        <v>5003</v>
      </c>
      <c r="D2551" s="11" t="s">
        <v>254</v>
      </c>
      <c r="E2551" s="19" t="s">
        <v>5143</v>
      </c>
      <c r="F2551" s="10">
        <v>42036</v>
      </c>
      <c r="G2551" s="10">
        <v>45323</v>
      </c>
      <c r="H2551" s="11">
        <v>10</v>
      </c>
      <c r="I2551" s="20" t="s">
        <v>253</v>
      </c>
      <c r="J2551" s="11" t="s">
        <v>255</v>
      </c>
      <c r="K2551" s="11" t="s">
        <v>5259</v>
      </c>
      <c r="L2551" s="11">
        <v>2</v>
      </c>
    </row>
    <row r="2552" spans="1:12">
      <c r="A2552" s="11" t="s">
        <v>5004</v>
      </c>
      <c r="D2552" s="11" t="s">
        <v>254</v>
      </c>
      <c r="E2552" s="19" t="s">
        <v>5144</v>
      </c>
      <c r="F2552" s="10">
        <v>42036</v>
      </c>
      <c r="G2552" s="10">
        <v>45323</v>
      </c>
      <c r="H2552" s="11">
        <v>10</v>
      </c>
      <c r="I2552" s="20" t="s">
        <v>253</v>
      </c>
      <c r="J2552" s="11" t="s">
        <v>255</v>
      </c>
      <c r="K2552" s="11" t="s">
        <v>5259</v>
      </c>
      <c r="L2552" s="11">
        <v>2</v>
      </c>
    </row>
    <row r="2553" spans="1:12">
      <c r="A2553" s="11" t="s">
        <v>5005</v>
      </c>
      <c r="D2553" s="11" t="s">
        <v>254</v>
      </c>
      <c r="E2553" s="19" t="s">
        <v>5145</v>
      </c>
      <c r="F2553" s="10">
        <v>42036</v>
      </c>
      <c r="G2553" s="10">
        <v>45323</v>
      </c>
      <c r="H2553" s="11">
        <v>10</v>
      </c>
      <c r="I2553" s="20" t="s">
        <v>253</v>
      </c>
      <c r="J2553" s="11" t="s">
        <v>255</v>
      </c>
      <c r="K2553" s="11" t="s">
        <v>5259</v>
      </c>
      <c r="L2553" s="11">
        <v>2</v>
      </c>
    </row>
    <row r="2554" spans="1:12">
      <c r="A2554" s="11" t="s">
        <v>5006</v>
      </c>
      <c r="D2554" s="11" t="s">
        <v>254</v>
      </c>
      <c r="E2554" s="19" t="s">
        <v>5146</v>
      </c>
      <c r="F2554" s="10">
        <v>42036</v>
      </c>
      <c r="G2554" s="10">
        <v>45323</v>
      </c>
      <c r="H2554" s="11">
        <v>10</v>
      </c>
      <c r="I2554" s="20" t="s">
        <v>253</v>
      </c>
      <c r="J2554" s="11" t="s">
        <v>255</v>
      </c>
      <c r="K2554" s="11" t="s">
        <v>5259</v>
      </c>
      <c r="L2554" s="11">
        <v>2</v>
      </c>
    </row>
    <row r="2555" spans="1:12">
      <c r="A2555" s="11" t="s">
        <v>5007</v>
      </c>
      <c r="D2555" s="11" t="s">
        <v>254</v>
      </c>
      <c r="E2555" s="19" t="s">
        <v>5147</v>
      </c>
      <c r="F2555" s="10">
        <v>42036</v>
      </c>
      <c r="G2555" s="10">
        <v>45323</v>
      </c>
      <c r="H2555" s="11">
        <v>10</v>
      </c>
      <c r="I2555" s="20" t="s">
        <v>253</v>
      </c>
      <c r="J2555" s="11" t="s">
        <v>255</v>
      </c>
      <c r="K2555" s="11" t="s">
        <v>5259</v>
      </c>
      <c r="L2555" s="11">
        <v>2</v>
      </c>
    </row>
    <row r="2556" spans="1:12">
      <c r="A2556" s="11" t="s">
        <v>5008</v>
      </c>
      <c r="D2556" s="11" t="s">
        <v>254</v>
      </c>
      <c r="E2556" s="19" t="s">
        <v>5148</v>
      </c>
      <c r="F2556" s="10">
        <v>42036</v>
      </c>
      <c r="G2556" s="10">
        <v>45323</v>
      </c>
      <c r="H2556" s="11">
        <v>10</v>
      </c>
      <c r="I2556" s="20" t="s">
        <v>253</v>
      </c>
      <c r="J2556" s="11" t="s">
        <v>255</v>
      </c>
      <c r="K2556" s="11" t="s">
        <v>5259</v>
      </c>
      <c r="L2556" s="11">
        <v>2</v>
      </c>
    </row>
    <row r="2557" spans="1:12">
      <c r="A2557" s="11" t="s">
        <v>5009</v>
      </c>
      <c r="D2557" s="11" t="s">
        <v>254</v>
      </c>
      <c r="E2557" s="19" t="s">
        <v>5149</v>
      </c>
      <c r="F2557" s="10">
        <v>42036</v>
      </c>
      <c r="G2557" s="10">
        <v>45323</v>
      </c>
      <c r="H2557" s="11">
        <v>10</v>
      </c>
      <c r="I2557" s="20" t="s">
        <v>253</v>
      </c>
      <c r="J2557" s="11" t="s">
        <v>255</v>
      </c>
      <c r="K2557" s="11" t="s">
        <v>5259</v>
      </c>
      <c r="L2557" s="11">
        <v>2</v>
      </c>
    </row>
    <row r="2558" spans="1:12">
      <c r="A2558" s="11" t="s">
        <v>5010</v>
      </c>
      <c r="D2558" s="11" t="s">
        <v>254</v>
      </c>
      <c r="E2558" s="19" t="s">
        <v>5150</v>
      </c>
      <c r="F2558" s="10">
        <v>42036</v>
      </c>
      <c r="G2558" s="10">
        <v>45323</v>
      </c>
      <c r="H2558" s="11">
        <v>10</v>
      </c>
      <c r="I2558" s="20" t="s">
        <v>253</v>
      </c>
      <c r="J2558" s="11" t="s">
        <v>255</v>
      </c>
      <c r="K2558" s="11" t="s">
        <v>5259</v>
      </c>
      <c r="L2558" s="11">
        <v>2</v>
      </c>
    </row>
    <row r="2559" spans="1:12">
      <c r="A2559" s="11" t="s">
        <v>5011</v>
      </c>
      <c r="D2559" s="11" t="s">
        <v>254</v>
      </c>
      <c r="E2559" s="19" t="s">
        <v>5151</v>
      </c>
      <c r="F2559" s="10">
        <v>42036</v>
      </c>
      <c r="G2559" s="10">
        <v>45323</v>
      </c>
      <c r="H2559" s="11">
        <v>10</v>
      </c>
      <c r="I2559" s="20" t="s">
        <v>253</v>
      </c>
      <c r="J2559" s="11" t="s">
        <v>255</v>
      </c>
      <c r="K2559" s="11" t="s">
        <v>5259</v>
      </c>
      <c r="L2559" s="11">
        <v>2</v>
      </c>
    </row>
    <row r="2560" spans="1:12">
      <c r="A2560" s="11" t="s">
        <v>5012</v>
      </c>
      <c r="D2560" s="11" t="s">
        <v>254</v>
      </c>
      <c r="E2560" s="19" t="s">
        <v>5152</v>
      </c>
      <c r="F2560" s="10">
        <v>42036</v>
      </c>
      <c r="G2560" s="10">
        <v>45323</v>
      </c>
      <c r="H2560" s="11">
        <v>10</v>
      </c>
      <c r="I2560" s="20" t="s">
        <v>253</v>
      </c>
      <c r="J2560" s="11" t="s">
        <v>255</v>
      </c>
      <c r="K2560" s="11" t="s">
        <v>5259</v>
      </c>
      <c r="L2560" s="11">
        <v>2</v>
      </c>
    </row>
    <row r="2561" spans="1:12">
      <c r="A2561" s="11" t="s">
        <v>5013</v>
      </c>
      <c r="D2561" s="11" t="s">
        <v>254</v>
      </c>
      <c r="E2561" s="19" t="s">
        <v>5153</v>
      </c>
      <c r="F2561" s="10">
        <v>42036</v>
      </c>
      <c r="G2561" s="10">
        <v>45323</v>
      </c>
      <c r="H2561" s="11">
        <v>10</v>
      </c>
      <c r="I2561" s="20" t="s">
        <v>253</v>
      </c>
      <c r="J2561" s="11" t="s">
        <v>255</v>
      </c>
      <c r="K2561" s="11" t="s">
        <v>5259</v>
      </c>
      <c r="L2561" s="11">
        <v>2</v>
      </c>
    </row>
    <row r="2562" spans="1:12">
      <c r="A2562" s="11" t="s">
        <v>5403</v>
      </c>
      <c r="D2562" s="11" t="s">
        <v>254</v>
      </c>
      <c r="E2562" s="19" t="s">
        <v>5154</v>
      </c>
      <c r="F2562" s="10">
        <v>42036</v>
      </c>
      <c r="G2562" s="10">
        <v>45323</v>
      </c>
      <c r="H2562" s="11">
        <v>10</v>
      </c>
      <c r="I2562" s="20" t="s">
        <v>253</v>
      </c>
      <c r="J2562" s="11" t="s">
        <v>255</v>
      </c>
      <c r="K2562" s="11" t="s">
        <v>5259</v>
      </c>
      <c r="L2562" s="11">
        <v>2</v>
      </c>
    </row>
    <row r="2563" spans="1:12">
      <c r="A2563" s="11" t="s">
        <v>5404</v>
      </c>
      <c r="D2563" s="11" t="s">
        <v>254</v>
      </c>
      <c r="E2563" s="19" t="s">
        <v>5155</v>
      </c>
      <c r="F2563" s="10">
        <v>42036</v>
      </c>
      <c r="G2563" s="10">
        <v>45323</v>
      </c>
      <c r="H2563" s="11">
        <v>10</v>
      </c>
      <c r="I2563" s="20" t="s">
        <v>253</v>
      </c>
      <c r="J2563" s="11" t="s">
        <v>255</v>
      </c>
      <c r="K2563" s="11" t="s">
        <v>5259</v>
      </c>
      <c r="L2563" s="11">
        <v>2</v>
      </c>
    </row>
    <row r="2564" spans="1:12">
      <c r="A2564" s="11" t="s">
        <v>5405</v>
      </c>
      <c r="D2564" s="11" t="s">
        <v>254</v>
      </c>
      <c r="E2564" s="19" t="s">
        <v>5156</v>
      </c>
      <c r="F2564" s="10">
        <v>42036</v>
      </c>
      <c r="G2564" s="10">
        <v>45323</v>
      </c>
      <c r="H2564" s="11">
        <v>10</v>
      </c>
      <c r="I2564" s="20" t="s">
        <v>253</v>
      </c>
      <c r="J2564" s="11" t="s">
        <v>255</v>
      </c>
      <c r="K2564" s="11" t="s">
        <v>5259</v>
      </c>
      <c r="L2564" s="11">
        <v>2</v>
      </c>
    </row>
    <row r="2565" spans="1:12">
      <c r="A2565" s="11" t="s">
        <v>5406</v>
      </c>
      <c r="D2565" s="11" t="s">
        <v>254</v>
      </c>
      <c r="E2565" s="19" t="s">
        <v>5157</v>
      </c>
      <c r="F2565" s="10">
        <v>42036</v>
      </c>
      <c r="G2565" s="10">
        <v>45323</v>
      </c>
      <c r="H2565" s="11">
        <v>10</v>
      </c>
      <c r="I2565" s="20" t="s">
        <v>253</v>
      </c>
      <c r="J2565" s="11" t="s">
        <v>255</v>
      </c>
      <c r="K2565" s="11" t="s">
        <v>5259</v>
      </c>
      <c r="L2565" s="11">
        <v>2</v>
      </c>
    </row>
    <row r="2566" spans="1:12">
      <c r="A2566" s="11" t="s">
        <v>5407</v>
      </c>
      <c r="D2566" s="11" t="s">
        <v>254</v>
      </c>
      <c r="E2566" s="19" t="s">
        <v>5158</v>
      </c>
      <c r="F2566" s="10">
        <v>42036</v>
      </c>
      <c r="G2566" s="10">
        <v>45323</v>
      </c>
      <c r="H2566" s="11">
        <v>10</v>
      </c>
      <c r="I2566" s="20" t="s">
        <v>253</v>
      </c>
      <c r="J2566" s="11" t="s">
        <v>255</v>
      </c>
      <c r="K2566" s="11" t="s">
        <v>5259</v>
      </c>
      <c r="L2566" s="11">
        <v>2</v>
      </c>
    </row>
    <row r="2567" spans="1:12">
      <c r="A2567" s="11" t="s">
        <v>5408</v>
      </c>
      <c r="D2567" s="11" t="s">
        <v>254</v>
      </c>
      <c r="E2567" s="19" t="s">
        <v>5159</v>
      </c>
      <c r="F2567" s="10">
        <v>42036</v>
      </c>
      <c r="G2567" s="10">
        <v>45323</v>
      </c>
      <c r="H2567" s="11">
        <v>10</v>
      </c>
      <c r="I2567" s="20" t="s">
        <v>253</v>
      </c>
      <c r="J2567" s="11" t="s">
        <v>255</v>
      </c>
      <c r="K2567" s="11" t="s">
        <v>5259</v>
      </c>
      <c r="L2567" s="11">
        <v>2</v>
      </c>
    </row>
    <row r="2568" spans="1:12">
      <c r="A2568" s="11" t="s">
        <v>5014</v>
      </c>
      <c r="D2568" s="11" t="s">
        <v>254</v>
      </c>
      <c r="E2568" s="19" t="s">
        <v>5160</v>
      </c>
      <c r="F2568" s="10">
        <v>42036</v>
      </c>
      <c r="G2568" s="10">
        <v>45323</v>
      </c>
      <c r="H2568" s="11">
        <v>10</v>
      </c>
      <c r="I2568" s="20" t="s">
        <v>253</v>
      </c>
      <c r="J2568" s="11" t="s">
        <v>255</v>
      </c>
      <c r="K2568" s="11" t="s">
        <v>5259</v>
      </c>
      <c r="L2568" s="11">
        <v>2</v>
      </c>
    </row>
    <row r="2569" spans="1:12">
      <c r="A2569" s="11" t="s">
        <v>5015</v>
      </c>
      <c r="D2569" s="11" t="s">
        <v>254</v>
      </c>
      <c r="E2569" s="19" t="s">
        <v>5161</v>
      </c>
      <c r="F2569" s="10">
        <v>42036</v>
      </c>
      <c r="G2569" s="10">
        <v>45323</v>
      </c>
      <c r="H2569" s="11">
        <v>10</v>
      </c>
      <c r="I2569" s="20" t="s">
        <v>253</v>
      </c>
      <c r="J2569" s="11" t="s">
        <v>255</v>
      </c>
      <c r="K2569" s="11" t="s">
        <v>5259</v>
      </c>
      <c r="L2569" s="11">
        <v>2</v>
      </c>
    </row>
    <row r="2570" spans="1:12">
      <c r="A2570" s="11" t="s">
        <v>5016</v>
      </c>
      <c r="D2570" s="11" t="s">
        <v>254</v>
      </c>
      <c r="E2570" s="19" t="s">
        <v>5162</v>
      </c>
      <c r="F2570" s="10">
        <v>42036</v>
      </c>
      <c r="G2570" s="10">
        <v>45323</v>
      </c>
      <c r="H2570" s="11">
        <v>10</v>
      </c>
      <c r="I2570" s="20" t="s">
        <v>253</v>
      </c>
      <c r="J2570" s="11" t="s">
        <v>255</v>
      </c>
      <c r="K2570" s="11" t="s">
        <v>5259</v>
      </c>
      <c r="L2570" s="11">
        <v>2</v>
      </c>
    </row>
    <row r="2571" spans="1:12">
      <c r="A2571" s="11" t="s">
        <v>5017</v>
      </c>
      <c r="D2571" s="11" t="s">
        <v>254</v>
      </c>
      <c r="E2571" s="19" t="s">
        <v>5163</v>
      </c>
      <c r="F2571" s="10">
        <v>42036</v>
      </c>
      <c r="G2571" s="10">
        <v>45323</v>
      </c>
      <c r="H2571" s="11">
        <v>10</v>
      </c>
      <c r="I2571" s="20" t="s">
        <v>253</v>
      </c>
      <c r="J2571" s="11" t="s">
        <v>255</v>
      </c>
      <c r="K2571" s="11" t="s">
        <v>5259</v>
      </c>
      <c r="L2571" s="11">
        <v>2</v>
      </c>
    </row>
    <row r="2572" spans="1:12">
      <c r="A2572" s="11" t="s">
        <v>5018</v>
      </c>
      <c r="D2572" s="11" t="s">
        <v>254</v>
      </c>
      <c r="E2572" s="19" t="s">
        <v>5164</v>
      </c>
      <c r="F2572" s="10">
        <v>42036</v>
      </c>
      <c r="G2572" s="10">
        <v>45323</v>
      </c>
      <c r="H2572" s="11">
        <v>10</v>
      </c>
      <c r="I2572" s="20" t="s">
        <v>253</v>
      </c>
      <c r="J2572" s="11" t="s">
        <v>255</v>
      </c>
      <c r="K2572" s="11" t="s">
        <v>5259</v>
      </c>
      <c r="L2572" s="11">
        <v>2</v>
      </c>
    </row>
    <row r="2573" spans="1:12">
      <c r="A2573" s="11" t="s">
        <v>5019</v>
      </c>
      <c r="D2573" s="11" t="s">
        <v>254</v>
      </c>
      <c r="E2573" s="19" t="s">
        <v>5165</v>
      </c>
      <c r="F2573" s="10">
        <v>42036</v>
      </c>
      <c r="G2573" s="10">
        <v>45323</v>
      </c>
      <c r="H2573" s="11">
        <v>10</v>
      </c>
      <c r="I2573" s="20" t="s">
        <v>253</v>
      </c>
      <c r="J2573" s="11" t="s">
        <v>255</v>
      </c>
      <c r="K2573" s="11" t="s">
        <v>5259</v>
      </c>
      <c r="L2573" s="11">
        <v>2</v>
      </c>
    </row>
    <row r="2574" spans="1:12">
      <c r="A2574" s="11" t="s">
        <v>5020</v>
      </c>
      <c r="D2574" s="11" t="s">
        <v>254</v>
      </c>
      <c r="E2574" s="19" t="s">
        <v>5166</v>
      </c>
      <c r="F2574" s="10">
        <v>42036</v>
      </c>
      <c r="G2574" s="10">
        <v>45323</v>
      </c>
      <c r="H2574" s="11">
        <v>10</v>
      </c>
      <c r="I2574" s="20" t="s">
        <v>253</v>
      </c>
      <c r="J2574" s="11" t="s">
        <v>255</v>
      </c>
      <c r="K2574" s="11" t="s">
        <v>5259</v>
      </c>
      <c r="L2574" s="11">
        <v>2</v>
      </c>
    </row>
    <row r="2575" spans="1:12">
      <c r="A2575" s="11" t="s">
        <v>5021</v>
      </c>
      <c r="D2575" s="11" t="s">
        <v>254</v>
      </c>
      <c r="E2575" s="19" t="s">
        <v>5167</v>
      </c>
      <c r="F2575" s="10">
        <v>42036</v>
      </c>
      <c r="G2575" s="10">
        <v>45323</v>
      </c>
      <c r="H2575" s="11">
        <v>10</v>
      </c>
      <c r="I2575" s="20" t="s">
        <v>253</v>
      </c>
      <c r="J2575" s="11" t="s">
        <v>255</v>
      </c>
      <c r="K2575" s="11" t="s">
        <v>5259</v>
      </c>
      <c r="L2575" s="11">
        <v>2</v>
      </c>
    </row>
    <row r="2576" spans="1:12">
      <c r="A2576" s="11" t="s">
        <v>5022</v>
      </c>
      <c r="D2576" s="11" t="s">
        <v>254</v>
      </c>
      <c r="E2576" s="19" t="s">
        <v>5168</v>
      </c>
      <c r="F2576" s="10">
        <v>42036</v>
      </c>
      <c r="G2576" s="10">
        <v>45323</v>
      </c>
      <c r="H2576" s="11">
        <v>10</v>
      </c>
      <c r="I2576" s="20" t="s">
        <v>253</v>
      </c>
      <c r="J2576" s="11" t="s">
        <v>255</v>
      </c>
      <c r="K2576" s="11" t="s">
        <v>5259</v>
      </c>
      <c r="L2576" s="11">
        <v>2</v>
      </c>
    </row>
    <row r="2577" spans="1:12">
      <c r="A2577" s="11" t="s">
        <v>5023</v>
      </c>
      <c r="D2577" s="11" t="s">
        <v>254</v>
      </c>
      <c r="E2577" s="19" t="s">
        <v>5169</v>
      </c>
      <c r="F2577" s="10">
        <v>42036</v>
      </c>
      <c r="G2577" s="10">
        <v>45323</v>
      </c>
      <c r="H2577" s="11">
        <v>10</v>
      </c>
      <c r="I2577" s="20" t="s">
        <v>253</v>
      </c>
      <c r="J2577" s="11" t="s">
        <v>255</v>
      </c>
      <c r="K2577" s="11" t="s">
        <v>5259</v>
      </c>
      <c r="L2577" s="11">
        <v>2</v>
      </c>
    </row>
    <row r="2578" spans="1:12">
      <c r="A2578" s="11" t="s">
        <v>5024</v>
      </c>
      <c r="D2578" s="11" t="s">
        <v>254</v>
      </c>
      <c r="E2578" s="19" t="s">
        <v>5170</v>
      </c>
      <c r="F2578" s="10">
        <v>42036</v>
      </c>
      <c r="G2578" s="10">
        <v>45323</v>
      </c>
      <c r="H2578" s="11">
        <v>10</v>
      </c>
      <c r="I2578" s="20" t="s">
        <v>253</v>
      </c>
      <c r="J2578" s="11" t="s">
        <v>255</v>
      </c>
      <c r="K2578" s="11" t="s">
        <v>5259</v>
      </c>
      <c r="L2578" s="11">
        <v>2</v>
      </c>
    </row>
    <row r="2579" spans="1:12">
      <c r="A2579" s="11" t="s">
        <v>5025</v>
      </c>
      <c r="D2579" s="11" t="s">
        <v>254</v>
      </c>
      <c r="E2579" s="19" t="s">
        <v>5171</v>
      </c>
      <c r="F2579" s="10">
        <v>42036</v>
      </c>
      <c r="G2579" s="10">
        <v>45323</v>
      </c>
      <c r="H2579" s="11">
        <v>10</v>
      </c>
      <c r="I2579" s="20" t="s">
        <v>253</v>
      </c>
      <c r="J2579" s="11" t="s">
        <v>255</v>
      </c>
      <c r="K2579" s="11" t="s">
        <v>5259</v>
      </c>
      <c r="L2579" s="11">
        <v>2</v>
      </c>
    </row>
    <row r="2580" spans="1:12">
      <c r="A2580" s="11" t="s">
        <v>5026</v>
      </c>
      <c r="D2580" s="11" t="s">
        <v>254</v>
      </c>
      <c r="E2580" s="19" t="s">
        <v>5172</v>
      </c>
      <c r="F2580" s="10">
        <v>42036</v>
      </c>
      <c r="G2580" s="10">
        <v>45323</v>
      </c>
      <c r="H2580" s="11">
        <v>10</v>
      </c>
      <c r="I2580" s="20" t="s">
        <v>253</v>
      </c>
      <c r="J2580" s="11" t="s">
        <v>255</v>
      </c>
      <c r="K2580" s="11" t="s">
        <v>5259</v>
      </c>
      <c r="L2580" s="11">
        <v>2</v>
      </c>
    </row>
    <row r="2581" spans="1:12">
      <c r="A2581" s="11" t="s">
        <v>5027</v>
      </c>
      <c r="D2581" s="11" t="s">
        <v>254</v>
      </c>
      <c r="E2581" s="19" t="s">
        <v>5173</v>
      </c>
      <c r="F2581" s="10">
        <v>42036</v>
      </c>
      <c r="G2581" s="10">
        <v>45323</v>
      </c>
      <c r="H2581" s="11">
        <v>10</v>
      </c>
      <c r="I2581" s="20" t="s">
        <v>253</v>
      </c>
      <c r="J2581" s="11" t="s">
        <v>255</v>
      </c>
      <c r="K2581" s="11" t="s">
        <v>5259</v>
      </c>
      <c r="L2581" s="11">
        <v>2</v>
      </c>
    </row>
    <row r="2582" spans="1:12">
      <c r="A2582" s="11" t="s">
        <v>5028</v>
      </c>
      <c r="D2582" s="11" t="s">
        <v>254</v>
      </c>
      <c r="E2582" s="19" t="s">
        <v>5174</v>
      </c>
      <c r="F2582" s="10">
        <v>42036</v>
      </c>
      <c r="G2582" s="10">
        <v>45323</v>
      </c>
      <c r="H2582" s="11">
        <v>10</v>
      </c>
      <c r="I2582" s="20" t="s">
        <v>253</v>
      </c>
      <c r="J2582" s="11" t="s">
        <v>255</v>
      </c>
      <c r="K2582" s="11" t="s">
        <v>5259</v>
      </c>
      <c r="L2582" s="11">
        <v>2</v>
      </c>
    </row>
    <row r="2583" spans="1:12">
      <c r="A2583" s="11" t="s">
        <v>5029</v>
      </c>
      <c r="D2583" s="11" t="s">
        <v>254</v>
      </c>
      <c r="E2583" s="19" t="s">
        <v>5175</v>
      </c>
      <c r="F2583" s="10">
        <v>42036</v>
      </c>
      <c r="G2583" s="10">
        <v>45323</v>
      </c>
      <c r="H2583" s="11">
        <v>10</v>
      </c>
      <c r="I2583" s="20" t="s">
        <v>253</v>
      </c>
      <c r="J2583" s="11" t="s">
        <v>255</v>
      </c>
      <c r="K2583" s="11" t="s">
        <v>5259</v>
      </c>
      <c r="L2583" s="11">
        <v>2</v>
      </c>
    </row>
    <row r="2584" spans="1:12">
      <c r="A2584" s="11" t="s">
        <v>5030</v>
      </c>
      <c r="D2584" s="11" t="s">
        <v>254</v>
      </c>
      <c r="E2584" s="19" t="s">
        <v>5176</v>
      </c>
      <c r="F2584" s="10">
        <v>42036</v>
      </c>
      <c r="G2584" s="10">
        <v>45323</v>
      </c>
      <c r="H2584" s="11">
        <v>10</v>
      </c>
      <c r="I2584" s="20" t="s">
        <v>253</v>
      </c>
      <c r="J2584" s="11" t="s">
        <v>255</v>
      </c>
      <c r="K2584" s="11" t="s">
        <v>5259</v>
      </c>
      <c r="L2584" s="11">
        <v>2</v>
      </c>
    </row>
    <row r="2585" spans="1:12">
      <c r="A2585" s="11" t="s">
        <v>5031</v>
      </c>
      <c r="D2585" s="11" t="s">
        <v>254</v>
      </c>
      <c r="E2585" s="19" t="s">
        <v>5177</v>
      </c>
      <c r="F2585" s="10">
        <v>42036</v>
      </c>
      <c r="G2585" s="10">
        <v>45323</v>
      </c>
      <c r="H2585" s="11">
        <v>10</v>
      </c>
      <c r="I2585" s="20" t="s">
        <v>253</v>
      </c>
      <c r="J2585" s="11" t="s">
        <v>255</v>
      </c>
      <c r="K2585" s="11" t="s">
        <v>5259</v>
      </c>
      <c r="L2585" s="11">
        <v>2</v>
      </c>
    </row>
    <row r="2586" spans="1:12">
      <c r="A2586" s="11" t="s">
        <v>5032</v>
      </c>
      <c r="D2586" s="11" t="s">
        <v>254</v>
      </c>
      <c r="E2586" s="19" t="s">
        <v>5178</v>
      </c>
      <c r="F2586" s="10">
        <v>42036</v>
      </c>
      <c r="G2586" s="10">
        <v>45323</v>
      </c>
      <c r="H2586" s="11">
        <v>10</v>
      </c>
      <c r="I2586" s="20" t="s">
        <v>253</v>
      </c>
      <c r="J2586" s="11" t="s">
        <v>255</v>
      </c>
      <c r="K2586" s="11" t="s">
        <v>5259</v>
      </c>
      <c r="L2586" s="11">
        <v>2</v>
      </c>
    </row>
    <row r="2587" spans="1:12">
      <c r="A2587" s="11" t="s">
        <v>5033</v>
      </c>
      <c r="D2587" s="11" t="s">
        <v>254</v>
      </c>
      <c r="E2587" s="19" t="s">
        <v>5179</v>
      </c>
      <c r="F2587" s="10">
        <v>42036</v>
      </c>
      <c r="G2587" s="10">
        <v>45323</v>
      </c>
      <c r="H2587" s="11">
        <v>10</v>
      </c>
      <c r="I2587" s="20" t="s">
        <v>253</v>
      </c>
      <c r="J2587" s="11" t="s">
        <v>255</v>
      </c>
      <c r="K2587" s="11" t="s">
        <v>5259</v>
      </c>
      <c r="L2587" s="11">
        <v>2</v>
      </c>
    </row>
    <row r="2588" spans="1:12">
      <c r="A2588" s="11" t="s">
        <v>5034</v>
      </c>
      <c r="D2588" s="11" t="s">
        <v>254</v>
      </c>
      <c r="E2588" s="19" t="s">
        <v>5180</v>
      </c>
      <c r="F2588" s="10">
        <v>42036</v>
      </c>
      <c r="G2588" s="10">
        <v>45323</v>
      </c>
      <c r="H2588" s="11">
        <v>10</v>
      </c>
      <c r="I2588" s="20" t="s">
        <v>253</v>
      </c>
      <c r="J2588" s="11" t="s">
        <v>255</v>
      </c>
      <c r="K2588" s="11" t="s">
        <v>5259</v>
      </c>
      <c r="L2588" s="11">
        <v>2</v>
      </c>
    </row>
    <row r="2589" spans="1:12">
      <c r="A2589" s="11" t="s">
        <v>5035</v>
      </c>
      <c r="D2589" s="11" t="s">
        <v>254</v>
      </c>
      <c r="E2589" s="19" t="s">
        <v>5181</v>
      </c>
      <c r="F2589" s="10">
        <v>42036</v>
      </c>
      <c r="G2589" s="10">
        <v>45323</v>
      </c>
      <c r="H2589" s="11">
        <v>10</v>
      </c>
      <c r="I2589" s="20" t="s">
        <v>253</v>
      </c>
      <c r="J2589" s="11" t="s">
        <v>255</v>
      </c>
      <c r="K2589" s="11" t="s">
        <v>5259</v>
      </c>
      <c r="L2589" s="11">
        <v>2</v>
      </c>
    </row>
    <row r="2590" spans="1:12">
      <c r="A2590" s="11" t="s">
        <v>5036</v>
      </c>
      <c r="D2590" s="11" t="s">
        <v>254</v>
      </c>
      <c r="E2590" s="19" t="s">
        <v>5182</v>
      </c>
      <c r="F2590" s="10">
        <v>42036</v>
      </c>
      <c r="G2590" s="10">
        <v>45323</v>
      </c>
      <c r="H2590" s="11">
        <v>10</v>
      </c>
      <c r="I2590" s="20" t="s">
        <v>253</v>
      </c>
      <c r="J2590" s="11" t="s">
        <v>255</v>
      </c>
      <c r="K2590" s="11" t="s">
        <v>5259</v>
      </c>
      <c r="L2590" s="11">
        <v>2</v>
      </c>
    </row>
    <row r="2591" spans="1:12">
      <c r="A2591" s="11" t="s">
        <v>5037</v>
      </c>
      <c r="D2591" s="11" t="s">
        <v>254</v>
      </c>
      <c r="E2591" s="19" t="s">
        <v>5183</v>
      </c>
      <c r="F2591" s="10">
        <v>42036</v>
      </c>
      <c r="G2591" s="10">
        <v>45323</v>
      </c>
      <c r="H2591" s="11">
        <v>10</v>
      </c>
      <c r="I2591" s="20" t="s">
        <v>253</v>
      </c>
      <c r="J2591" s="11" t="s">
        <v>255</v>
      </c>
      <c r="K2591" s="11" t="s">
        <v>5259</v>
      </c>
      <c r="L2591" s="11">
        <v>2</v>
      </c>
    </row>
    <row r="2592" spans="1:12">
      <c r="A2592" s="11" t="s">
        <v>5038</v>
      </c>
      <c r="D2592" s="11" t="s">
        <v>254</v>
      </c>
      <c r="E2592" s="19" t="s">
        <v>5184</v>
      </c>
      <c r="F2592" s="10">
        <v>42036</v>
      </c>
      <c r="G2592" s="10">
        <v>45323</v>
      </c>
      <c r="H2592" s="11">
        <v>10</v>
      </c>
      <c r="I2592" s="20" t="s">
        <v>253</v>
      </c>
      <c r="J2592" s="11" t="s">
        <v>255</v>
      </c>
      <c r="K2592" s="11" t="s">
        <v>5259</v>
      </c>
      <c r="L2592" s="11">
        <v>2</v>
      </c>
    </row>
    <row r="2593" spans="1:12">
      <c r="A2593" s="11" t="s">
        <v>5039</v>
      </c>
      <c r="D2593" s="11" t="s">
        <v>254</v>
      </c>
      <c r="E2593" s="19" t="s">
        <v>5185</v>
      </c>
      <c r="F2593" s="10">
        <v>42036</v>
      </c>
      <c r="G2593" s="10">
        <v>45323</v>
      </c>
      <c r="H2593" s="11">
        <v>10</v>
      </c>
      <c r="I2593" s="20" t="s">
        <v>253</v>
      </c>
      <c r="J2593" s="11" t="s">
        <v>255</v>
      </c>
      <c r="K2593" s="11" t="s">
        <v>5259</v>
      </c>
      <c r="L2593" s="11">
        <v>2</v>
      </c>
    </row>
    <row r="2594" spans="1:12">
      <c r="A2594" s="11" t="s">
        <v>5040</v>
      </c>
      <c r="D2594" s="11" t="s">
        <v>254</v>
      </c>
      <c r="E2594" s="19" t="s">
        <v>5186</v>
      </c>
      <c r="F2594" s="10">
        <v>42036</v>
      </c>
      <c r="G2594" s="10">
        <v>45323</v>
      </c>
      <c r="H2594" s="11">
        <v>10</v>
      </c>
      <c r="I2594" s="20" t="s">
        <v>253</v>
      </c>
      <c r="J2594" s="11" t="s">
        <v>255</v>
      </c>
      <c r="K2594" s="11" t="s">
        <v>5259</v>
      </c>
      <c r="L2594" s="11">
        <v>2</v>
      </c>
    </row>
    <row r="2595" spans="1:12">
      <c r="A2595" s="11" t="s">
        <v>5041</v>
      </c>
      <c r="D2595" s="11" t="s">
        <v>254</v>
      </c>
      <c r="E2595" s="19" t="s">
        <v>5187</v>
      </c>
      <c r="F2595" s="10">
        <v>42036</v>
      </c>
      <c r="G2595" s="10">
        <v>45323</v>
      </c>
      <c r="H2595" s="11">
        <v>10</v>
      </c>
      <c r="I2595" s="20" t="s">
        <v>253</v>
      </c>
      <c r="J2595" s="11" t="s">
        <v>255</v>
      </c>
      <c r="K2595" s="11" t="s">
        <v>5259</v>
      </c>
      <c r="L2595" s="11">
        <v>2</v>
      </c>
    </row>
    <row r="2596" spans="1:12">
      <c r="A2596" s="11" t="s">
        <v>5042</v>
      </c>
      <c r="D2596" s="11" t="s">
        <v>254</v>
      </c>
      <c r="E2596" s="19" t="s">
        <v>5188</v>
      </c>
      <c r="F2596" s="10">
        <v>42036</v>
      </c>
      <c r="G2596" s="10">
        <v>45323</v>
      </c>
      <c r="H2596" s="11">
        <v>10</v>
      </c>
      <c r="I2596" s="20" t="s">
        <v>253</v>
      </c>
      <c r="J2596" s="11" t="s">
        <v>255</v>
      </c>
      <c r="K2596" s="11" t="s">
        <v>5259</v>
      </c>
      <c r="L2596" s="11">
        <v>2</v>
      </c>
    </row>
    <row r="2597" spans="1:12">
      <c r="A2597" s="11" t="s">
        <v>5043</v>
      </c>
      <c r="D2597" s="11" t="s">
        <v>254</v>
      </c>
      <c r="E2597" s="19" t="s">
        <v>5189</v>
      </c>
      <c r="F2597" s="10">
        <v>42036</v>
      </c>
      <c r="G2597" s="10">
        <v>45323</v>
      </c>
      <c r="H2597" s="11">
        <v>10</v>
      </c>
      <c r="I2597" s="20" t="s">
        <v>253</v>
      </c>
      <c r="J2597" s="11" t="s">
        <v>255</v>
      </c>
      <c r="K2597" s="11" t="s">
        <v>5259</v>
      </c>
      <c r="L2597" s="11">
        <v>2</v>
      </c>
    </row>
    <row r="2598" spans="1:12">
      <c r="A2598" s="11" t="s">
        <v>5044</v>
      </c>
      <c r="D2598" s="11" t="s">
        <v>254</v>
      </c>
      <c r="E2598" s="19" t="s">
        <v>5190</v>
      </c>
      <c r="F2598" s="10">
        <v>42036</v>
      </c>
      <c r="G2598" s="10">
        <v>45323</v>
      </c>
      <c r="H2598" s="11">
        <v>10</v>
      </c>
      <c r="I2598" s="20" t="s">
        <v>253</v>
      </c>
      <c r="J2598" s="11" t="s">
        <v>255</v>
      </c>
      <c r="K2598" s="11" t="s">
        <v>5259</v>
      </c>
      <c r="L2598" s="11">
        <v>2</v>
      </c>
    </row>
    <row r="2599" spans="1:12">
      <c r="A2599" s="11" t="s">
        <v>5045</v>
      </c>
      <c r="D2599" s="11" t="s">
        <v>254</v>
      </c>
      <c r="E2599" s="19" t="s">
        <v>5191</v>
      </c>
      <c r="F2599" s="10">
        <v>42036</v>
      </c>
      <c r="G2599" s="10">
        <v>45323</v>
      </c>
      <c r="H2599" s="11">
        <v>10</v>
      </c>
      <c r="I2599" s="20" t="s">
        <v>253</v>
      </c>
      <c r="J2599" s="11" t="s">
        <v>255</v>
      </c>
      <c r="K2599" s="11" t="s">
        <v>5259</v>
      </c>
      <c r="L2599" s="11">
        <v>2</v>
      </c>
    </row>
    <row r="2600" spans="1:12">
      <c r="A2600" s="11" t="s">
        <v>5046</v>
      </c>
      <c r="D2600" s="11" t="s">
        <v>254</v>
      </c>
      <c r="E2600" s="19" t="s">
        <v>5192</v>
      </c>
      <c r="F2600" s="10">
        <v>42036</v>
      </c>
      <c r="G2600" s="10">
        <v>45323</v>
      </c>
      <c r="H2600" s="11">
        <v>10</v>
      </c>
      <c r="I2600" s="20" t="s">
        <v>253</v>
      </c>
      <c r="J2600" s="11" t="s">
        <v>255</v>
      </c>
      <c r="K2600" s="11" t="s">
        <v>5259</v>
      </c>
      <c r="L2600" s="11">
        <v>2</v>
      </c>
    </row>
    <row r="2601" spans="1:12">
      <c r="A2601" s="11" t="s">
        <v>5047</v>
      </c>
      <c r="D2601" s="11" t="s">
        <v>254</v>
      </c>
      <c r="E2601" s="19" t="s">
        <v>5193</v>
      </c>
      <c r="F2601" s="10">
        <v>42036</v>
      </c>
      <c r="G2601" s="10">
        <v>45323</v>
      </c>
      <c r="H2601" s="11">
        <v>10</v>
      </c>
      <c r="I2601" s="20" t="s">
        <v>253</v>
      </c>
      <c r="J2601" s="11" t="s">
        <v>255</v>
      </c>
      <c r="K2601" s="11" t="s">
        <v>5259</v>
      </c>
      <c r="L2601" s="11">
        <v>2</v>
      </c>
    </row>
    <row r="2602" spans="1:12">
      <c r="A2602" s="11" t="s">
        <v>5048</v>
      </c>
      <c r="D2602" s="11" t="s">
        <v>254</v>
      </c>
      <c r="E2602" s="19" t="s">
        <v>5194</v>
      </c>
      <c r="F2602" s="10">
        <v>42036</v>
      </c>
      <c r="G2602" s="10">
        <v>45323</v>
      </c>
      <c r="H2602" s="11">
        <v>10</v>
      </c>
      <c r="I2602" s="20" t="s">
        <v>253</v>
      </c>
      <c r="J2602" s="11" t="s">
        <v>255</v>
      </c>
      <c r="K2602" s="11" t="s">
        <v>5259</v>
      </c>
      <c r="L2602" s="11">
        <v>2</v>
      </c>
    </row>
    <row r="2603" spans="1:12">
      <c r="A2603" s="11" t="s">
        <v>5049</v>
      </c>
      <c r="D2603" s="11" t="s">
        <v>254</v>
      </c>
      <c r="E2603" s="19" t="s">
        <v>5195</v>
      </c>
      <c r="F2603" s="10">
        <v>42036</v>
      </c>
      <c r="G2603" s="10">
        <v>45323</v>
      </c>
      <c r="H2603" s="11">
        <v>10</v>
      </c>
      <c r="I2603" s="20" t="s">
        <v>253</v>
      </c>
      <c r="J2603" s="11" t="s">
        <v>255</v>
      </c>
      <c r="K2603" s="11" t="s">
        <v>5259</v>
      </c>
      <c r="L2603" s="11">
        <v>2</v>
      </c>
    </row>
    <row r="2604" spans="1:12">
      <c r="A2604" s="11" t="s">
        <v>5050</v>
      </c>
      <c r="D2604" s="11" t="s">
        <v>254</v>
      </c>
      <c r="E2604" s="19" t="s">
        <v>5196</v>
      </c>
      <c r="F2604" s="10">
        <v>42036</v>
      </c>
      <c r="G2604" s="10">
        <v>45323</v>
      </c>
      <c r="H2604" s="11">
        <v>10</v>
      </c>
      <c r="I2604" s="20" t="s">
        <v>253</v>
      </c>
      <c r="J2604" s="11" t="s">
        <v>255</v>
      </c>
      <c r="K2604" s="11" t="s">
        <v>5259</v>
      </c>
      <c r="L2604" s="11">
        <v>2</v>
      </c>
    </row>
    <row r="2605" spans="1:12">
      <c r="A2605" s="11" t="s">
        <v>5051</v>
      </c>
      <c r="D2605" s="11" t="s">
        <v>254</v>
      </c>
      <c r="E2605" s="19" t="s">
        <v>5197</v>
      </c>
      <c r="F2605" s="10">
        <v>42036</v>
      </c>
      <c r="G2605" s="10">
        <v>45323</v>
      </c>
      <c r="H2605" s="11">
        <v>10</v>
      </c>
      <c r="I2605" s="20" t="s">
        <v>253</v>
      </c>
      <c r="J2605" s="11" t="s">
        <v>255</v>
      </c>
      <c r="K2605" s="11" t="s">
        <v>5259</v>
      </c>
      <c r="L2605" s="11">
        <v>2</v>
      </c>
    </row>
    <row r="2606" spans="1:12">
      <c r="A2606" s="11" t="s">
        <v>5052</v>
      </c>
      <c r="D2606" s="11" t="s">
        <v>254</v>
      </c>
      <c r="E2606" s="19" t="s">
        <v>5198</v>
      </c>
      <c r="F2606" s="10">
        <v>42036</v>
      </c>
      <c r="G2606" s="10">
        <v>45323</v>
      </c>
      <c r="H2606" s="11">
        <v>10</v>
      </c>
      <c r="I2606" s="20" t="s">
        <v>253</v>
      </c>
      <c r="J2606" s="11" t="s">
        <v>255</v>
      </c>
      <c r="K2606" s="11" t="s">
        <v>5259</v>
      </c>
      <c r="L2606" s="11">
        <v>2</v>
      </c>
    </row>
    <row r="2607" spans="1:12">
      <c r="A2607" s="11" t="s">
        <v>5053</v>
      </c>
      <c r="D2607" s="11" t="s">
        <v>254</v>
      </c>
      <c r="E2607" s="19" t="s">
        <v>5199</v>
      </c>
      <c r="F2607" s="10">
        <v>42036</v>
      </c>
      <c r="G2607" s="10">
        <v>45323</v>
      </c>
      <c r="H2607" s="11">
        <v>10</v>
      </c>
      <c r="I2607" s="20" t="s">
        <v>253</v>
      </c>
      <c r="J2607" s="11" t="s">
        <v>255</v>
      </c>
      <c r="K2607" s="11" t="s">
        <v>5259</v>
      </c>
      <c r="L2607" s="11">
        <v>2</v>
      </c>
    </row>
    <row r="2608" spans="1:12">
      <c r="A2608" s="11" t="s">
        <v>5054</v>
      </c>
      <c r="D2608" s="11" t="s">
        <v>254</v>
      </c>
      <c r="E2608" s="19" t="s">
        <v>5200</v>
      </c>
      <c r="F2608" s="10">
        <v>42036</v>
      </c>
      <c r="G2608" s="10">
        <v>45323</v>
      </c>
      <c r="H2608" s="11">
        <v>10</v>
      </c>
      <c r="I2608" s="20" t="s">
        <v>253</v>
      </c>
      <c r="J2608" s="11" t="s">
        <v>255</v>
      </c>
      <c r="K2608" s="11" t="s">
        <v>5259</v>
      </c>
      <c r="L2608" s="11">
        <v>2</v>
      </c>
    </row>
    <row r="2609" spans="1:12">
      <c r="A2609" s="11" t="s">
        <v>5055</v>
      </c>
      <c r="D2609" s="11" t="s">
        <v>254</v>
      </c>
      <c r="E2609" s="19" t="s">
        <v>5201</v>
      </c>
      <c r="F2609" s="10">
        <v>42036</v>
      </c>
      <c r="G2609" s="10">
        <v>45323</v>
      </c>
      <c r="H2609" s="11">
        <v>10</v>
      </c>
      <c r="I2609" s="20" t="s">
        <v>253</v>
      </c>
      <c r="J2609" s="11" t="s">
        <v>255</v>
      </c>
      <c r="K2609" s="11" t="s">
        <v>5259</v>
      </c>
      <c r="L2609" s="11">
        <v>2</v>
      </c>
    </row>
    <row r="2610" spans="1:12">
      <c r="A2610" s="11" t="s">
        <v>5056</v>
      </c>
      <c r="D2610" s="11" t="s">
        <v>254</v>
      </c>
      <c r="E2610" s="19" t="s">
        <v>5202</v>
      </c>
      <c r="F2610" s="10">
        <v>42036</v>
      </c>
      <c r="G2610" s="10">
        <v>45323</v>
      </c>
      <c r="H2610" s="11">
        <v>10</v>
      </c>
      <c r="I2610" s="20" t="s">
        <v>253</v>
      </c>
      <c r="J2610" s="11" t="s">
        <v>255</v>
      </c>
      <c r="K2610" s="11" t="s">
        <v>5259</v>
      </c>
      <c r="L2610" s="11">
        <v>2</v>
      </c>
    </row>
    <row r="2611" spans="1:12">
      <c r="A2611" s="11" t="s">
        <v>5057</v>
      </c>
      <c r="D2611" s="11" t="s">
        <v>254</v>
      </c>
      <c r="E2611" s="19" t="s">
        <v>5203</v>
      </c>
      <c r="F2611" s="10">
        <v>42036</v>
      </c>
      <c r="G2611" s="10">
        <v>45323</v>
      </c>
      <c r="H2611" s="11">
        <v>10</v>
      </c>
      <c r="I2611" s="20" t="s">
        <v>253</v>
      </c>
      <c r="J2611" s="11" t="s">
        <v>255</v>
      </c>
      <c r="K2611" s="11" t="s">
        <v>5259</v>
      </c>
      <c r="L2611" s="11">
        <v>2</v>
      </c>
    </row>
    <row r="2612" spans="1:12">
      <c r="A2612" s="11" t="s">
        <v>5058</v>
      </c>
      <c r="D2612" s="11" t="s">
        <v>254</v>
      </c>
      <c r="E2612" s="19" t="s">
        <v>5204</v>
      </c>
      <c r="F2612" s="10">
        <v>42036</v>
      </c>
      <c r="G2612" s="10">
        <v>45323</v>
      </c>
      <c r="H2612" s="11">
        <v>10</v>
      </c>
      <c r="I2612" s="20" t="s">
        <v>253</v>
      </c>
      <c r="J2612" s="11" t="s">
        <v>255</v>
      </c>
      <c r="K2612" s="11" t="s">
        <v>5259</v>
      </c>
      <c r="L2612" s="11">
        <v>2</v>
      </c>
    </row>
    <row r="2613" spans="1:12">
      <c r="A2613" s="11" t="s">
        <v>5059</v>
      </c>
      <c r="D2613" s="11" t="s">
        <v>254</v>
      </c>
      <c r="E2613" s="19" t="s">
        <v>5205</v>
      </c>
      <c r="F2613" s="10">
        <v>42036</v>
      </c>
      <c r="G2613" s="10">
        <v>45323</v>
      </c>
      <c r="H2613" s="11">
        <v>10</v>
      </c>
      <c r="I2613" s="20" t="s">
        <v>253</v>
      </c>
      <c r="J2613" s="11" t="s">
        <v>255</v>
      </c>
      <c r="K2613" s="11" t="s">
        <v>5259</v>
      </c>
      <c r="L2613" s="11">
        <v>2</v>
      </c>
    </row>
    <row r="2614" spans="1:12">
      <c r="A2614" s="11" t="s">
        <v>5060</v>
      </c>
      <c r="D2614" s="11" t="s">
        <v>254</v>
      </c>
      <c r="E2614" s="19" t="s">
        <v>5206</v>
      </c>
      <c r="F2614" s="10">
        <v>42036</v>
      </c>
      <c r="G2614" s="10">
        <v>45323</v>
      </c>
      <c r="H2614" s="11">
        <v>10</v>
      </c>
      <c r="I2614" s="20" t="s">
        <v>253</v>
      </c>
      <c r="J2614" s="11" t="s">
        <v>255</v>
      </c>
      <c r="K2614" s="11" t="s">
        <v>5259</v>
      </c>
      <c r="L2614" s="11">
        <v>2</v>
      </c>
    </row>
    <row r="2615" spans="1:12">
      <c r="A2615" s="11" t="s">
        <v>5061</v>
      </c>
      <c r="D2615" s="11" t="s">
        <v>254</v>
      </c>
      <c r="E2615" s="19" t="s">
        <v>5207</v>
      </c>
      <c r="F2615" s="10">
        <v>42036</v>
      </c>
      <c r="G2615" s="10">
        <v>45323</v>
      </c>
      <c r="H2615" s="11">
        <v>10</v>
      </c>
      <c r="I2615" s="20" t="s">
        <v>253</v>
      </c>
      <c r="J2615" s="11" t="s">
        <v>255</v>
      </c>
      <c r="K2615" s="11" t="s">
        <v>5259</v>
      </c>
      <c r="L2615" s="11">
        <v>2</v>
      </c>
    </row>
    <row r="2616" spans="1:12">
      <c r="A2616" s="11" t="s">
        <v>5062</v>
      </c>
      <c r="D2616" s="11" t="s">
        <v>254</v>
      </c>
      <c r="E2616" s="19" t="s">
        <v>5208</v>
      </c>
      <c r="F2616" s="10">
        <v>42036</v>
      </c>
      <c r="G2616" s="10">
        <v>45323</v>
      </c>
      <c r="H2616" s="11">
        <v>10</v>
      </c>
      <c r="I2616" s="20" t="s">
        <v>253</v>
      </c>
      <c r="J2616" s="11" t="s">
        <v>255</v>
      </c>
      <c r="K2616" s="11" t="s">
        <v>5259</v>
      </c>
      <c r="L2616" s="11">
        <v>2</v>
      </c>
    </row>
    <row r="2617" spans="1:12">
      <c r="A2617" s="11" t="s">
        <v>5063</v>
      </c>
      <c r="D2617" s="11" t="s">
        <v>254</v>
      </c>
      <c r="E2617" s="19" t="s">
        <v>5209</v>
      </c>
      <c r="F2617" s="10">
        <v>42036</v>
      </c>
      <c r="G2617" s="10">
        <v>45323</v>
      </c>
      <c r="H2617" s="11">
        <v>10</v>
      </c>
      <c r="I2617" s="20" t="s">
        <v>253</v>
      </c>
      <c r="J2617" s="11" t="s">
        <v>255</v>
      </c>
      <c r="K2617" s="11" t="s">
        <v>5259</v>
      </c>
      <c r="L2617" s="11">
        <v>2</v>
      </c>
    </row>
    <row r="2618" spans="1:12">
      <c r="A2618" s="11" t="s">
        <v>5064</v>
      </c>
      <c r="D2618" s="11" t="s">
        <v>254</v>
      </c>
      <c r="E2618" s="19" t="s">
        <v>5210</v>
      </c>
      <c r="F2618" s="10">
        <v>42036</v>
      </c>
      <c r="G2618" s="10">
        <v>45323</v>
      </c>
      <c r="H2618" s="11">
        <v>10</v>
      </c>
      <c r="I2618" s="20" t="s">
        <v>253</v>
      </c>
      <c r="J2618" s="11" t="s">
        <v>255</v>
      </c>
      <c r="K2618" s="11" t="s">
        <v>5259</v>
      </c>
      <c r="L2618" s="11">
        <v>2</v>
      </c>
    </row>
    <row r="2619" spans="1:12">
      <c r="A2619" s="11" t="s">
        <v>5065</v>
      </c>
      <c r="D2619" s="11" t="s">
        <v>254</v>
      </c>
      <c r="E2619" s="19" t="s">
        <v>5211</v>
      </c>
      <c r="F2619" s="10">
        <v>42036</v>
      </c>
      <c r="G2619" s="10">
        <v>45323</v>
      </c>
      <c r="H2619" s="11">
        <v>10</v>
      </c>
      <c r="I2619" s="20" t="s">
        <v>253</v>
      </c>
      <c r="J2619" s="11" t="s">
        <v>255</v>
      </c>
      <c r="K2619" s="11" t="s">
        <v>5259</v>
      </c>
      <c r="L2619" s="11">
        <v>2</v>
      </c>
    </row>
    <row r="2620" spans="1:12">
      <c r="A2620" s="11" t="s">
        <v>5066</v>
      </c>
      <c r="D2620" s="11" t="s">
        <v>254</v>
      </c>
      <c r="E2620" s="19" t="s">
        <v>5212</v>
      </c>
      <c r="F2620" s="10">
        <v>42036</v>
      </c>
      <c r="G2620" s="10">
        <v>45323</v>
      </c>
      <c r="H2620" s="11">
        <v>10</v>
      </c>
      <c r="I2620" s="20" t="s">
        <v>253</v>
      </c>
      <c r="J2620" s="11" t="s">
        <v>255</v>
      </c>
      <c r="K2620" s="11" t="s">
        <v>5259</v>
      </c>
      <c r="L2620" s="11">
        <v>2</v>
      </c>
    </row>
    <row r="2621" spans="1:12">
      <c r="A2621" s="11" t="s">
        <v>5067</v>
      </c>
      <c r="D2621" s="11" t="s">
        <v>254</v>
      </c>
      <c r="E2621" s="19" t="s">
        <v>5213</v>
      </c>
      <c r="F2621" s="10">
        <v>42036</v>
      </c>
      <c r="G2621" s="10">
        <v>45323</v>
      </c>
      <c r="H2621" s="11">
        <v>10</v>
      </c>
      <c r="I2621" s="20" t="s">
        <v>253</v>
      </c>
      <c r="J2621" s="11" t="s">
        <v>255</v>
      </c>
      <c r="K2621" s="11" t="s">
        <v>5259</v>
      </c>
      <c r="L2621" s="11">
        <v>2</v>
      </c>
    </row>
    <row r="2622" spans="1:12">
      <c r="A2622" s="11" t="s">
        <v>5068</v>
      </c>
      <c r="D2622" s="11" t="s">
        <v>254</v>
      </c>
      <c r="E2622" s="19" t="s">
        <v>5214</v>
      </c>
      <c r="F2622" s="10">
        <v>42036</v>
      </c>
      <c r="G2622" s="10">
        <v>45323</v>
      </c>
      <c r="H2622" s="11">
        <v>10</v>
      </c>
      <c r="I2622" s="20" t="s">
        <v>253</v>
      </c>
      <c r="J2622" s="11" t="s">
        <v>255</v>
      </c>
      <c r="K2622" s="11" t="s">
        <v>5259</v>
      </c>
      <c r="L2622" s="11">
        <v>2</v>
      </c>
    </row>
    <row r="2623" spans="1:12">
      <c r="A2623" s="11" t="s">
        <v>5069</v>
      </c>
      <c r="D2623" s="11" t="s">
        <v>254</v>
      </c>
      <c r="E2623" s="19" t="s">
        <v>5215</v>
      </c>
      <c r="F2623" s="10">
        <v>42036</v>
      </c>
      <c r="G2623" s="10">
        <v>45323</v>
      </c>
      <c r="H2623" s="11">
        <v>10</v>
      </c>
      <c r="I2623" s="20" t="s">
        <v>253</v>
      </c>
      <c r="J2623" s="11" t="s">
        <v>255</v>
      </c>
      <c r="K2623" s="11" t="s">
        <v>5259</v>
      </c>
      <c r="L2623" s="11">
        <v>2</v>
      </c>
    </row>
    <row r="2624" spans="1:12">
      <c r="A2624" s="11" t="s">
        <v>5070</v>
      </c>
      <c r="D2624" s="11" t="s">
        <v>254</v>
      </c>
      <c r="E2624" s="19" t="s">
        <v>5216</v>
      </c>
      <c r="F2624" s="10">
        <v>42036</v>
      </c>
      <c r="G2624" s="10">
        <v>45323</v>
      </c>
      <c r="H2624" s="11">
        <v>10</v>
      </c>
      <c r="I2624" s="20" t="s">
        <v>253</v>
      </c>
      <c r="J2624" s="11" t="s">
        <v>255</v>
      </c>
      <c r="K2624" s="11" t="s">
        <v>5259</v>
      </c>
      <c r="L2624" s="11">
        <v>2</v>
      </c>
    </row>
    <row r="2625" spans="1:12">
      <c r="A2625" s="11" t="s">
        <v>5071</v>
      </c>
      <c r="D2625" s="11" t="s">
        <v>254</v>
      </c>
      <c r="E2625" s="19" t="s">
        <v>5217</v>
      </c>
      <c r="F2625" s="10">
        <v>42036</v>
      </c>
      <c r="G2625" s="10">
        <v>45323</v>
      </c>
      <c r="H2625" s="11">
        <v>10</v>
      </c>
      <c r="I2625" s="20" t="s">
        <v>253</v>
      </c>
      <c r="J2625" s="11" t="s">
        <v>255</v>
      </c>
      <c r="K2625" s="11" t="s">
        <v>5259</v>
      </c>
      <c r="L2625" s="11">
        <v>2</v>
      </c>
    </row>
    <row r="2626" spans="1:12">
      <c r="A2626" s="11" t="s">
        <v>5072</v>
      </c>
      <c r="D2626" s="11" t="s">
        <v>254</v>
      </c>
      <c r="E2626" s="19" t="s">
        <v>5218</v>
      </c>
      <c r="F2626" s="10">
        <v>42036</v>
      </c>
      <c r="G2626" s="10">
        <v>45323</v>
      </c>
      <c r="H2626" s="11">
        <v>10</v>
      </c>
      <c r="I2626" s="20" t="s">
        <v>253</v>
      </c>
      <c r="J2626" s="11" t="s">
        <v>255</v>
      </c>
      <c r="K2626" s="11" t="s">
        <v>5259</v>
      </c>
      <c r="L2626" s="11">
        <v>2</v>
      </c>
    </row>
    <row r="2627" spans="1:12">
      <c r="A2627" s="11" t="s">
        <v>5073</v>
      </c>
      <c r="D2627" s="11" t="s">
        <v>254</v>
      </c>
      <c r="E2627" s="19" t="s">
        <v>5219</v>
      </c>
      <c r="F2627" s="10">
        <v>42036</v>
      </c>
      <c r="G2627" s="10">
        <v>45323</v>
      </c>
      <c r="H2627" s="11">
        <v>10</v>
      </c>
      <c r="I2627" s="20" t="s">
        <v>253</v>
      </c>
      <c r="J2627" s="11" t="s">
        <v>255</v>
      </c>
      <c r="K2627" s="11" t="s">
        <v>5259</v>
      </c>
      <c r="L2627" s="11">
        <v>2</v>
      </c>
    </row>
    <row r="2628" spans="1:12">
      <c r="A2628" s="11" t="s">
        <v>5074</v>
      </c>
      <c r="D2628" s="11" t="s">
        <v>254</v>
      </c>
      <c r="E2628" s="19" t="s">
        <v>5220</v>
      </c>
      <c r="F2628" s="10">
        <v>42036</v>
      </c>
      <c r="G2628" s="10">
        <v>45323</v>
      </c>
      <c r="H2628" s="11">
        <v>10</v>
      </c>
      <c r="I2628" s="20" t="s">
        <v>253</v>
      </c>
      <c r="J2628" s="11" t="s">
        <v>255</v>
      </c>
      <c r="K2628" s="11" t="s">
        <v>5259</v>
      </c>
      <c r="L2628" s="11">
        <v>2</v>
      </c>
    </row>
    <row r="2629" spans="1:12">
      <c r="A2629" s="11" t="s">
        <v>5075</v>
      </c>
      <c r="D2629" s="11" t="s">
        <v>254</v>
      </c>
      <c r="E2629" s="19" t="s">
        <v>5221</v>
      </c>
      <c r="F2629" s="10">
        <v>42036</v>
      </c>
      <c r="G2629" s="10">
        <v>45323</v>
      </c>
      <c r="H2629" s="11">
        <v>10</v>
      </c>
      <c r="I2629" s="20" t="s">
        <v>253</v>
      </c>
      <c r="J2629" s="11" t="s">
        <v>255</v>
      </c>
      <c r="K2629" s="11" t="s">
        <v>5259</v>
      </c>
      <c r="L2629" s="11">
        <v>2</v>
      </c>
    </row>
    <row r="2630" spans="1:12">
      <c r="A2630" s="11" t="s">
        <v>5076</v>
      </c>
      <c r="D2630" s="11" t="s">
        <v>254</v>
      </c>
      <c r="E2630" s="19" t="s">
        <v>5222</v>
      </c>
      <c r="F2630" s="10">
        <v>42036</v>
      </c>
      <c r="G2630" s="10">
        <v>45323</v>
      </c>
      <c r="H2630" s="11">
        <v>10</v>
      </c>
      <c r="I2630" s="20" t="s">
        <v>253</v>
      </c>
      <c r="J2630" s="11" t="s">
        <v>255</v>
      </c>
      <c r="K2630" s="11" t="s">
        <v>5259</v>
      </c>
      <c r="L2630" s="11">
        <v>2</v>
      </c>
    </row>
    <row r="2631" spans="1:12">
      <c r="A2631" s="11" t="s">
        <v>5077</v>
      </c>
      <c r="D2631" s="11" t="s">
        <v>254</v>
      </c>
      <c r="E2631" s="19" t="s">
        <v>5223</v>
      </c>
      <c r="F2631" s="10">
        <v>42036</v>
      </c>
      <c r="G2631" s="10">
        <v>45323</v>
      </c>
      <c r="H2631" s="11">
        <v>10</v>
      </c>
      <c r="I2631" s="20" t="s">
        <v>253</v>
      </c>
      <c r="J2631" s="11" t="s">
        <v>255</v>
      </c>
      <c r="K2631" s="11" t="s">
        <v>5259</v>
      </c>
      <c r="L2631" s="11">
        <v>2</v>
      </c>
    </row>
    <row r="2632" spans="1:12">
      <c r="A2632" s="11" t="s">
        <v>5078</v>
      </c>
      <c r="D2632" s="11" t="s">
        <v>254</v>
      </c>
      <c r="E2632" s="19" t="s">
        <v>5224</v>
      </c>
      <c r="F2632" s="10">
        <v>42036</v>
      </c>
      <c r="G2632" s="10">
        <v>45323</v>
      </c>
      <c r="H2632" s="11">
        <v>10</v>
      </c>
      <c r="I2632" s="20" t="s">
        <v>253</v>
      </c>
      <c r="J2632" s="11" t="s">
        <v>255</v>
      </c>
      <c r="K2632" s="11" t="s">
        <v>5259</v>
      </c>
      <c r="L2632" s="11">
        <v>2</v>
      </c>
    </row>
    <row r="2633" spans="1:12">
      <c r="A2633" s="11" t="s">
        <v>5079</v>
      </c>
      <c r="D2633" s="11" t="s">
        <v>254</v>
      </c>
      <c r="E2633" s="19" t="s">
        <v>5225</v>
      </c>
      <c r="F2633" s="10">
        <v>42036</v>
      </c>
      <c r="G2633" s="10">
        <v>45323</v>
      </c>
      <c r="H2633" s="11">
        <v>10</v>
      </c>
      <c r="I2633" s="20" t="s">
        <v>253</v>
      </c>
      <c r="J2633" s="11" t="s">
        <v>255</v>
      </c>
      <c r="K2633" s="11" t="s">
        <v>5259</v>
      </c>
      <c r="L2633" s="11">
        <v>2</v>
      </c>
    </row>
    <row r="2634" spans="1:12">
      <c r="A2634" s="11" t="s">
        <v>5080</v>
      </c>
      <c r="D2634" s="11" t="s">
        <v>254</v>
      </c>
      <c r="E2634" s="19" t="s">
        <v>5226</v>
      </c>
      <c r="F2634" s="10">
        <v>42036</v>
      </c>
      <c r="G2634" s="10">
        <v>45323</v>
      </c>
      <c r="H2634" s="11">
        <v>10</v>
      </c>
      <c r="I2634" s="20" t="s">
        <v>253</v>
      </c>
      <c r="J2634" s="11" t="s">
        <v>255</v>
      </c>
      <c r="K2634" s="11" t="s">
        <v>5259</v>
      </c>
      <c r="L2634" s="11">
        <v>2</v>
      </c>
    </row>
    <row r="2635" spans="1:12">
      <c r="A2635" s="11" t="s">
        <v>5081</v>
      </c>
      <c r="D2635" s="11" t="s">
        <v>254</v>
      </c>
      <c r="E2635" s="19" t="s">
        <v>5227</v>
      </c>
      <c r="F2635" s="10">
        <v>42036</v>
      </c>
      <c r="G2635" s="10">
        <v>45323</v>
      </c>
      <c r="H2635" s="11">
        <v>10</v>
      </c>
      <c r="I2635" s="20" t="s">
        <v>253</v>
      </c>
      <c r="J2635" s="11" t="s">
        <v>255</v>
      </c>
      <c r="K2635" s="11" t="s">
        <v>5259</v>
      </c>
      <c r="L2635" s="11">
        <v>2</v>
      </c>
    </row>
    <row r="2636" spans="1:12">
      <c r="A2636" s="11" t="s">
        <v>5082</v>
      </c>
      <c r="D2636" s="11" t="s">
        <v>254</v>
      </c>
      <c r="E2636" s="19" t="s">
        <v>5228</v>
      </c>
      <c r="F2636" s="10">
        <v>42036</v>
      </c>
      <c r="G2636" s="10">
        <v>45323</v>
      </c>
      <c r="H2636" s="11">
        <v>10</v>
      </c>
      <c r="I2636" s="20" t="s">
        <v>253</v>
      </c>
      <c r="J2636" s="11" t="s">
        <v>255</v>
      </c>
      <c r="K2636" s="11" t="s">
        <v>5259</v>
      </c>
      <c r="L2636" s="11">
        <v>2</v>
      </c>
    </row>
    <row r="2637" spans="1:12">
      <c r="A2637" s="11" t="s">
        <v>5083</v>
      </c>
      <c r="D2637" s="11" t="s">
        <v>254</v>
      </c>
      <c r="E2637" s="19" t="s">
        <v>5229</v>
      </c>
      <c r="F2637" s="10">
        <v>42036</v>
      </c>
      <c r="G2637" s="10">
        <v>45323</v>
      </c>
      <c r="H2637" s="11">
        <v>10</v>
      </c>
      <c r="I2637" s="20" t="s">
        <v>253</v>
      </c>
      <c r="J2637" s="11" t="s">
        <v>255</v>
      </c>
      <c r="K2637" s="11" t="s">
        <v>5259</v>
      </c>
      <c r="L2637" s="11">
        <v>2</v>
      </c>
    </row>
    <row r="2638" spans="1:12">
      <c r="A2638" s="11" t="s">
        <v>5084</v>
      </c>
      <c r="D2638" s="11" t="s">
        <v>254</v>
      </c>
      <c r="E2638" s="19" t="s">
        <v>5230</v>
      </c>
      <c r="F2638" s="10">
        <v>42036</v>
      </c>
      <c r="G2638" s="10">
        <v>45323</v>
      </c>
      <c r="H2638" s="11">
        <v>10</v>
      </c>
      <c r="I2638" s="20" t="s">
        <v>253</v>
      </c>
      <c r="J2638" s="11" t="s">
        <v>255</v>
      </c>
      <c r="K2638" s="11" t="s">
        <v>5259</v>
      </c>
      <c r="L2638" s="11">
        <v>2</v>
      </c>
    </row>
    <row r="2639" spans="1:12">
      <c r="A2639" s="11" t="s">
        <v>5085</v>
      </c>
      <c r="D2639" s="11" t="s">
        <v>254</v>
      </c>
      <c r="E2639" s="19" t="s">
        <v>5231</v>
      </c>
      <c r="F2639" s="10">
        <v>42036</v>
      </c>
      <c r="G2639" s="10">
        <v>45323</v>
      </c>
      <c r="H2639" s="11">
        <v>10</v>
      </c>
      <c r="I2639" s="20" t="s">
        <v>253</v>
      </c>
      <c r="J2639" s="11" t="s">
        <v>255</v>
      </c>
      <c r="K2639" s="11" t="s">
        <v>5259</v>
      </c>
      <c r="L2639" s="11">
        <v>2</v>
      </c>
    </row>
    <row r="2640" spans="1:12">
      <c r="A2640" s="11" t="s">
        <v>5086</v>
      </c>
      <c r="D2640" s="11" t="s">
        <v>254</v>
      </c>
      <c r="E2640" s="19" t="s">
        <v>5232</v>
      </c>
      <c r="F2640" s="10">
        <v>42036</v>
      </c>
      <c r="G2640" s="10">
        <v>45323</v>
      </c>
      <c r="H2640" s="11">
        <v>10</v>
      </c>
      <c r="I2640" s="20" t="s">
        <v>253</v>
      </c>
      <c r="J2640" s="11" t="s">
        <v>255</v>
      </c>
      <c r="K2640" s="11" t="s">
        <v>5259</v>
      </c>
      <c r="L2640" s="11">
        <v>2</v>
      </c>
    </row>
    <row r="2641" spans="1:12">
      <c r="A2641" s="11" t="s">
        <v>5087</v>
      </c>
      <c r="D2641" s="11" t="s">
        <v>254</v>
      </c>
      <c r="E2641" s="19" t="s">
        <v>5233</v>
      </c>
      <c r="F2641" s="10">
        <v>42036</v>
      </c>
      <c r="G2641" s="10">
        <v>45323</v>
      </c>
      <c r="H2641" s="11">
        <v>10</v>
      </c>
      <c r="I2641" s="20" t="s">
        <v>253</v>
      </c>
      <c r="J2641" s="11" t="s">
        <v>255</v>
      </c>
      <c r="K2641" s="11" t="s">
        <v>5259</v>
      </c>
      <c r="L2641" s="11">
        <v>2</v>
      </c>
    </row>
    <row r="2642" spans="1:12">
      <c r="A2642" s="11" t="s">
        <v>5088</v>
      </c>
      <c r="D2642" s="11" t="s">
        <v>254</v>
      </c>
      <c r="E2642" s="19" t="s">
        <v>5234</v>
      </c>
      <c r="F2642" s="10">
        <v>42036</v>
      </c>
      <c r="G2642" s="10">
        <v>45323</v>
      </c>
      <c r="H2642" s="11">
        <v>10</v>
      </c>
      <c r="I2642" s="20" t="s">
        <v>253</v>
      </c>
      <c r="J2642" s="11" t="s">
        <v>255</v>
      </c>
      <c r="K2642" s="11" t="s">
        <v>5259</v>
      </c>
      <c r="L2642" s="11">
        <v>2</v>
      </c>
    </row>
    <row r="2643" spans="1:12">
      <c r="A2643" s="11" t="s">
        <v>5089</v>
      </c>
      <c r="D2643" s="11" t="s">
        <v>254</v>
      </c>
      <c r="E2643" s="19" t="s">
        <v>5235</v>
      </c>
      <c r="F2643" s="10">
        <v>42036</v>
      </c>
      <c r="G2643" s="10">
        <v>45323</v>
      </c>
      <c r="H2643" s="11">
        <v>10</v>
      </c>
      <c r="I2643" s="20" t="s">
        <v>253</v>
      </c>
      <c r="J2643" s="11" t="s">
        <v>255</v>
      </c>
      <c r="K2643" s="11" t="s">
        <v>5259</v>
      </c>
      <c r="L2643" s="11">
        <v>2</v>
      </c>
    </row>
    <row r="2644" spans="1:12">
      <c r="A2644" s="11" t="s">
        <v>5090</v>
      </c>
      <c r="D2644" s="11" t="s">
        <v>254</v>
      </c>
      <c r="E2644" s="19" t="s">
        <v>5236</v>
      </c>
      <c r="F2644" s="10">
        <v>42036</v>
      </c>
      <c r="G2644" s="10">
        <v>45323</v>
      </c>
      <c r="H2644" s="11">
        <v>10</v>
      </c>
      <c r="I2644" s="20" t="s">
        <v>253</v>
      </c>
      <c r="J2644" s="11" t="s">
        <v>255</v>
      </c>
      <c r="K2644" s="11" t="s">
        <v>5259</v>
      </c>
      <c r="L2644" s="11">
        <v>2</v>
      </c>
    </row>
    <row r="2645" spans="1:12">
      <c r="A2645" s="11" t="s">
        <v>5091</v>
      </c>
      <c r="D2645" s="11" t="s">
        <v>254</v>
      </c>
      <c r="E2645" s="19" t="s">
        <v>5237</v>
      </c>
      <c r="F2645" s="10">
        <v>42036</v>
      </c>
      <c r="G2645" s="10">
        <v>45323</v>
      </c>
      <c r="H2645" s="11">
        <v>10</v>
      </c>
      <c r="I2645" s="20" t="s">
        <v>253</v>
      </c>
      <c r="J2645" s="11" t="s">
        <v>255</v>
      </c>
      <c r="K2645" s="11" t="s">
        <v>5259</v>
      </c>
      <c r="L2645" s="11">
        <v>2</v>
      </c>
    </row>
    <row r="2646" spans="1:12">
      <c r="A2646" s="11" t="s">
        <v>5092</v>
      </c>
      <c r="D2646" s="11" t="s">
        <v>254</v>
      </c>
      <c r="E2646" s="19" t="s">
        <v>5238</v>
      </c>
      <c r="F2646" s="10">
        <v>42036</v>
      </c>
      <c r="G2646" s="10">
        <v>45323</v>
      </c>
      <c r="H2646" s="11">
        <v>10</v>
      </c>
      <c r="I2646" s="20" t="s">
        <v>253</v>
      </c>
      <c r="J2646" s="11" t="s">
        <v>255</v>
      </c>
      <c r="K2646" s="11" t="s">
        <v>5259</v>
      </c>
      <c r="L2646" s="11">
        <v>2</v>
      </c>
    </row>
    <row r="2647" spans="1:12">
      <c r="A2647" s="11" t="s">
        <v>5093</v>
      </c>
      <c r="D2647" s="11" t="s">
        <v>254</v>
      </c>
      <c r="E2647" s="19" t="s">
        <v>5239</v>
      </c>
      <c r="F2647" s="10">
        <v>42036</v>
      </c>
      <c r="G2647" s="10">
        <v>45323</v>
      </c>
      <c r="H2647" s="11">
        <v>10</v>
      </c>
      <c r="I2647" s="20" t="s">
        <v>253</v>
      </c>
      <c r="J2647" s="11" t="s">
        <v>255</v>
      </c>
      <c r="K2647" s="11" t="s">
        <v>5259</v>
      </c>
      <c r="L2647" s="11">
        <v>2</v>
      </c>
    </row>
    <row r="2648" spans="1:12">
      <c r="A2648" s="11" t="s">
        <v>5094</v>
      </c>
      <c r="D2648" s="11" t="s">
        <v>254</v>
      </c>
      <c r="E2648" s="19" t="s">
        <v>5240</v>
      </c>
      <c r="F2648" s="10">
        <v>42036</v>
      </c>
      <c r="G2648" s="10">
        <v>45323</v>
      </c>
      <c r="H2648" s="11">
        <v>10</v>
      </c>
      <c r="I2648" s="20" t="s">
        <v>253</v>
      </c>
      <c r="J2648" s="11" t="s">
        <v>255</v>
      </c>
      <c r="K2648" s="11" t="s">
        <v>5259</v>
      </c>
      <c r="L2648" s="11">
        <v>2</v>
      </c>
    </row>
    <row r="2649" spans="1:12">
      <c r="A2649" s="11" t="s">
        <v>5095</v>
      </c>
      <c r="D2649" s="11" t="s">
        <v>254</v>
      </c>
      <c r="E2649" s="19" t="s">
        <v>5241</v>
      </c>
      <c r="F2649" s="10">
        <v>42036</v>
      </c>
      <c r="G2649" s="10">
        <v>45323</v>
      </c>
      <c r="H2649" s="11">
        <v>10</v>
      </c>
      <c r="I2649" s="20" t="s">
        <v>253</v>
      </c>
      <c r="J2649" s="11" t="s">
        <v>255</v>
      </c>
      <c r="K2649" s="11" t="s">
        <v>5259</v>
      </c>
      <c r="L2649" s="11">
        <v>2</v>
      </c>
    </row>
    <row r="2650" spans="1:12">
      <c r="A2650" s="11" t="s">
        <v>5096</v>
      </c>
      <c r="D2650" s="11" t="s">
        <v>254</v>
      </c>
      <c r="E2650" s="19" t="s">
        <v>5242</v>
      </c>
      <c r="F2650" s="10">
        <v>42036</v>
      </c>
      <c r="G2650" s="10">
        <v>45323</v>
      </c>
      <c r="H2650" s="11">
        <v>10</v>
      </c>
      <c r="I2650" s="20" t="s">
        <v>253</v>
      </c>
      <c r="J2650" s="11" t="s">
        <v>255</v>
      </c>
      <c r="K2650" s="11" t="s">
        <v>5259</v>
      </c>
      <c r="L2650" s="11">
        <v>2</v>
      </c>
    </row>
    <row r="2651" spans="1:12">
      <c r="A2651" s="11" t="s">
        <v>5097</v>
      </c>
      <c r="D2651" s="11" t="s">
        <v>254</v>
      </c>
      <c r="E2651" s="19" t="s">
        <v>5243</v>
      </c>
      <c r="F2651" s="10">
        <v>42036</v>
      </c>
      <c r="G2651" s="10">
        <v>45323</v>
      </c>
      <c r="H2651" s="11">
        <v>10</v>
      </c>
      <c r="I2651" s="20" t="s">
        <v>253</v>
      </c>
      <c r="J2651" s="11" t="s">
        <v>255</v>
      </c>
      <c r="K2651" s="11" t="s">
        <v>5259</v>
      </c>
      <c r="L2651" s="11">
        <v>2</v>
      </c>
    </row>
    <row r="2652" spans="1:12">
      <c r="A2652" s="11" t="s">
        <v>5098</v>
      </c>
      <c r="D2652" s="11" t="s">
        <v>254</v>
      </c>
      <c r="E2652" s="19" t="s">
        <v>5244</v>
      </c>
      <c r="F2652" s="10">
        <v>42036</v>
      </c>
      <c r="G2652" s="10">
        <v>45323</v>
      </c>
      <c r="H2652" s="11">
        <v>10</v>
      </c>
      <c r="I2652" s="20" t="s">
        <v>253</v>
      </c>
      <c r="J2652" s="11" t="s">
        <v>255</v>
      </c>
      <c r="K2652" s="11" t="s">
        <v>5259</v>
      </c>
      <c r="L2652" s="11">
        <v>2</v>
      </c>
    </row>
    <row r="2653" spans="1:12">
      <c r="A2653" s="11" t="s">
        <v>5099</v>
      </c>
      <c r="D2653" s="11" t="s">
        <v>254</v>
      </c>
      <c r="E2653" s="19" t="s">
        <v>5245</v>
      </c>
      <c r="F2653" s="10">
        <v>42036</v>
      </c>
      <c r="G2653" s="10">
        <v>45323</v>
      </c>
      <c r="H2653" s="11">
        <v>10</v>
      </c>
      <c r="I2653" s="20" t="s">
        <v>253</v>
      </c>
      <c r="J2653" s="11" t="s">
        <v>255</v>
      </c>
      <c r="K2653" s="11" t="s">
        <v>5259</v>
      </c>
      <c r="L2653" s="11">
        <v>2</v>
      </c>
    </row>
    <row r="2654" spans="1:12">
      <c r="A2654" s="11" t="s">
        <v>5100</v>
      </c>
      <c r="D2654" s="11" t="s">
        <v>254</v>
      </c>
      <c r="E2654" s="19" t="s">
        <v>5246</v>
      </c>
      <c r="F2654" s="10">
        <v>42036</v>
      </c>
      <c r="G2654" s="10">
        <v>45323</v>
      </c>
      <c r="H2654" s="11">
        <v>10</v>
      </c>
      <c r="I2654" s="20" t="s">
        <v>253</v>
      </c>
      <c r="J2654" s="11" t="s">
        <v>255</v>
      </c>
      <c r="K2654" s="11" t="s">
        <v>5259</v>
      </c>
      <c r="L2654" s="11">
        <v>2</v>
      </c>
    </row>
    <row r="2655" spans="1:12">
      <c r="A2655" s="11" t="s">
        <v>5101</v>
      </c>
      <c r="D2655" s="11" t="s">
        <v>254</v>
      </c>
      <c r="E2655" s="19" t="s">
        <v>5247</v>
      </c>
      <c r="F2655" s="10">
        <v>42036</v>
      </c>
      <c r="G2655" s="10">
        <v>45323</v>
      </c>
      <c r="H2655" s="11">
        <v>10</v>
      </c>
      <c r="I2655" s="20" t="s">
        <v>253</v>
      </c>
      <c r="J2655" s="11" t="s">
        <v>255</v>
      </c>
      <c r="K2655" s="11" t="s">
        <v>5259</v>
      </c>
      <c r="L2655" s="11">
        <v>2</v>
      </c>
    </row>
    <row r="2656" spans="1:12">
      <c r="A2656" s="11" t="s">
        <v>5102</v>
      </c>
      <c r="D2656" s="11" t="s">
        <v>254</v>
      </c>
      <c r="E2656" s="19" t="s">
        <v>5248</v>
      </c>
      <c r="F2656" s="10">
        <v>42036</v>
      </c>
      <c r="G2656" s="10">
        <v>45323</v>
      </c>
      <c r="H2656" s="11">
        <v>10</v>
      </c>
      <c r="I2656" s="20" t="s">
        <v>253</v>
      </c>
      <c r="J2656" s="11" t="s">
        <v>255</v>
      </c>
      <c r="K2656" s="11" t="s">
        <v>5259</v>
      </c>
      <c r="L2656" s="11">
        <v>2</v>
      </c>
    </row>
    <row r="2657" spans="1:12">
      <c r="A2657" s="11" t="s">
        <v>5103</v>
      </c>
      <c r="D2657" s="11" t="s">
        <v>254</v>
      </c>
      <c r="E2657" s="19" t="s">
        <v>5249</v>
      </c>
      <c r="F2657" s="10">
        <v>42036</v>
      </c>
      <c r="G2657" s="10">
        <v>45323</v>
      </c>
      <c r="H2657" s="11">
        <v>10</v>
      </c>
      <c r="I2657" s="20" t="s">
        <v>253</v>
      </c>
      <c r="J2657" s="11" t="s">
        <v>255</v>
      </c>
      <c r="K2657" s="11" t="s">
        <v>5259</v>
      </c>
      <c r="L2657" s="11">
        <v>2</v>
      </c>
    </row>
    <row r="2659" spans="1:12">
      <c r="A2659" s="11" t="s">
        <v>5258</v>
      </c>
    </row>
  </sheetData>
  <mergeCells count="1">
    <mergeCell ref="B6:L6"/>
  </mergeCells>
  <hyperlinks>
    <hyperlink ref="D8" location="Contents!B22" display="Enquiries" xr:uid="{00000000-0004-0000-0000-000000000000}"/>
    <hyperlink ref="E12" location="A125996078J" display="A125996078J" xr:uid="{00000000-0004-0000-0000-000001000000}"/>
    <hyperlink ref="E13" location="A125999678T" display="A125999678T" xr:uid="{00000000-0004-0000-0000-000002000000}"/>
    <hyperlink ref="E14" location="A125997878X" display="A125997878X" xr:uid="{00000000-0004-0000-0000-000003000000}"/>
    <hyperlink ref="E15" location="A125990678C" display="A125990678C" xr:uid="{00000000-0004-0000-0000-000004000000}"/>
    <hyperlink ref="E16" location="A125994278R" display="A125994278R" xr:uid="{00000000-0004-0000-0000-000005000000}"/>
    <hyperlink ref="E17" location="A125992478W" display="A125992478W" xr:uid="{00000000-0004-0000-0000-000006000000}"/>
    <hyperlink ref="E18" location="A125996210F" display="A125996210F" xr:uid="{00000000-0004-0000-0000-000007000000}"/>
    <hyperlink ref="E19" location="A125999810R" display="A125999810R" xr:uid="{00000000-0004-0000-0000-000008000000}"/>
    <hyperlink ref="E20" location="A125998010X" display="A125998010X" xr:uid="{00000000-0004-0000-0000-000009000000}"/>
    <hyperlink ref="E21" location="A125990810A" display="A125990810A" xr:uid="{00000000-0004-0000-0000-00000A000000}"/>
    <hyperlink ref="E22" location="A125994410L" display="A125994410L" xr:uid="{00000000-0004-0000-0000-00000B000000}"/>
    <hyperlink ref="E23" location="A125992610V" display="A125992610V" xr:uid="{00000000-0004-0000-0000-00000C000000}"/>
    <hyperlink ref="E24" location="A125996142R" display="A125996142R" xr:uid="{00000000-0004-0000-0000-00000D000000}"/>
    <hyperlink ref="E25" location="A125999742X" display="A125999742X" xr:uid="{00000000-0004-0000-0000-00000E000000}"/>
    <hyperlink ref="E26" location="A125997942F" display="A125997942F" xr:uid="{00000000-0004-0000-0000-00000F000000}"/>
    <hyperlink ref="E27" location="A125990742K" display="A125990742K" xr:uid="{00000000-0004-0000-0000-000010000000}"/>
    <hyperlink ref="E28" location="A125994342W" display="A125994342W" xr:uid="{00000000-0004-0000-0000-000011000000}"/>
    <hyperlink ref="E29" location="A125992542C" display="A125992542C" xr:uid="{00000000-0004-0000-0000-000012000000}"/>
    <hyperlink ref="E30" location="A125996214R" display="A125996214R" xr:uid="{00000000-0004-0000-0000-000013000000}"/>
    <hyperlink ref="E31" location="A125999814X" display="A125999814X" xr:uid="{00000000-0004-0000-0000-000014000000}"/>
    <hyperlink ref="E32" location="A125998014J" display="A125998014J" xr:uid="{00000000-0004-0000-0000-000015000000}"/>
    <hyperlink ref="E33" location="A125990814K" display="A125990814K" xr:uid="{00000000-0004-0000-0000-000016000000}"/>
    <hyperlink ref="E34" location="A125994414W" display="A125994414W" xr:uid="{00000000-0004-0000-0000-000017000000}"/>
    <hyperlink ref="E35" location="A125992614C" display="A125992614C" xr:uid="{00000000-0004-0000-0000-000018000000}"/>
    <hyperlink ref="E36" location="A125996218X" display="A125996218X" xr:uid="{00000000-0004-0000-0000-000019000000}"/>
    <hyperlink ref="E37" location="A125999818J" display="A125999818J" xr:uid="{00000000-0004-0000-0000-00001A000000}"/>
    <hyperlink ref="E38" location="A125998018T" display="A125998018T" xr:uid="{00000000-0004-0000-0000-00001B000000}"/>
    <hyperlink ref="E39" location="A125990818V" display="A125990818V" xr:uid="{00000000-0004-0000-0000-00001C000000}"/>
    <hyperlink ref="E40" location="A125994418F" display="A125994418F" xr:uid="{00000000-0004-0000-0000-00001D000000}"/>
    <hyperlink ref="E41" location="A125992618L" display="A125992618L" xr:uid="{00000000-0004-0000-0000-00001E000000}"/>
    <hyperlink ref="E42" location="A125996146X" display="A125996146X" xr:uid="{00000000-0004-0000-0000-00001F000000}"/>
    <hyperlink ref="E43" location="A125999746J" display="A125999746J" xr:uid="{00000000-0004-0000-0000-000020000000}"/>
    <hyperlink ref="E44" location="A125997946R" display="A125997946R" xr:uid="{00000000-0004-0000-0000-000021000000}"/>
    <hyperlink ref="E45" location="A125990746V" display="A125990746V" xr:uid="{00000000-0004-0000-0000-000022000000}"/>
    <hyperlink ref="E46" location="A125994346F" display="A125994346F" xr:uid="{00000000-0004-0000-0000-000023000000}"/>
    <hyperlink ref="E47" location="A125992546L" display="A125992546L" xr:uid="{00000000-0004-0000-0000-000024000000}"/>
    <hyperlink ref="E48" location="A125996150R" display="A125996150R" xr:uid="{00000000-0004-0000-0000-000025000000}"/>
    <hyperlink ref="E49" location="A125999750X" display="A125999750X" xr:uid="{00000000-0004-0000-0000-000026000000}"/>
    <hyperlink ref="E50" location="A125997950F" display="A125997950F" xr:uid="{00000000-0004-0000-0000-000027000000}"/>
    <hyperlink ref="E51" location="A125990750K" display="A125990750K" xr:uid="{00000000-0004-0000-0000-000028000000}"/>
    <hyperlink ref="E52" location="A125994350W" display="A125994350W" xr:uid="{00000000-0004-0000-0000-000029000000}"/>
    <hyperlink ref="E53" location="A125992550C" display="A125992550C" xr:uid="{00000000-0004-0000-0000-00002A000000}"/>
    <hyperlink ref="E54" location="A125996190J" display="A125996190J" xr:uid="{00000000-0004-0000-0000-00002B000000}"/>
    <hyperlink ref="E55" location="A125999790T" display="A125999790T" xr:uid="{00000000-0004-0000-0000-00002C000000}"/>
    <hyperlink ref="E56" location="A125997990X" display="A125997990X" xr:uid="{00000000-0004-0000-0000-00002D000000}"/>
    <hyperlink ref="E57" location="A125990790C" display="A125990790C" xr:uid="{00000000-0004-0000-0000-00002E000000}"/>
    <hyperlink ref="E58" location="A125994390R" display="A125994390R" xr:uid="{00000000-0004-0000-0000-00002F000000}"/>
    <hyperlink ref="E59" location="A125992590W" display="A125992590W" xr:uid="{00000000-0004-0000-0000-000030000000}"/>
    <hyperlink ref="E60" location="A125996110W" display="A125996110W" xr:uid="{00000000-0004-0000-0000-000031000000}"/>
    <hyperlink ref="E61" location="A125999710F" display="A125999710F" xr:uid="{00000000-0004-0000-0000-000032000000}"/>
    <hyperlink ref="E62" location="A125997910L" display="A125997910L" xr:uid="{00000000-0004-0000-0000-000033000000}"/>
    <hyperlink ref="E63" location="A125990710T" display="A125990710T" xr:uid="{00000000-0004-0000-0000-000034000000}"/>
    <hyperlink ref="E64" location="A125994310C" display="A125994310C" xr:uid="{00000000-0004-0000-0000-000035000000}"/>
    <hyperlink ref="E65" location="A125992510K" display="A125992510K" xr:uid="{00000000-0004-0000-0000-000036000000}"/>
    <hyperlink ref="E66" location="A125996222R" display="A125996222R" xr:uid="{00000000-0004-0000-0000-000037000000}"/>
    <hyperlink ref="E67" location="A125999822X" display="A125999822X" xr:uid="{00000000-0004-0000-0000-000038000000}"/>
    <hyperlink ref="E68" location="A125998022J" display="A125998022J" xr:uid="{00000000-0004-0000-0000-000039000000}"/>
    <hyperlink ref="E69" location="A125990822K" display="A125990822K" xr:uid="{00000000-0004-0000-0000-00003A000000}"/>
    <hyperlink ref="E70" location="A125994422W" display="A125994422W" xr:uid="{00000000-0004-0000-0000-00003B000000}"/>
    <hyperlink ref="E71" location="A125992622C" display="A125992622C" xr:uid="{00000000-0004-0000-0000-00003C000000}"/>
    <hyperlink ref="E72" location="A125996154X" display="A125996154X" xr:uid="{00000000-0004-0000-0000-00003D000000}"/>
    <hyperlink ref="E73" location="A125999754J" display="A125999754J" xr:uid="{00000000-0004-0000-0000-00003E000000}"/>
    <hyperlink ref="E74" location="A125997954R" display="A125997954R" xr:uid="{00000000-0004-0000-0000-00003F000000}"/>
    <hyperlink ref="E75" location="A125990754V" display="A125990754V" xr:uid="{00000000-0004-0000-0000-000040000000}"/>
    <hyperlink ref="E76" location="A125994354F" display="A125994354F" xr:uid="{00000000-0004-0000-0000-000041000000}"/>
    <hyperlink ref="E77" location="A125992554L" display="A125992554L" xr:uid="{00000000-0004-0000-0000-000042000000}"/>
    <hyperlink ref="E78" location="A125996082X" display="A125996082X" xr:uid="{00000000-0004-0000-0000-000043000000}"/>
    <hyperlink ref="E79" location="A125999682J" display="A125999682J" xr:uid="{00000000-0004-0000-0000-000044000000}"/>
    <hyperlink ref="E80" location="A125997882R" display="A125997882R" xr:uid="{00000000-0004-0000-0000-000045000000}"/>
    <hyperlink ref="E81" location="A125990682V" display="A125990682V" xr:uid="{00000000-0004-0000-0000-000046000000}"/>
    <hyperlink ref="E82" location="A125994282F" display="A125994282F" xr:uid="{00000000-0004-0000-0000-000047000000}"/>
    <hyperlink ref="E83" location="A125992482L" display="A125992482L" xr:uid="{00000000-0004-0000-0000-000048000000}"/>
    <hyperlink ref="E84" location="A125996158J" display="A125996158J" xr:uid="{00000000-0004-0000-0000-000049000000}"/>
    <hyperlink ref="E85" location="A125999758T" display="A125999758T" xr:uid="{00000000-0004-0000-0000-00004A000000}"/>
    <hyperlink ref="E86" location="A125997958X" display="A125997958X" xr:uid="{00000000-0004-0000-0000-00004B000000}"/>
    <hyperlink ref="E87" location="A125990758C" display="A125990758C" xr:uid="{00000000-0004-0000-0000-00004C000000}"/>
    <hyperlink ref="E88" location="A125994358R" display="A125994358R" xr:uid="{00000000-0004-0000-0000-00004D000000}"/>
    <hyperlink ref="E89" location="A125992558W" display="A125992558W" xr:uid="{00000000-0004-0000-0000-00004E000000}"/>
    <hyperlink ref="E90" location="A125996162X" display="A125996162X" xr:uid="{00000000-0004-0000-0000-00004F000000}"/>
    <hyperlink ref="E91" location="A125999762J" display="A125999762J" xr:uid="{00000000-0004-0000-0000-000050000000}"/>
    <hyperlink ref="E92" location="A125997962R" display="A125997962R" xr:uid="{00000000-0004-0000-0000-000051000000}"/>
    <hyperlink ref="E93" location="A125990762V" display="A125990762V" xr:uid="{00000000-0004-0000-0000-000052000000}"/>
    <hyperlink ref="E94" location="A125994362F" display="A125994362F" xr:uid="{00000000-0004-0000-0000-000053000000}"/>
    <hyperlink ref="E95" location="A125992562L" display="A125992562L" xr:uid="{00000000-0004-0000-0000-000054000000}"/>
    <hyperlink ref="E96" location="A125996234X" display="A125996234X" xr:uid="{00000000-0004-0000-0000-000055000000}"/>
    <hyperlink ref="E97" location="A125999834J" display="A125999834J" xr:uid="{00000000-0004-0000-0000-000056000000}"/>
    <hyperlink ref="E98" location="A125998034T" display="A125998034T" xr:uid="{00000000-0004-0000-0000-000057000000}"/>
    <hyperlink ref="E99" location="A125990834V" display="A125990834V" xr:uid="{00000000-0004-0000-0000-000058000000}"/>
    <hyperlink ref="E100" location="A125994434F" display="A125994434F" xr:uid="{00000000-0004-0000-0000-000059000000}"/>
    <hyperlink ref="E101" location="A125992634L" display="A125992634L" xr:uid="{00000000-0004-0000-0000-00005A000000}"/>
    <hyperlink ref="E102" location="A125996054R" display="A125996054R" xr:uid="{00000000-0004-0000-0000-00005B000000}"/>
    <hyperlink ref="E103" location="A125999654X" display="A125999654X" xr:uid="{00000000-0004-0000-0000-00005C000000}"/>
    <hyperlink ref="E104" location="A125997854F" display="A125997854F" xr:uid="{00000000-0004-0000-0000-00005D000000}"/>
    <hyperlink ref="E105" location="A125990654K" display="A125990654K" xr:uid="{00000000-0004-0000-0000-00005E000000}"/>
    <hyperlink ref="E106" location="A125994254W" display="A125994254W" xr:uid="{00000000-0004-0000-0000-00005F000000}"/>
    <hyperlink ref="E107" location="A125992454C" display="A125992454C" xr:uid="{00000000-0004-0000-0000-000060000000}"/>
    <hyperlink ref="E108" location="A125996226X" display="A125996226X" xr:uid="{00000000-0004-0000-0000-000061000000}"/>
    <hyperlink ref="E109" location="A125999826J" display="A125999826J" xr:uid="{00000000-0004-0000-0000-000062000000}"/>
    <hyperlink ref="E110" location="A125998026T" display="A125998026T" xr:uid="{00000000-0004-0000-0000-000063000000}"/>
    <hyperlink ref="E111" location="A125990826V" display="A125990826V" xr:uid="{00000000-0004-0000-0000-000064000000}"/>
    <hyperlink ref="E112" location="A125994426F" display="A125994426F" xr:uid="{00000000-0004-0000-0000-000065000000}"/>
    <hyperlink ref="E113" location="A125992626L" display="A125992626L" xr:uid="{00000000-0004-0000-0000-000066000000}"/>
    <hyperlink ref="E114" location="A125996230R" display="A125996230R" xr:uid="{00000000-0004-0000-0000-000067000000}"/>
    <hyperlink ref="E115" location="A125999830X" display="A125999830X" xr:uid="{00000000-0004-0000-0000-000068000000}"/>
    <hyperlink ref="E116" location="A125998030J" display="A125998030J" xr:uid="{00000000-0004-0000-0000-000069000000}"/>
    <hyperlink ref="E117" location="A125990830K" display="A125990830K" xr:uid="{00000000-0004-0000-0000-00006A000000}"/>
    <hyperlink ref="E118" location="A125994430W" display="A125994430W" xr:uid="{00000000-0004-0000-0000-00006B000000}"/>
    <hyperlink ref="E119" location="A125992630C" display="A125992630C" xr:uid="{00000000-0004-0000-0000-00006C000000}"/>
    <hyperlink ref="E120" location="A125996058X" display="A125996058X" xr:uid="{00000000-0004-0000-0000-00006D000000}"/>
    <hyperlink ref="E121" location="A125999658J" display="A125999658J" xr:uid="{00000000-0004-0000-0000-00006E000000}"/>
    <hyperlink ref="E122" location="A125997858R" display="A125997858R" xr:uid="{00000000-0004-0000-0000-00006F000000}"/>
    <hyperlink ref="E123" location="A125990658V" display="A125990658V" xr:uid="{00000000-0004-0000-0000-000070000000}"/>
    <hyperlink ref="E124" location="A125994258F" display="A125994258F" xr:uid="{00000000-0004-0000-0000-000071000000}"/>
    <hyperlink ref="E125" location="A125992458L" display="A125992458L" xr:uid="{00000000-0004-0000-0000-000072000000}"/>
    <hyperlink ref="E126" location="A125996114F" display="A125996114F" xr:uid="{00000000-0004-0000-0000-000073000000}"/>
    <hyperlink ref="E127" location="A125999714R" display="A125999714R" xr:uid="{00000000-0004-0000-0000-000074000000}"/>
    <hyperlink ref="E128" location="A125997914W" display="A125997914W" xr:uid="{00000000-0004-0000-0000-000075000000}"/>
    <hyperlink ref="E129" location="A125990714A" display="A125990714A" xr:uid="{00000000-0004-0000-0000-000076000000}"/>
    <hyperlink ref="E130" location="A125994314L" display="A125994314L" xr:uid="{00000000-0004-0000-0000-000077000000}"/>
    <hyperlink ref="E131" location="A125992514V" display="A125992514V" xr:uid="{00000000-0004-0000-0000-000078000000}"/>
    <hyperlink ref="E132" location="A125996166J" display="A125996166J" xr:uid="{00000000-0004-0000-0000-000079000000}"/>
    <hyperlink ref="E133" location="A125999766T" display="A125999766T" xr:uid="{00000000-0004-0000-0000-00007A000000}"/>
    <hyperlink ref="E134" location="A125997966X" display="A125997966X" xr:uid="{00000000-0004-0000-0000-00007B000000}"/>
    <hyperlink ref="E135" location="A125990766C" display="A125990766C" xr:uid="{00000000-0004-0000-0000-00007C000000}"/>
    <hyperlink ref="E136" location="A125994366R" display="A125994366R" xr:uid="{00000000-0004-0000-0000-00007D000000}"/>
    <hyperlink ref="E137" location="A125992566W" display="A125992566W" xr:uid="{00000000-0004-0000-0000-00007E000000}"/>
    <hyperlink ref="E138" location="A125996238J" display="A125996238J" xr:uid="{00000000-0004-0000-0000-00007F000000}"/>
    <hyperlink ref="E139" location="A125999838T" display="A125999838T" xr:uid="{00000000-0004-0000-0000-000080000000}"/>
    <hyperlink ref="E140" location="A125998038A" display="A125998038A" xr:uid="{00000000-0004-0000-0000-000081000000}"/>
    <hyperlink ref="E141" location="A125990838C" display="A125990838C" xr:uid="{00000000-0004-0000-0000-000082000000}"/>
    <hyperlink ref="E142" location="A125994438R" display="A125994438R" xr:uid="{00000000-0004-0000-0000-000083000000}"/>
    <hyperlink ref="E143" location="A125992638W" display="A125992638W" xr:uid="{00000000-0004-0000-0000-000084000000}"/>
    <hyperlink ref="E144" location="A125996062R" display="A125996062R" xr:uid="{00000000-0004-0000-0000-000085000000}"/>
    <hyperlink ref="E145" location="A125999662X" display="A125999662X" xr:uid="{00000000-0004-0000-0000-000086000000}"/>
    <hyperlink ref="E146" location="A125997862F" display="A125997862F" xr:uid="{00000000-0004-0000-0000-000087000000}"/>
    <hyperlink ref="E147" location="A125996194T" display="A125996194T" xr:uid="{00000000-0004-0000-0000-000088000000}"/>
    <hyperlink ref="E148" location="A125999794A" display="A125999794A" xr:uid="{00000000-0004-0000-0000-000089000000}"/>
    <hyperlink ref="E149" location="A125997994J" display="A125997994J" xr:uid="{00000000-0004-0000-0000-00008A000000}"/>
    <hyperlink ref="E150" location="A125990794L" display="A125990794L" xr:uid="{00000000-0004-0000-0000-00008B000000}"/>
    <hyperlink ref="E151" location="A125994394X" display="A125994394X" xr:uid="{00000000-0004-0000-0000-00008C000000}"/>
    <hyperlink ref="E152" location="A125992594F" display="A125992594F" xr:uid="{00000000-0004-0000-0000-00008D000000}"/>
    <hyperlink ref="E153" location="A125996198A" display="A125996198A" xr:uid="{00000000-0004-0000-0000-00008E000000}"/>
    <hyperlink ref="E154" location="A125999798K" display="A125999798K" xr:uid="{00000000-0004-0000-0000-00008F000000}"/>
    <hyperlink ref="E155" location="A125997998T" display="A125997998T" xr:uid="{00000000-0004-0000-0000-000090000000}"/>
    <hyperlink ref="E156" location="A125990798W" display="A125990798W" xr:uid="{00000000-0004-0000-0000-000091000000}"/>
    <hyperlink ref="E157" location="A125994398J" display="A125994398J" xr:uid="{00000000-0004-0000-0000-000092000000}"/>
    <hyperlink ref="E158" location="A125992598R" display="A125992598R" xr:uid="{00000000-0004-0000-0000-000093000000}"/>
    <hyperlink ref="E159" location="A125996094J" display="A125996094J" xr:uid="{00000000-0004-0000-0000-000094000000}"/>
    <hyperlink ref="E160" location="A125999694T" display="A125999694T" xr:uid="{00000000-0004-0000-0000-000095000000}"/>
    <hyperlink ref="E161" location="A125997894X" display="A125997894X" xr:uid="{00000000-0004-0000-0000-000096000000}"/>
    <hyperlink ref="E162" location="A125990694C" display="A125990694C" xr:uid="{00000000-0004-0000-0000-000097000000}"/>
    <hyperlink ref="E163" location="A125994294R" display="A125994294R" xr:uid="{00000000-0004-0000-0000-000098000000}"/>
    <hyperlink ref="E164" location="A125992494W" display="A125992494W" xr:uid="{00000000-0004-0000-0000-000099000000}"/>
    <hyperlink ref="E165" location="A125996066X" display="A125996066X" xr:uid="{00000000-0004-0000-0000-00009A000000}"/>
    <hyperlink ref="E166" location="A125999666J" display="A125999666J" xr:uid="{00000000-0004-0000-0000-00009B000000}"/>
    <hyperlink ref="E167" location="A125997866R" display="A125997866R" xr:uid="{00000000-0004-0000-0000-00009C000000}"/>
    <hyperlink ref="E168" location="A125990666V" display="A125990666V" xr:uid="{00000000-0004-0000-0000-00009D000000}"/>
    <hyperlink ref="E169" location="A125994266F" display="A125994266F" xr:uid="{00000000-0004-0000-0000-00009E000000}"/>
    <hyperlink ref="E170" location="A125992466L" display="A125992466L" xr:uid="{00000000-0004-0000-0000-00009F000000}"/>
    <hyperlink ref="E171" location="A125990718K" display="A125990718K" xr:uid="{00000000-0004-0000-0000-0000A0000000}"/>
    <hyperlink ref="E172" location="A125994318W" display="A125994318W" xr:uid="{00000000-0004-0000-0000-0000A1000000}"/>
    <hyperlink ref="E173" location="A125992518C" display="A125992518C" xr:uid="{00000000-0004-0000-0000-0000A2000000}"/>
    <hyperlink ref="E174" location="A125996086J" display="A125996086J" xr:uid="{00000000-0004-0000-0000-0000A3000000}"/>
    <hyperlink ref="E175" location="A125999686T" display="A125999686T" xr:uid="{00000000-0004-0000-0000-0000A4000000}"/>
    <hyperlink ref="E176" location="A125997886X" display="A125997886X" xr:uid="{00000000-0004-0000-0000-0000A5000000}"/>
    <hyperlink ref="E177" location="A125990686C" display="A125990686C" xr:uid="{00000000-0004-0000-0000-0000A6000000}"/>
    <hyperlink ref="E178" location="A125994286R" display="A125994286R" xr:uid="{00000000-0004-0000-0000-0000A7000000}"/>
    <hyperlink ref="E179" location="A125992486W" display="A125992486W" xr:uid="{00000000-0004-0000-0000-0000A8000000}"/>
    <hyperlink ref="E180" location="A125996122F" display="A125996122F" xr:uid="{00000000-0004-0000-0000-0000A9000000}"/>
    <hyperlink ref="E181" location="A125999722R" display="A125999722R" xr:uid="{00000000-0004-0000-0000-0000AA000000}"/>
    <hyperlink ref="E182" location="A125997922W" display="A125997922W" xr:uid="{00000000-0004-0000-0000-0000AB000000}"/>
    <hyperlink ref="E183" location="A125990722A" display="A125990722A" xr:uid="{00000000-0004-0000-0000-0000AC000000}"/>
    <hyperlink ref="E184" location="A125994322L" display="A125994322L" xr:uid="{00000000-0004-0000-0000-0000AD000000}"/>
    <hyperlink ref="E185" location="A125992522V" display="A125992522V" xr:uid="{00000000-0004-0000-0000-0000AE000000}"/>
    <hyperlink ref="E186" location="A125996098T" display="A125996098T" xr:uid="{00000000-0004-0000-0000-0000AF000000}"/>
    <hyperlink ref="E187" location="A125999698A" display="A125999698A" xr:uid="{00000000-0004-0000-0000-0000B0000000}"/>
    <hyperlink ref="E188" location="A125997898J" display="A125997898J" xr:uid="{00000000-0004-0000-0000-0000B1000000}"/>
    <hyperlink ref="E189" location="A125990698L" display="A125990698L" xr:uid="{00000000-0004-0000-0000-0000B2000000}"/>
    <hyperlink ref="E190" location="A125994298X" display="A125994298X" xr:uid="{00000000-0004-0000-0000-0000B3000000}"/>
    <hyperlink ref="E191" location="A125992498F" display="A125992498F" xr:uid="{00000000-0004-0000-0000-0000B4000000}"/>
    <hyperlink ref="E192" location="A125996126R" display="A125996126R" xr:uid="{00000000-0004-0000-0000-0000B5000000}"/>
    <hyperlink ref="E193" location="A125999726X" display="A125999726X" xr:uid="{00000000-0004-0000-0000-0000B6000000}"/>
    <hyperlink ref="E194" location="A125997926F" display="A125997926F" xr:uid="{00000000-0004-0000-0000-0000B7000000}"/>
    <hyperlink ref="E195" location="A125990726K" display="A125990726K" xr:uid="{00000000-0004-0000-0000-0000B8000000}"/>
    <hyperlink ref="E196" location="A125994326W" display="A125994326W" xr:uid="{00000000-0004-0000-0000-0000B9000000}"/>
    <hyperlink ref="E197" location="A125992526C" display="A125992526C" xr:uid="{00000000-0004-0000-0000-0000BA000000}"/>
    <hyperlink ref="E198" location="A125996170X" display="A125996170X" xr:uid="{00000000-0004-0000-0000-0000BB000000}"/>
    <hyperlink ref="E199" location="A125999770J" display="A125999770J" xr:uid="{00000000-0004-0000-0000-0000BC000000}"/>
    <hyperlink ref="E200" location="A125997970R" display="A125997970R" xr:uid="{00000000-0004-0000-0000-0000BD000000}"/>
    <hyperlink ref="E201" location="A125990770V" display="A125990770V" xr:uid="{00000000-0004-0000-0000-0000BE000000}"/>
    <hyperlink ref="E202" location="A125994370F" display="A125994370F" xr:uid="{00000000-0004-0000-0000-0000BF000000}"/>
    <hyperlink ref="E203" location="A125992570L" display="A125992570L" xr:uid="{00000000-0004-0000-0000-0000C0000000}"/>
    <hyperlink ref="E204" location="A125996130F" display="A125996130F" xr:uid="{00000000-0004-0000-0000-0000C1000000}"/>
    <hyperlink ref="E205" location="A125999730R" display="A125999730R" xr:uid="{00000000-0004-0000-0000-0000C2000000}"/>
    <hyperlink ref="E206" location="A125997930W" display="A125997930W" xr:uid="{00000000-0004-0000-0000-0000C3000000}"/>
    <hyperlink ref="E207" location="A125990730A" display="A125990730A" xr:uid="{00000000-0004-0000-0000-0000C4000000}"/>
    <hyperlink ref="E208" location="A125994330L" display="A125994330L" xr:uid="{00000000-0004-0000-0000-0000C5000000}"/>
    <hyperlink ref="E209" location="A125992530V" display="A125992530V" xr:uid="{00000000-0004-0000-0000-0000C6000000}"/>
    <hyperlink ref="E210" location="A125996102W" display="A125996102W" xr:uid="{00000000-0004-0000-0000-0000C7000000}"/>
    <hyperlink ref="E211" location="A125999702F" display="A125999702F" xr:uid="{00000000-0004-0000-0000-0000C8000000}"/>
    <hyperlink ref="E212" location="A125997902L" display="A125997902L" xr:uid="{00000000-0004-0000-0000-0000C9000000}"/>
    <hyperlink ref="E213" location="A125990702T" display="A125990702T" xr:uid="{00000000-0004-0000-0000-0000CA000000}"/>
    <hyperlink ref="E214" location="A125994302C" display="A125994302C" xr:uid="{00000000-0004-0000-0000-0000CB000000}"/>
    <hyperlink ref="E215" location="A125992502K" display="A125992502K" xr:uid="{00000000-0004-0000-0000-0000CC000000}"/>
    <hyperlink ref="E216" location="A125996202F" display="A125996202F" xr:uid="{00000000-0004-0000-0000-0000CD000000}"/>
    <hyperlink ref="E217" location="A125999802R" display="A125999802R" xr:uid="{00000000-0004-0000-0000-0000CE000000}"/>
    <hyperlink ref="E218" location="A125998002X" display="A125998002X" xr:uid="{00000000-0004-0000-0000-0000CF000000}"/>
    <hyperlink ref="E219" location="A125990802A" display="A125990802A" xr:uid="{00000000-0004-0000-0000-0000D0000000}"/>
    <hyperlink ref="E220" location="A125994402L" display="A125994402L" xr:uid="{00000000-0004-0000-0000-0000D1000000}"/>
    <hyperlink ref="E221" location="A125992602V" display="A125992602V" xr:uid="{00000000-0004-0000-0000-0000D2000000}"/>
    <hyperlink ref="E222" location="A125996174J" display="A125996174J" xr:uid="{00000000-0004-0000-0000-0000D3000000}"/>
    <hyperlink ref="E223" location="A125999774T" display="A125999774T" xr:uid="{00000000-0004-0000-0000-0000D4000000}"/>
    <hyperlink ref="E224" location="A125997974X" display="A125997974X" xr:uid="{00000000-0004-0000-0000-0000D5000000}"/>
    <hyperlink ref="E225" location="A125990774C" display="A125990774C" xr:uid="{00000000-0004-0000-0000-0000D6000000}"/>
    <hyperlink ref="E226" location="A125994374R" display="A125994374R" xr:uid="{00000000-0004-0000-0000-0000D7000000}"/>
    <hyperlink ref="E227" location="A125992574W" display="A125992574W" xr:uid="{00000000-0004-0000-0000-0000D8000000}"/>
    <hyperlink ref="E228" location="A125996178T" display="A125996178T" xr:uid="{00000000-0004-0000-0000-0000D9000000}"/>
    <hyperlink ref="E229" location="A125999778A" display="A125999778A" xr:uid="{00000000-0004-0000-0000-0000DA000000}"/>
    <hyperlink ref="E230" location="A125997978J" display="A125997978J" xr:uid="{00000000-0004-0000-0000-0000DB000000}"/>
    <hyperlink ref="E231" location="A125990778L" display="A125990778L" xr:uid="{00000000-0004-0000-0000-0000DC000000}"/>
    <hyperlink ref="E232" location="A125994378X" display="A125994378X" xr:uid="{00000000-0004-0000-0000-0000DD000000}"/>
    <hyperlink ref="E233" location="A125992578F" display="A125992578F" xr:uid="{00000000-0004-0000-0000-0000DE000000}"/>
    <hyperlink ref="E234" location="A125996242X" display="A125996242X" xr:uid="{00000000-0004-0000-0000-0000DF000000}"/>
    <hyperlink ref="E235" location="A125999842J" display="A125999842J" xr:uid="{00000000-0004-0000-0000-0000E0000000}"/>
    <hyperlink ref="E236" location="A125998042T" display="A125998042T" xr:uid="{00000000-0004-0000-0000-0000E1000000}"/>
    <hyperlink ref="E237" location="A125990842V" display="A125990842V" xr:uid="{00000000-0004-0000-0000-0000E2000000}"/>
    <hyperlink ref="E238" location="A125994442F" display="A125994442F" xr:uid="{00000000-0004-0000-0000-0000E3000000}"/>
    <hyperlink ref="E239" location="A125992642L" display="A125992642L" xr:uid="{00000000-0004-0000-0000-0000E4000000}"/>
    <hyperlink ref="E240" location="A125996070R" display="A125996070R" xr:uid="{00000000-0004-0000-0000-0000E5000000}"/>
    <hyperlink ref="E241" location="A125999670X" display="A125999670X" xr:uid="{00000000-0004-0000-0000-0000E6000000}"/>
    <hyperlink ref="E242" location="A125997870F" display="A125997870F" xr:uid="{00000000-0004-0000-0000-0000E7000000}"/>
    <hyperlink ref="E243" location="A125990670K" display="A125990670K" xr:uid="{00000000-0004-0000-0000-0000E8000000}"/>
    <hyperlink ref="E244" location="A125994270W" display="A125994270W" xr:uid="{00000000-0004-0000-0000-0000E9000000}"/>
    <hyperlink ref="E245" location="A125992470C" display="A125992470C" xr:uid="{00000000-0004-0000-0000-0000EA000000}"/>
    <hyperlink ref="E246" location="A125996134R" display="A125996134R" xr:uid="{00000000-0004-0000-0000-0000EB000000}"/>
    <hyperlink ref="E247" location="A125999734X" display="A125999734X" xr:uid="{00000000-0004-0000-0000-0000EC000000}"/>
    <hyperlink ref="E248" location="A125997934F" display="A125997934F" xr:uid="{00000000-0004-0000-0000-0000ED000000}"/>
    <hyperlink ref="E249" location="A125990734K" display="A125990734K" xr:uid="{00000000-0004-0000-0000-0000EE000000}"/>
    <hyperlink ref="E250" location="A125994334W" display="A125994334W" xr:uid="{00000000-0004-0000-0000-0000EF000000}"/>
    <hyperlink ref="E251" location="A125992534C" display="A125992534C" xr:uid="{00000000-0004-0000-0000-0000F0000000}"/>
    <hyperlink ref="E252" location="A125996090X" display="A125996090X" xr:uid="{00000000-0004-0000-0000-0000F1000000}"/>
    <hyperlink ref="E253" location="A125999690J" display="A125999690J" xr:uid="{00000000-0004-0000-0000-0000F2000000}"/>
    <hyperlink ref="E254" location="A125997890R" display="A125997890R" xr:uid="{00000000-0004-0000-0000-0000F3000000}"/>
    <hyperlink ref="E255" location="A125990690V" display="A125990690V" xr:uid="{00000000-0004-0000-0000-0000F4000000}"/>
    <hyperlink ref="E256" location="A125994290F" display="A125994290F" xr:uid="{00000000-0004-0000-0000-0000F5000000}"/>
    <hyperlink ref="E257" location="A125992490L" display="A125992490L" xr:uid="{00000000-0004-0000-0000-0000F6000000}"/>
    <hyperlink ref="E258" location="A125996182J" display="A125996182J" xr:uid="{00000000-0004-0000-0000-0000F7000000}"/>
    <hyperlink ref="E259" location="A125999782T" display="A125999782T" xr:uid="{00000000-0004-0000-0000-0000F8000000}"/>
    <hyperlink ref="E260" location="A125997982X" display="A125997982X" xr:uid="{00000000-0004-0000-0000-0000F9000000}"/>
    <hyperlink ref="E261" location="A125990782C" display="A125990782C" xr:uid="{00000000-0004-0000-0000-0000FA000000}"/>
    <hyperlink ref="E262" location="A125994382R" display="A125994382R" xr:uid="{00000000-0004-0000-0000-0000FB000000}"/>
    <hyperlink ref="E263" location="A125992582W" display="A125992582W" xr:uid="{00000000-0004-0000-0000-0000FC000000}"/>
    <hyperlink ref="E264" location="A125996186T" display="A125996186T" xr:uid="{00000000-0004-0000-0000-0000FD000000}"/>
    <hyperlink ref="E265" location="A125999786A" display="A125999786A" xr:uid="{00000000-0004-0000-0000-0000FE000000}"/>
    <hyperlink ref="E266" location="A125997986J" display="A125997986J" xr:uid="{00000000-0004-0000-0000-0000FF000000}"/>
    <hyperlink ref="E267" location="A125990786L" display="A125990786L" xr:uid="{00000000-0004-0000-0000-000000010000}"/>
    <hyperlink ref="E268" location="A125994386X" display="A125994386X" xr:uid="{00000000-0004-0000-0000-000001010000}"/>
    <hyperlink ref="E269" location="A125992586F" display="A125992586F" xr:uid="{00000000-0004-0000-0000-000002010000}"/>
    <hyperlink ref="E270" location="A125996106F" display="A125996106F" xr:uid="{00000000-0004-0000-0000-000003010000}"/>
    <hyperlink ref="E271" location="A125999706R" display="A125999706R" xr:uid="{00000000-0004-0000-0000-000004010000}"/>
    <hyperlink ref="E272" location="A125997906W" display="A125997906W" xr:uid="{00000000-0004-0000-0000-000005010000}"/>
    <hyperlink ref="E273" location="A125990706A" display="A125990706A" xr:uid="{00000000-0004-0000-0000-000006010000}"/>
    <hyperlink ref="E274" location="A125994306L" display="A125994306L" xr:uid="{00000000-0004-0000-0000-000007010000}"/>
    <hyperlink ref="E275" location="A125992506V" display="A125992506V" xr:uid="{00000000-0004-0000-0000-000008010000}"/>
    <hyperlink ref="E276" location="A125996074X" display="A125996074X" xr:uid="{00000000-0004-0000-0000-000009010000}"/>
    <hyperlink ref="E277" location="A125999674J" display="A125999674J" xr:uid="{00000000-0004-0000-0000-00000A010000}"/>
    <hyperlink ref="E278" location="A125997874R" display="A125997874R" xr:uid="{00000000-0004-0000-0000-00000B010000}"/>
    <hyperlink ref="E279" location="A125990674V" display="A125990674V" xr:uid="{00000000-0004-0000-0000-00000C010000}"/>
    <hyperlink ref="E280" location="A125994274F" display="A125994274F" xr:uid="{00000000-0004-0000-0000-00000D010000}"/>
    <hyperlink ref="E281" location="A125992474L" display="A125992474L" xr:uid="{00000000-0004-0000-0000-00000E010000}"/>
    <hyperlink ref="E282" location="A125996246J" display="A125996246J" xr:uid="{00000000-0004-0000-0000-00000F010000}"/>
    <hyperlink ref="E283" location="A125999846T" display="A125999846T" xr:uid="{00000000-0004-0000-0000-000010010000}"/>
    <hyperlink ref="E284" location="A125998046A" display="A125998046A" xr:uid="{00000000-0004-0000-0000-000011010000}"/>
    <hyperlink ref="E285" location="A125990846C" display="A125990846C" xr:uid="{00000000-0004-0000-0000-000012010000}"/>
    <hyperlink ref="E286" location="A125994446R" display="A125994446R" xr:uid="{00000000-0004-0000-0000-000013010000}"/>
    <hyperlink ref="E287" location="A125992646W" display="A125992646W" xr:uid="{00000000-0004-0000-0000-000014010000}"/>
    <hyperlink ref="E288" location="A125996138X" display="A125996138X" xr:uid="{00000000-0004-0000-0000-000015010000}"/>
    <hyperlink ref="E289" location="A125999738J" display="A125999738J" xr:uid="{00000000-0004-0000-0000-000016010000}"/>
    <hyperlink ref="E290" location="A125997938R" display="A125997938R" xr:uid="{00000000-0004-0000-0000-000017010000}"/>
    <hyperlink ref="E291" location="A125990738V" display="A125990738V" xr:uid="{00000000-0004-0000-0000-000018010000}"/>
    <hyperlink ref="E292" location="A125994338F" display="A125994338F" xr:uid="{00000000-0004-0000-0000-000019010000}"/>
    <hyperlink ref="E293" location="A125992538L" display="A125992538L" xr:uid="{00000000-0004-0000-0000-00001A010000}"/>
    <hyperlink ref="E294" location="A125996206R" display="A125996206R" xr:uid="{00000000-0004-0000-0000-00001B010000}"/>
    <hyperlink ref="E295" location="A125999806X" display="A125999806X" xr:uid="{00000000-0004-0000-0000-00001C010000}"/>
    <hyperlink ref="E296" location="A125998006J" display="A125998006J" xr:uid="{00000000-0004-0000-0000-00001D010000}"/>
    <hyperlink ref="E297" location="A125990806K" display="A125990806K" xr:uid="{00000000-0004-0000-0000-00001E010000}"/>
    <hyperlink ref="E298" location="A125994406W" display="A125994406W" xr:uid="{00000000-0004-0000-0000-00001F010000}"/>
    <hyperlink ref="E299" location="A125992606C" display="A125992606C" xr:uid="{00000000-0004-0000-0000-000020010000}"/>
    <hyperlink ref="E300" location="A125996250X" display="A125996250X" xr:uid="{00000000-0004-0000-0000-000021010000}"/>
    <hyperlink ref="E301" location="A125999850J" display="A125999850J" xr:uid="{00000000-0004-0000-0000-000022010000}"/>
    <hyperlink ref="E302" location="A125998050T" display="A125998050T" xr:uid="{00000000-0004-0000-0000-000023010000}"/>
    <hyperlink ref="E303" location="A125990850V" display="A125990850V" xr:uid="{00000000-0004-0000-0000-000024010000}"/>
    <hyperlink ref="E304" location="A125994450F" display="A125994450F" xr:uid="{00000000-0004-0000-0000-000025010000}"/>
    <hyperlink ref="E305" location="A125992650L" display="A125992650L" xr:uid="{00000000-0004-0000-0000-000026010000}"/>
    <hyperlink ref="E306" location="A125997278V" display="A125997278V" xr:uid="{00000000-0004-0000-0000-000027010000}"/>
    <hyperlink ref="E307" location="A126000878K" display="A126000878K" xr:uid="{00000000-0004-0000-0000-000028010000}"/>
    <hyperlink ref="E308" location="A125999078L" display="A125999078L" xr:uid="{00000000-0004-0000-0000-000029010000}"/>
    <hyperlink ref="E309" location="A125991878R" display="A125991878R" xr:uid="{00000000-0004-0000-0000-00002A010000}"/>
    <hyperlink ref="E310" location="A125995478A" display="A125995478A" xr:uid="{00000000-0004-0000-0000-00002B010000}"/>
    <hyperlink ref="E311" location="A125993678J" display="A125993678J" xr:uid="{00000000-0004-0000-0000-00002C010000}"/>
    <hyperlink ref="E312" location="A125997410T" display="A125997410T" xr:uid="{00000000-0004-0000-0000-00002D010000}"/>
    <hyperlink ref="E313" location="A126001010K" display="A126001010K" xr:uid="{00000000-0004-0000-0000-00002E010000}"/>
    <hyperlink ref="E314" location="A125999210K" display="A125999210K" xr:uid="{00000000-0004-0000-0000-00002F010000}"/>
    <hyperlink ref="E315" location="A125992010R" display="A125992010R" xr:uid="{00000000-0004-0000-0000-000030010000}"/>
    <hyperlink ref="E316" location="A125995610X" display="A125995610X" xr:uid="{00000000-0004-0000-0000-000031010000}"/>
    <hyperlink ref="E317" location="A125993810F" display="A125993810F" xr:uid="{00000000-0004-0000-0000-000032010000}"/>
    <hyperlink ref="E318" location="A125997342A" display="A125997342A" xr:uid="{00000000-0004-0000-0000-000033010000}"/>
    <hyperlink ref="E319" location="A126000942T" display="A126000942T" xr:uid="{00000000-0004-0000-0000-000034010000}"/>
    <hyperlink ref="E320" location="A125999142V" display="A125999142V" xr:uid="{00000000-0004-0000-0000-000035010000}"/>
    <hyperlink ref="E321" location="A125991942W" display="A125991942W" xr:uid="{00000000-0004-0000-0000-000036010000}"/>
    <hyperlink ref="E322" location="A125995542J" display="A125995542J" xr:uid="{00000000-0004-0000-0000-000037010000}"/>
    <hyperlink ref="E323" location="A125993742R" display="A125993742R" xr:uid="{00000000-0004-0000-0000-000038010000}"/>
    <hyperlink ref="E324" location="A125997414A" display="A125997414A" xr:uid="{00000000-0004-0000-0000-000039010000}"/>
    <hyperlink ref="E325" location="A126001014V" display="A126001014V" xr:uid="{00000000-0004-0000-0000-00003A010000}"/>
    <hyperlink ref="E326" location="A125999214V" display="A125999214V" xr:uid="{00000000-0004-0000-0000-00003B010000}"/>
    <hyperlink ref="E327" location="A125992014X" display="A125992014X" xr:uid="{00000000-0004-0000-0000-00003C010000}"/>
    <hyperlink ref="E328" location="A125995614J" display="A125995614J" xr:uid="{00000000-0004-0000-0000-00003D010000}"/>
    <hyperlink ref="E329" location="A125993814R" display="A125993814R" xr:uid="{00000000-0004-0000-0000-00003E010000}"/>
    <hyperlink ref="E330" location="A125997418K" display="A125997418K" xr:uid="{00000000-0004-0000-0000-00003F010000}"/>
    <hyperlink ref="E331" location="A126001018C" display="A126001018C" xr:uid="{00000000-0004-0000-0000-000040010000}"/>
    <hyperlink ref="E332" location="A125999218C" display="A125999218C" xr:uid="{00000000-0004-0000-0000-000041010000}"/>
    <hyperlink ref="E333" location="A125992018J" display="A125992018J" xr:uid="{00000000-0004-0000-0000-000042010000}"/>
    <hyperlink ref="E334" location="A125995618T" display="A125995618T" xr:uid="{00000000-0004-0000-0000-000043010000}"/>
    <hyperlink ref="E335" location="A125993818X" display="A125993818X" xr:uid="{00000000-0004-0000-0000-000044010000}"/>
    <hyperlink ref="E336" location="A125997346K" display="A125997346K" xr:uid="{00000000-0004-0000-0000-000045010000}"/>
    <hyperlink ref="E337" location="A126000946A" display="A126000946A" xr:uid="{00000000-0004-0000-0000-000046010000}"/>
    <hyperlink ref="E338" location="A125999146C" display="A125999146C" xr:uid="{00000000-0004-0000-0000-000047010000}"/>
    <hyperlink ref="E339" location="A125991946F" display="A125991946F" xr:uid="{00000000-0004-0000-0000-000048010000}"/>
    <hyperlink ref="E340" location="A125995546T" display="A125995546T" xr:uid="{00000000-0004-0000-0000-000049010000}"/>
    <hyperlink ref="E341" location="A125993746X" display="A125993746X" xr:uid="{00000000-0004-0000-0000-00004A010000}"/>
    <hyperlink ref="E342" location="A125997350A" display="A125997350A" xr:uid="{00000000-0004-0000-0000-00004B010000}"/>
    <hyperlink ref="E343" location="A126000950T" display="A126000950T" xr:uid="{00000000-0004-0000-0000-00004C010000}"/>
    <hyperlink ref="E344" location="A125999150V" display="A125999150V" xr:uid="{00000000-0004-0000-0000-00004D010000}"/>
    <hyperlink ref="E345" location="A125991950W" display="A125991950W" xr:uid="{00000000-0004-0000-0000-00004E010000}"/>
    <hyperlink ref="E346" location="A125995550J" display="A125995550J" xr:uid="{00000000-0004-0000-0000-00004F010000}"/>
    <hyperlink ref="E347" location="A125993750R" display="A125993750R" xr:uid="{00000000-0004-0000-0000-000050010000}"/>
    <hyperlink ref="E348" location="A125997390V" display="A125997390V" xr:uid="{00000000-0004-0000-0000-000051010000}"/>
    <hyperlink ref="E349" location="A126000990K" display="A126000990K" xr:uid="{00000000-0004-0000-0000-000052010000}"/>
    <hyperlink ref="E350" location="A125999190L" display="A125999190L" xr:uid="{00000000-0004-0000-0000-000053010000}"/>
    <hyperlink ref="E351" location="A125991990R" display="A125991990R" xr:uid="{00000000-0004-0000-0000-000054010000}"/>
    <hyperlink ref="E352" location="A125995590A" display="A125995590A" xr:uid="{00000000-0004-0000-0000-000055010000}"/>
    <hyperlink ref="E353" location="A125993790J" display="A125993790J" xr:uid="{00000000-0004-0000-0000-000056010000}"/>
    <hyperlink ref="E354" location="A125997310J" display="A125997310J" xr:uid="{00000000-0004-0000-0000-000057010000}"/>
    <hyperlink ref="E355" location="A126000910X" display="A126000910X" xr:uid="{00000000-0004-0000-0000-000058010000}"/>
    <hyperlink ref="E356" location="A125999110A" display="A125999110A" xr:uid="{00000000-0004-0000-0000-000059010000}"/>
    <hyperlink ref="E357" location="A125991910C" display="A125991910C" xr:uid="{00000000-0004-0000-0000-00005A010000}"/>
    <hyperlink ref="E358" location="A125995510R" display="A125995510R" xr:uid="{00000000-0004-0000-0000-00005B010000}"/>
    <hyperlink ref="E359" location="A125993710W" display="A125993710W" xr:uid="{00000000-0004-0000-0000-00005C010000}"/>
    <hyperlink ref="E360" location="A125997422A" display="A125997422A" xr:uid="{00000000-0004-0000-0000-00005D010000}"/>
    <hyperlink ref="E361" location="A126001022V" display="A126001022V" xr:uid="{00000000-0004-0000-0000-00005E010000}"/>
    <hyperlink ref="E362" location="A125999222V" display="A125999222V" xr:uid="{00000000-0004-0000-0000-00005F010000}"/>
    <hyperlink ref="E363" location="A125992022X" display="A125992022X" xr:uid="{00000000-0004-0000-0000-000060010000}"/>
    <hyperlink ref="E364" location="A125995622J" display="A125995622J" xr:uid="{00000000-0004-0000-0000-000061010000}"/>
    <hyperlink ref="E365" location="A125993822R" display="A125993822R" xr:uid="{00000000-0004-0000-0000-000062010000}"/>
    <hyperlink ref="E366" location="A125997354K" display="A125997354K" xr:uid="{00000000-0004-0000-0000-000063010000}"/>
    <hyperlink ref="E367" location="A126000954A" display="A126000954A" xr:uid="{00000000-0004-0000-0000-000064010000}"/>
    <hyperlink ref="E368" location="A125999154C" display="A125999154C" xr:uid="{00000000-0004-0000-0000-000065010000}"/>
    <hyperlink ref="E369" location="A125991954F" display="A125991954F" xr:uid="{00000000-0004-0000-0000-000066010000}"/>
    <hyperlink ref="E370" location="A125995554T" display="A125995554T" xr:uid="{00000000-0004-0000-0000-000067010000}"/>
    <hyperlink ref="E371" location="A125993754X" display="A125993754X" xr:uid="{00000000-0004-0000-0000-000068010000}"/>
    <hyperlink ref="E372" location="A125997282K" display="A125997282K" xr:uid="{00000000-0004-0000-0000-000069010000}"/>
    <hyperlink ref="E373" location="A126000882A" display="A126000882A" xr:uid="{00000000-0004-0000-0000-00006A010000}"/>
    <hyperlink ref="E374" location="A125999082C" display="A125999082C" xr:uid="{00000000-0004-0000-0000-00006B010000}"/>
    <hyperlink ref="E375" location="A125991882F" display="A125991882F" xr:uid="{00000000-0004-0000-0000-00006C010000}"/>
    <hyperlink ref="E376" location="A125995482T" display="A125995482T" xr:uid="{00000000-0004-0000-0000-00006D010000}"/>
    <hyperlink ref="E377" location="A125993682X" display="A125993682X" xr:uid="{00000000-0004-0000-0000-00006E010000}"/>
    <hyperlink ref="E378" location="A125997358V" display="A125997358V" xr:uid="{00000000-0004-0000-0000-00006F010000}"/>
    <hyperlink ref="E379" location="A126000958K" display="A126000958K" xr:uid="{00000000-0004-0000-0000-000070010000}"/>
    <hyperlink ref="E380" location="A125999158L" display="A125999158L" xr:uid="{00000000-0004-0000-0000-000071010000}"/>
    <hyperlink ref="E381" location="A125991958R" display="A125991958R" xr:uid="{00000000-0004-0000-0000-000072010000}"/>
    <hyperlink ref="E382" location="A125995558A" display="A125995558A" xr:uid="{00000000-0004-0000-0000-000073010000}"/>
    <hyperlink ref="E383" location="A125993758J" display="A125993758J" xr:uid="{00000000-0004-0000-0000-000074010000}"/>
    <hyperlink ref="E384" location="A125997362K" display="A125997362K" xr:uid="{00000000-0004-0000-0000-000075010000}"/>
    <hyperlink ref="E385" location="A126000962A" display="A126000962A" xr:uid="{00000000-0004-0000-0000-000076010000}"/>
    <hyperlink ref="E386" location="A125999162C" display="A125999162C" xr:uid="{00000000-0004-0000-0000-000077010000}"/>
    <hyperlink ref="E387" location="A125991962F" display="A125991962F" xr:uid="{00000000-0004-0000-0000-000078010000}"/>
    <hyperlink ref="E388" location="A125995562T" display="A125995562T" xr:uid="{00000000-0004-0000-0000-000079010000}"/>
    <hyperlink ref="E389" location="A125993762X" display="A125993762X" xr:uid="{00000000-0004-0000-0000-00007A010000}"/>
    <hyperlink ref="E390" location="A125997434K" display="A125997434K" xr:uid="{00000000-0004-0000-0000-00007B010000}"/>
    <hyperlink ref="E391" location="A126001034C" display="A126001034C" xr:uid="{00000000-0004-0000-0000-00007C010000}"/>
    <hyperlink ref="E392" location="A125999234C" display="A125999234C" xr:uid="{00000000-0004-0000-0000-00007D010000}"/>
    <hyperlink ref="E393" location="A125992034J" display="A125992034J" xr:uid="{00000000-0004-0000-0000-00007E010000}"/>
    <hyperlink ref="E394" location="A125995634T" display="A125995634T" xr:uid="{00000000-0004-0000-0000-00007F010000}"/>
    <hyperlink ref="E395" location="A125993834X" display="A125993834X" xr:uid="{00000000-0004-0000-0000-000080010000}"/>
    <hyperlink ref="E396" location="A125997254A" display="A125997254A" xr:uid="{00000000-0004-0000-0000-000081010000}"/>
    <hyperlink ref="E397" location="A126000854T" display="A126000854T" xr:uid="{00000000-0004-0000-0000-000082010000}"/>
    <hyperlink ref="E398" location="A125999054V" display="A125999054V" xr:uid="{00000000-0004-0000-0000-000083010000}"/>
    <hyperlink ref="E399" location="A125991854W" display="A125991854W" xr:uid="{00000000-0004-0000-0000-000084010000}"/>
    <hyperlink ref="E400" location="A125995454J" display="A125995454J" xr:uid="{00000000-0004-0000-0000-000085010000}"/>
    <hyperlink ref="E401" location="A125993654R" display="A125993654R" xr:uid="{00000000-0004-0000-0000-000086010000}"/>
    <hyperlink ref="E402" location="A125997426K" display="A125997426K" xr:uid="{00000000-0004-0000-0000-000087010000}"/>
    <hyperlink ref="E403" location="A126001026C" display="A126001026C" xr:uid="{00000000-0004-0000-0000-000088010000}"/>
    <hyperlink ref="E404" location="A125999226C" display="A125999226C" xr:uid="{00000000-0004-0000-0000-000089010000}"/>
    <hyperlink ref="E405" location="A125992026J" display="A125992026J" xr:uid="{00000000-0004-0000-0000-00008A010000}"/>
    <hyperlink ref="E406" location="A125995626T" display="A125995626T" xr:uid="{00000000-0004-0000-0000-00008B010000}"/>
    <hyperlink ref="E407" location="A125993826X" display="A125993826X" xr:uid="{00000000-0004-0000-0000-00008C010000}"/>
    <hyperlink ref="E408" location="A125997430A" display="A125997430A" xr:uid="{00000000-0004-0000-0000-00008D010000}"/>
    <hyperlink ref="E409" location="A126001030V" display="A126001030V" xr:uid="{00000000-0004-0000-0000-00008E010000}"/>
    <hyperlink ref="E410" location="A125999230V" display="A125999230V" xr:uid="{00000000-0004-0000-0000-00008F010000}"/>
    <hyperlink ref="E411" location="A125992030X" display="A125992030X" xr:uid="{00000000-0004-0000-0000-000090010000}"/>
    <hyperlink ref="E412" location="A125995630J" display="A125995630J" xr:uid="{00000000-0004-0000-0000-000091010000}"/>
    <hyperlink ref="E413" location="A125993830R" display="A125993830R" xr:uid="{00000000-0004-0000-0000-000092010000}"/>
    <hyperlink ref="E414" location="A125997258K" display="A125997258K" xr:uid="{00000000-0004-0000-0000-000093010000}"/>
    <hyperlink ref="E415" location="A126000858A" display="A126000858A" xr:uid="{00000000-0004-0000-0000-000094010000}"/>
    <hyperlink ref="E416" location="A125999058C" display="A125999058C" xr:uid="{00000000-0004-0000-0000-000095010000}"/>
    <hyperlink ref="E417" location="A125991858F" display="A125991858F" xr:uid="{00000000-0004-0000-0000-000096010000}"/>
    <hyperlink ref="E418" location="A125995458T" display="A125995458T" xr:uid="{00000000-0004-0000-0000-000097010000}"/>
    <hyperlink ref="E419" location="A125993658X" display="A125993658X" xr:uid="{00000000-0004-0000-0000-000098010000}"/>
    <hyperlink ref="E420" location="A125997314T" display="A125997314T" xr:uid="{00000000-0004-0000-0000-000099010000}"/>
    <hyperlink ref="E421" location="A126000914J" display="A126000914J" xr:uid="{00000000-0004-0000-0000-00009A010000}"/>
    <hyperlink ref="E422" location="A125999114K" display="A125999114K" xr:uid="{00000000-0004-0000-0000-00009B010000}"/>
    <hyperlink ref="E423" location="A125991914L" display="A125991914L" xr:uid="{00000000-0004-0000-0000-00009C010000}"/>
    <hyperlink ref="E424" location="A125995514X" display="A125995514X" xr:uid="{00000000-0004-0000-0000-00009D010000}"/>
    <hyperlink ref="E425" location="A125993714F" display="A125993714F" xr:uid="{00000000-0004-0000-0000-00009E010000}"/>
    <hyperlink ref="E426" location="A125997366V" display="A125997366V" xr:uid="{00000000-0004-0000-0000-00009F010000}"/>
    <hyperlink ref="E427" location="A126000966K" display="A126000966K" xr:uid="{00000000-0004-0000-0000-0000A0010000}"/>
    <hyperlink ref="E428" location="A125999166L" display="A125999166L" xr:uid="{00000000-0004-0000-0000-0000A1010000}"/>
    <hyperlink ref="E429" location="A125991966R" display="A125991966R" xr:uid="{00000000-0004-0000-0000-0000A2010000}"/>
    <hyperlink ref="E430" location="A125995566A" display="A125995566A" xr:uid="{00000000-0004-0000-0000-0000A3010000}"/>
    <hyperlink ref="E431" location="A125993766J" display="A125993766J" xr:uid="{00000000-0004-0000-0000-0000A4010000}"/>
    <hyperlink ref="E432" location="A125997438V" display="A125997438V" xr:uid="{00000000-0004-0000-0000-0000A5010000}"/>
    <hyperlink ref="E433" location="A126001038L" display="A126001038L" xr:uid="{00000000-0004-0000-0000-0000A6010000}"/>
    <hyperlink ref="E434" location="A125999238L" display="A125999238L" xr:uid="{00000000-0004-0000-0000-0000A7010000}"/>
    <hyperlink ref="E435" location="A125992038T" display="A125992038T" xr:uid="{00000000-0004-0000-0000-0000A8010000}"/>
    <hyperlink ref="E436" location="A125995638A" display="A125995638A" xr:uid="{00000000-0004-0000-0000-0000A9010000}"/>
    <hyperlink ref="E437" location="A125993838J" display="A125993838J" xr:uid="{00000000-0004-0000-0000-0000AA010000}"/>
    <hyperlink ref="E438" location="A125997262A" display="A125997262A" xr:uid="{00000000-0004-0000-0000-0000AB010000}"/>
    <hyperlink ref="E439" location="A126000862T" display="A126000862T" xr:uid="{00000000-0004-0000-0000-0000AC010000}"/>
    <hyperlink ref="E440" location="A125999062V" display="A125999062V" xr:uid="{00000000-0004-0000-0000-0000AD010000}"/>
    <hyperlink ref="E441" location="A125997394C" display="A125997394C" xr:uid="{00000000-0004-0000-0000-0000AE010000}"/>
    <hyperlink ref="E442" location="A126000994V" display="A126000994V" xr:uid="{00000000-0004-0000-0000-0000AF010000}"/>
    <hyperlink ref="E443" location="A125999194W" display="A125999194W" xr:uid="{00000000-0004-0000-0000-0000B0010000}"/>
    <hyperlink ref="E444" location="A125991994X" display="A125991994X" xr:uid="{00000000-0004-0000-0000-0000B1010000}"/>
    <hyperlink ref="E445" location="A125995594K" display="A125995594K" xr:uid="{00000000-0004-0000-0000-0000B2010000}"/>
    <hyperlink ref="E446" location="A125993794T" display="A125993794T" xr:uid="{00000000-0004-0000-0000-0000B3010000}"/>
    <hyperlink ref="E447" location="A125997398L" display="A125997398L" xr:uid="{00000000-0004-0000-0000-0000B4010000}"/>
    <hyperlink ref="E448" location="A126000998C" display="A126000998C" xr:uid="{00000000-0004-0000-0000-0000B5010000}"/>
    <hyperlink ref="E449" location="A125999198F" display="A125999198F" xr:uid="{00000000-0004-0000-0000-0000B6010000}"/>
    <hyperlink ref="E450" location="A125991998J" display="A125991998J" xr:uid="{00000000-0004-0000-0000-0000B7010000}"/>
    <hyperlink ref="E451" location="A125995598V" display="A125995598V" xr:uid="{00000000-0004-0000-0000-0000B8010000}"/>
    <hyperlink ref="E452" location="A125993798A" display="A125993798A" xr:uid="{00000000-0004-0000-0000-0000B9010000}"/>
    <hyperlink ref="E453" location="A125997294V" display="A125997294V" xr:uid="{00000000-0004-0000-0000-0000BA010000}"/>
    <hyperlink ref="E454" location="A126000894K" display="A126000894K" xr:uid="{00000000-0004-0000-0000-0000BB010000}"/>
    <hyperlink ref="E455" location="A125999094L" display="A125999094L" xr:uid="{00000000-0004-0000-0000-0000BC010000}"/>
    <hyperlink ref="E456" location="A125991894R" display="A125991894R" xr:uid="{00000000-0004-0000-0000-0000BD010000}"/>
    <hyperlink ref="E457" location="A125995494A" display="A125995494A" xr:uid="{00000000-0004-0000-0000-0000BE010000}"/>
    <hyperlink ref="E458" location="A125993694J" display="A125993694J" xr:uid="{00000000-0004-0000-0000-0000BF010000}"/>
    <hyperlink ref="E459" location="A125997266K" display="A125997266K" xr:uid="{00000000-0004-0000-0000-0000C0010000}"/>
    <hyperlink ref="E460" location="A126000866A" display="A126000866A" xr:uid="{00000000-0004-0000-0000-0000C1010000}"/>
    <hyperlink ref="E461" location="A125999066C" display="A125999066C" xr:uid="{00000000-0004-0000-0000-0000C2010000}"/>
    <hyperlink ref="E462" location="A125991866F" display="A125991866F" xr:uid="{00000000-0004-0000-0000-0000C3010000}"/>
    <hyperlink ref="E463" location="A125995466T" display="A125995466T" xr:uid="{00000000-0004-0000-0000-0000C4010000}"/>
    <hyperlink ref="E464" location="A125993666X" display="A125993666X" xr:uid="{00000000-0004-0000-0000-0000C5010000}"/>
    <hyperlink ref="E465" location="A125991918W" display="A125991918W" xr:uid="{00000000-0004-0000-0000-0000C6010000}"/>
    <hyperlink ref="E466" location="A125995518J" display="A125995518J" xr:uid="{00000000-0004-0000-0000-0000C7010000}"/>
    <hyperlink ref="E467" location="A125993718R" display="A125993718R" xr:uid="{00000000-0004-0000-0000-0000C8010000}"/>
    <hyperlink ref="E468" location="A125997286V" display="A125997286V" xr:uid="{00000000-0004-0000-0000-0000C9010000}"/>
    <hyperlink ref="E469" location="A126000886K" display="A126000886K" xr:uid="{00000000-0004-0000-0000-0000CA010000}"/>
    <hyperlink ref="E470" location="A125999086L" display="A125999086L" xr:uid="{00000000-0004-0000-0000-0000CB010000}"/>
    <hyperlink ref="E471" location="A125991886R" display="A125991886R" xr:uid="{00000000-0004-0000-0000-0000CC010000}"/>
    <hyperlink ref="E472" location="A125995486A" display="A125995486A" xr:uid="{00000000-0004-0000-0000-0000CD010000}"/>
    <hyperlink ref="E473" location="A125993686J" display="A125993686J" xr:uid="{00000000-0004-0000-0000-0000CE010000}"/>
    <hyperlink ref="E474" location="A125997322T" display="A125997322T" xr:uid="{00000000-0004-0000-0000-0000CF010000}"/>
    <hyperlink ref="E475" location="A126000922J" display="A126000922J" xr:uid="{00000000-0004-0000-0000-0000D0010000}"/>
    <hyperlink ref="E476" location="A125999122K" display="A125999122K" xr:uid="{00000000-0004-0000-0000-0000D1010000}"/>
    <hyperlink ref="E477" location="A125991922L" display="A125991922L" xr:uid="{00000000-0004-0000-0000-0000D2010000}"/>
    <hyperlink ref="E478" location="A125995522X" display="A125995522X" xr:uid="{00000000-0004-0000-0000-0000D3010000}"/>
    <hyperlink ref="E479" location="A125993722F" display="A125993722F" xr:uid="{00000000-0004-0000-0000-0000D4010000}"/>
    <hyperlink ref="E480" location="A125997298C" display="A125997298C" xr:uid="{00000000-0004-0000-0000-0000D5010000}"/>
    <hyperlink ref="E481" location="A126000898V" display="A126000898V" xr:uid="{00000000-0004-0000-0000-0000D6010000}"/>
    <hyperlink ref="E482" location="A125999098W" display="A125999098W" xr:uid="{00000000-0004-0000-0000-0000D7010000}"/>
    <hyperlink ref="E483" location="A125991898X" display="A125991898X" xr:uid="{00000000-0004-0000-0000-0000D8010000}"/>
    <hyperlink ref="E484" location="A125995498K" display="A125995498K" xr:uid="{00000000-0004-0000-0000-0000D9010000}"/>
    <hyperlink ref="E485" location="A125993698T" display="A125993698T" xr:uid="{00000000-0004-0000-0000-0000DA010000}"/>
    <hyperlink ref="E486" location="A125997326A" display="A125997326A" xr:uid="{00000000-0004-0000-0000-0000DB010000}"/>
    <hyperlink ref="E487" location="A126000926T" display="A126000926T" xr:uid="{00000000-0004-0000-0000-0000DC010000}"/>
    <hyperlink ref="E488" location="A125999126V" display="A125999126V" xr:uid="{00000000-0004-0000-0000-0000DD010000}"/>
    <hyperlink ref="E489" location="A125991926W" display="A125991926W" xr:uid="{00000000-0004-0000-0000-0000DE010000}"/>
    <hyperlink ref="E490" location="A125995526J" display="A125995526J" xr:uid="{00000000-0004-0000-0000-0000DF010000}"/>
    <hyperlink ref="E491" location="A125993726R" display="A125993726R" xr:uid="{00000000-0004-0000-0000-0000E0010000}"/>
    <hyperlink ref="E492" location="A125997370K" display="A125997370K" xr:uid="{00000000-0004-0000-0000-0000E1010000}"/>
    <hyperlink ref="E493" location="A126000970A" display="A126000970A" xr:uid="{00000000-0004-0000-0000-0000E2010000}"/>
    <hyperlink ref="E494" location="A125999170C" display="A125999170C" xr:uid="{00000000-0004-0000-0000-0000E3010000}"/>
    <hyperlink ref="E495" location="A125991970F" display="A125991970F" xr:uid="{00000000-0004-0000-0000-0000E4010000}"/>
    <hyperlink ref="E496" location="A125995570T" display="A125995570T" xr:uid="{00000000-0004-0000-0000-0000E5010000}"/>
    <hyperlink ref="E497" location="A125993770X" display="A125993770X" xr:uid="{00000000-0004-0000-0000-0000E6010000}"/>
    <hyperlink ref="E498" location="A125997330T" display="A125997330T" xr:uid="{00000000-0004-0000-0000-0000E7010000}"/>
    <hyperlink ref="E499" location="A126000930J" display="A126000930J" xr:uid="{00000000-0004-0000-0000-0000E8010000}"/>
    <hyperlink ref="E500" location="A125999130K" display="A125999130K" xr:uid="{00000000-0004-0000-0000-0000E9010000}"/>
    <hyperlink ref="E501" location="A125991930L" display="A125991930L" xr:uid="{00000000-0004-0000-0000-0000EA010000}"/>
    <hyperlink ref="E502" location="A125995530X" display="A125995530X" xr:uid="{00000000-0004-0000-0000-0000EB010000}"/>
    <hyperlink ref="E503" location="A125993730F" display="A125993730F" xr:uid="{00000000-0004-0000-0000-0000EC010000}"/>
    <hyperlink ref="E504" location="A125997302J" display="A125997302J" xr:uid="{00000000-0004-0000-0000-0000ED010000}"/>
    <hyperlink ref="E505" location="A126000902X" display="A126000902X" xr:uid="{00000000-0004-0000-0000-0000EE010000}"/>
    <hyperlink ref="E506" location="A125999102A" display="A125999102A" xr:uid="{00000000-0004-0000-0000-0000EF010000}"/>
    <hyperlink ref="E507" location="A125991902C" display="A125991902C" xr:uid="{00000000-0004-0000-0000-0000F0010000}"/>
    <hyperlink ref="E508" location="A125995502R" display="A125995502R" xr:uid="{00000000-0004-0000-0000-0000F1010000}"/>
    <hyperlink ref="E509" location="A125993702W" display="A125993702W" xr:uid="{00000000-0004-0000-0000-0000F2010000}"/>
    <hyperlink ref="E510" location="A125997402T" display="A125997402T" xr:uid="{00000000-0004-0000-0000-0000F3010000}"/>
    <hyperlink ref="E511" location="A126001002K" display="A126001002K" xr:uid="{00000000-0004-0000-0000-0000F4010000}"/>
    <hyperlink ref="E512" location="A125999202K" display="A125999202K" xr:uid="{00000000-0004-0000-0000-0000F5010000}"/>
    <hyperlink ref="E513" location="A125992002R" display="A125992002R" xr:uid="{00000000-0004-0000-0000-0000F6010000}"/>
    <hyperlink ref="E514" location="A125995602X" display="A125995602X" xr:uid="{00000000-0004-0000-0000-0000F7010000}"/>
    <hyperlink ref="E515" location="A125993802F" display="A125993802F" xr:uid="{00000000-0004-0000-0000-0000F8010000}"/>
    <hyperlink ref="E516" location="A125997374V" display="A125997374V" xr:uid="{00000000-0004-0000-0000-0000F9010000}"/>
    <hyperlink ref="E517" location="A126000974K" display="A126000974K" xr:uid="{00000000-0004-0000-0000-0000FA010000}"/>
    <hyperlink ref="E518" location="A125999174L" display="A125999174L" xr:uid="{00000000-0004-0000-0000-0000FB010000}"/>
    <hyperlink ref="E519" location="A125991974R" display="A125991974R" xr:uid="{00000000-0004-0000-0000-0000FC010000}"/>
    <hyperlink ref="E520" location="A125995574A" display="A125995574A" xr:uid="{00000000-0004-0000-0000-0000FD010000}"/>
    <hyperlink ref="E521" location="A125993774J" display="A125993774J" xr:uid="{00000000-0004-0000-0000-0000FE010000}"/>
    <hyperlink ref="E522" location="A125997378C" display="A125997378C" xr:uid="{00000000-0004-0000-0000-0000FF010000}"/>
    <hyperlink ref="E523" location="A126000978V" display="A126000978V" xr:uid="{00000000-0004-0000-0000-000000020000}"/>
    <hyperlink ref="E524" location="A125999178W" display="A125999178W" xr:uid="{00000000-0004-0000-0000-000001020000}"/>
    <hyperlink ref="E525" location="A125991978X" display="A125991978X" xr:uid="{00000000-0004-0000-0000-000002020000}"/>
    <hyperlink ref="E526" location="A125995578K" display="A125995578K" xr:uid="{00000000-0004-0000-0000-000003020000}"/>
    <hyperlink ref="E527" location="A125993778T" display="A125993778T" xr:uid="{00000000-0004-0000-0000-000004020000}"/>
    <hyperlink ref="E528" location="A125997442K" display="A125997442K" xr:uid="{00000000-0004-0000-0000-000005020000}"/>
    <hyperlink ref="E529" location="A126001042C" display="A126001042C" xr:uid="{00000000-0004-0000-0000-000006020000}"/>
    <hyperlink ref="E530" location="A125999242C" display="A125999242C" xr:uid="{00000000-0004-0000-0000-000007020000}"/>
    <hyperlink ref="E531" location="A125992042J" display="A125992042J" xr:uid="{00000000-0004-0000-0000-000008020000}"/>
    <hyperlink ref="E532" location="A125995642T" display="A125995642T" xr:uid="{00000000-0004-0000-0000-000009020000}"/>
    <hyperlink ref="E533" location="A125993842X" display="A125993842X" xr:uid="{00000000-0004-0000-0000-00000A020000}"/>
    <hyperlink ref="E534" location="A125997270A" display="A125997270A" xr:uid="{00000000-0004-0000-0000-00000B020000}"/>
    <hyperlink ref="E535" location="A126000870T" display="A126000870T" xr:uid="{00000000-0004-0000-0000-00000C020000}"/>
    <hyperlink ref="E536" location="A125999070V" display="A125999070V" xr:uid="{00000000-0004-0000-0000-00000D020000}"/>
    <hyperlink ref="E537" location="A125991870W" display="A125991870W" xr:uid="{00000000-0004-0000-0000-00000E020000}"/>
    <hyperlink ref="E538" location="A125995470J" display="A125995470J" xr:uid="{00000000-0004-0000-0000-00000F020000}"/>
    <hyperlink ref="E539" location="A125993670R" display="A125993670R" xr:uid="{00000000-0004-0000-0000-000010020000}"/>
    <hyperlink ref="E540" location="A125997334A" display="A125997334A" xr:uid="{00000000-0004-0000-0000-000011020000}"/>
    <hyperlink ref="E541" location="A126000934T" display="A126000934T" xr:uid="{00000000-0004-0000-0000-000012020000}"/>
    <hyperlink ref="E542" location="A125999134V" display="A125999134V" xr:uid="{00000000-0004-0000-0000-000013020000}"/>
    <hyperlink ref="E543" location="A125991934W" display="A125991934W" xr:uid="{00000000-0004-0000-0000-000014020000}"/>
    <hyperlink ref="E544" location="A125995534J" display="A125995534J" xr:uid="{00000000-0004-0000-0000-000015020000}"/>
    <hyperlink ref="E545" location="A125993734R" display="A125993734R" xr:uid="{00000000-0004-0000-0000-000016020000}"/>
    <hyperlink ref="E546" location="A125997290K" display="A125997290K" xr:uid="{00000000-0004-0000-0000-000017020000}"/>
    <hyperlink ref="E547" location="A126000890A" display="A126000890A" xr:uid="{00000000-0004-0000-0000-000018020000}"/>
    <hyperlink ref="E548" location="A125999090C" display="A125999090C" xr:uid="{00000000-0004-0000-0000-000019020000}"/>
    <hyperlink ref="E549" location="A125991890F" display="A125991890F" xr:uid="{00000000-0004-0000-0000-00001A020000}"/>
    <hyperlink ref="E550" location="A125995490T" display="A125995490T" xr:uid="{00000000-0004-0000-0000-00001B020000}"/>
    <hyperlink ref="E551" location="A125993690X" display="A125993690X" xr:uid="{00000000-0004-0000-0000-00001C020000}"/>
    <hyperlink ref="E552" location="A125997382V" display="A125997382V" xr:uid="{00000000-0004-0000-0000-00001D020000}"/>
    <hyperlink ref="E553" location="A126000982K" display="A126000982K" xr:uid="{00000000-0004-0000-0000-00001E020000}"/>
    <hyperlink ref="E554" location="A125999182L" display="A125999182L" xr:uid="{00000000-0004-0000-0000-00001F020000}"/>
    <hyperlink ref="E555" location="A125991982R" display="A125991982R" xr:uid="{00000000-0004-0000-0000-000020020000}"/>
    <hyperlink ref="E556" location="A125995582A" display="A125995582A" xr:uid="{00000000-0004-0000-0000-000021020000}"/>
    <hyperlink ref="E557" location="A125993782J" display="A125993782J" xr:uid="{00000000-0004-0000-0000-000022020000}"/>
    <hyperlink ref="E558" location="A125997386C" display="A125997386C" xr:uid="{00000000-0004-0000-0000-000023020000}"/>
    <hyperlink ref="E559" location="A126000986V" display="A126000986V" xr:uid="{00000000-0004-0000-0000-000024020000}"/>
    <hyperlink ref="E560" location="A125999186W" display="A125999186W" xr:uid="{00000000-0004-0000-0000-000025020000}"/>
    <hyperlink ref="E561" location="A125991986X" display="A125991986X" xr:uid="{00000000-0004-0000-0000-000026020000}"/>
    <hyperlink ref="E562" location="A125995586K" display="A125995586K" xr:uid="{00000000-0004-0000-0000-000027020000}"/>
    <hyperlink ref="E563" location="A125993786T" display="A125993786T" xr:uid="{00000000-0004-0000-0000-000028020000}"/>
    <hyperlink ref="E564" location="A125997306T" display="A125997306T" xr:uid="{00000000-0004-0000-0000-000029020000}"/>
    <hyperlink ref="E565" location="A126000906J" display="A126000906J" xr:uid="{00000000-0004-0000-0000-00002A020000}"/>
    <hyperlink ref="E566" location="A125999106K" display="A125999106K" xr:uid="{00000000-0004-0000-0000-00002B020000}"/>
    <hyperlink ref="E567" location="A125991906L" display="A125991906L" xr:uid="{00000000-0004-0000-0000-00002C020000}"/>
    <hyperlink ref="E568" location="A125995506X" display="A125995506X" xr:uid="{00000000-0004-0000-0000-00002D020000}"/>
    <hyperlink ref="E569" location="A125993706F" display="A125993706F" xr:uid="{00000000-0004-0000-0000-00002E020000}"/>
    <hyperlink ref="E570" location="A125997274K" display="A125997274K" xr:uid="{00000000-0004-0000-0000-00002F020000}"/>
    <hyperlink ref="E571" location="A126000874A" display="A126000874A" xr:uid="{00000000-0004-0000-0000-000030020000}"/>
    <hyperlink ref="E572" location="A125999074C" display="A125999074C" xr:uid="{00000000-0004-0000-0000-000031020000}"/>
    <hyperlink ref="E573" location="A125991874F" display="A125991874F" xr:uid="{00000000-0004-0000-0000-000032020000}"/>
    <hyperlink ref="E574" location="A125995474T" display="A125995474T" xr:uid="{00000000-0004-0000-0000-000033020000}"/>
    <hyperlink ref="E575" location="A125993674X" display="A125993674X" xr:uid="{00000000-0004-0000-0000-000034020000}"/>
    <hyperlink ref="E576" location="A125997446V" display="A125997446V" xr:uid="{00000000-0004-0000-0000-000035020000}"/>
    <hyperlink ref="E577" location="A126001046L" display="A126001046L" xr:uid="{00000000-0004-0000-0000-000036020000}"/>
    <hyperlink ref="E578" location="A125999246L" display="A125999246L" xr:uid="{00000000-0004-0000-0000-000037020000}"/>
    <hyperlink ref="E579" location="A125992046T" display="A125992046T" xr:uid="{00000000-0004-0000-0000-000038020000}"/>
    <hyperlink ref="E580" location="A125995646A" display="A125995646A" xr:uid="{00000000-0004-0000-0000-000039020000}"/>
    <hyperlink ref="E581" location="A125993846J" display="A125993846J" xr:uid="{00000000-0004-0000-0000-00003A020000}"/>
    <hyperlink ref="E582" location="A125997338K" display="A125997338K" xr:uid="{00000000-0004-0000-0000-00003B020000}"/>
    <hyperlink ref="E583" location="A126000938A" display="A126000938A" xr:uid="{00000000-0004-0000-0000-00003C020000}"/>
    <hyperlink ref="E584" location="A125999138C" display="A125999138C" xr:uid="{00000000-0004-0000-0000-00003D020000}"/>
    <hyperlink ref="E585" location="A125991938F" display="A125991938F" xr:uid="{00000000-0004-0000-0000-00003E020000}"/>
    <hyperlink ref="E586" location="A125995538T" display="A125995538T" xr:uid="{00000000-0004-0000-0000-00003F020000}"/>
    <hyperlink ref="E587" location="A125993738X" display="A125993738X" xr:uid="{00000000-0004-0000-0000-000040020000}"/>
    <hyperlink ref="E588" location="A125997406A" display="A125997406A" xr:uid="{00000000-0004-0000-0000-000041020000}"/>
    <hyperlink ref="E589" location="A126001006V" display="A126001006V" xr:uid="{00000000-0004-0000-0000-000042020000}"/>
    <hyperlink ref="E590" location="A125999206V" display="A125999206V" xr:uid="{00000000-0004-0000-0000-000043020000}"/>
    <hyperlink ref="E591" location="A125992006X" display="A125992006X" xr:uid="{00000000-0004-0000-0000-000044020000}"/>
    <hyperlink ref="E592" location="A125995606J" display="A125995606J" xr:uid="{00000000-0004-0000-0000-000045020000}"/>
    <hyperlink ref="E593" location="A125993806R" display="A125993806R" xr:uid="{00000000-0004-0000-0000-000046020000}"/>
    <hyperlink ref="E594" location="A125997450K" display="A125997450K" xr:uid="{00000000-0004-0000-0000-000047020000}"/>
    <hyperlink ref="E595" location="A126001050C" display="A126001050C" xr:uid="{00000000-0004-0000-0000-000048020000}"/>
    <hyperlink ref="E596" location="A125999250C" display="A125999250C" xr:uid="{00000000-0004-0000-0000-000049020000}"/>
    <hyperlink ref="E597" location="A125992050J" display="A125992050J" xr:uid="{00000000-0004-0000-0000-00004A020000}"/>
    <hyperlink ref="E598" location="A125995650T" display="A125995650T" xr:uid="{00000000-0004-0000-0000-00004B020000}"/>
    <hyperlink ref="E599" location="A125993850X" display="A125993850X" xr:uid="{00000000-0004-0000-0000-00004C020000}"/>
    <hyperlink ref="E600" location="A125996478V" display="A125996478V" xr:uid="{00000000-0004-0000-0000-00004D020000}"/>
    <hyperlink ref="E601" location="A126000078L" display="A126000078L" xr:uid="{00000000-0004-0000-0000-00004E020000}"/>
    <hyperlink ref="E602" location="A125998278L" display="A125998278L" xr:uid="{00000000-0004-0000-0000-00004F020000}"/>
    <hyperlink ref="E603" location="A125991078T" display="A125991078T" xr:uid="{00000000-0004-0000-0000-000050020000}"/>
    <hyperlink ref="E604" location="A125994678A" display="A125994678A" xr:uid="{00000000-0004-0000-0000-000051020000}"/>
    <hyperlink ref="E605" location="A125992878J" display="A125992878J" xr:uid="{00000000-0004-0000-0000-000052020000}"/>
    <hyperlink ref="E606" location="A125996610T" display="A125996610T" xr:uid="{00000000-0004-0000-0000-000053020000}"/>
    <hyperlink ref="E607" location="A126000210K" display="A126000210K" xr:uid="{00000000-0004-0000-0000-000054020000}"/>
    <hyperlink ref="E608" location="A125998410K" display="A125998410K" xr:uid="{00000000-0004-0000-0000-000055020000}"/>
    <hyperlink ref="E609" location="A125991210R" display="A125991210R" xr:uid="{00000000-0004-0000-0000-000056020000}"/>
    <hyperlink ref="E610" location="A125994810X" display="A125994810X" xr:uid="{00000000-0004-0000-0000-000057020000}"/>
    <hyperlink ref="E611" location="A125993010J" display="A125993010J" xr:uid="{00000000-0004-0000-0000-000058020000}"/>
    <hyperlink ref="E612" location="A125996542A" display="A125996542A" xr:uid="{00000000-0004-0000-0000-000059020000}"/>
    <hyperlink ref="E613" location="A126000142V" display="A126000142V" xr:uid="{00000000-0004-0000-0000-00005A020000}"/>
    <hyperlink ref="E614" location="A125998342V" display="A125998342V" xr:uid="{00000000-0004-0000-0000-00005B020000}"/>
    <hyperlink ref="E615" location="A125991142X" display="A125991142X" xr:uid="{00000000-0004-0000-0000-00005C020000}"/>
    <hyperlink ref="E616" location="A125994742J" display="A125994742J" xr:uid="{00000000-0004-0000-0000-00005D020000}"/>
    <hyperlink ref="E617" location="A125992942R" display="A125992942R" xr:uid="{00000000-0004-0000-0000-00005E020000}"/>
    <hyperlink ref="E618" location="A125996614A" display="A125996614A" xr:uid="{00000000-0004-0000-0000-00005F020000}"/>
    <hyperlink ref="E619" location="A126000214V" display="A126000214V" xr:uid="{00000000-0004-0000-0000-000060020000}"/>
    <hyperlink ref="E620" location="A125998414V" display="A125998414V" xr:uid="{00000000-0004-0000-0000-000061020000}"/>
    <hyperlink ref="E621" location="A125991214X" display="A125991214X" xr:uid="{00000000-0004-0000-0000-000062020000}"/>
    <hyperlink ref="E622" location="A125994814J" display="A125994814J" xr:uid="{00000000-0004-0000-0000-000063020000}"/>
    <hyperlink ref="E623" location="A125993014T" display="A125993014T" xr:uid="{00000000-0004-0000-0000-000064020000}"/>
    <hyperlink ref="E624" location="A125996618K" display="A125996618K" xr:uid="{00000000-0004-0000-0000-000065020000}"/>
    <hyperlink ref="E625" location="A126000218C" display="A126000218C" xr:uid="{00000000-0004-0000-0000-000066020000}"/>
    <hyperlink ref="E626" location="A125998418C" display="A125998418C" xr:uid="{00000000-0004-0000-0000-000067020000}"/>
    <hyperlink ref="E627" location="A125991218J" display="A125991218J" xr:uid="{00000000-0004-0000-0000-000068020000}"/>
    <hyperlink ref="E628" location="A125994818T" display="A125994818T" xr:uid="{00000000-0004-0000-0000-000069020000}"/>
    <hyperlink ref="E629" location="A125993018A" display="A125993018A" xr:uid="{00000000-0004-0000-0000-00006A020000}"/>
    <hyperlink ref="E630" location="A125996546K" display="A125996546K" xr:uid="{00000000-0004-0000-0000-00006B020000}"/>
    <hyperlink ref="E631" location="A126000146C" display="A126000146C" xr:uid="{00000000-0004-0000-0000-00006C020000}"/>
    <hyperlink ref="E632" location="A125998346C" display="A125998346C" xr:uid="{00000000-0004-0000-0000-00006D020000}"/>
    <hyperlink ref="E633" location="A125991146J" display="A125991146J" xr:uid="{00000000-0004-0000-0000-00006E020000}"/>
    <hyperlink ref="E634" location="A125994746T" display="A125994746T" xr:uid="{00000000-0004-0000-0000-00006F020000}"/>
    <hyperlink ref="E635" location="A125992946X" display="A125992946X" xr:uid="{00000000-0004-0000-0000-000070020000}"/>
    <hyperlink ref="E636" location="A125996550A" display="A125996550A" xr:uid="{00000000-0004-0000-0000-000071020000}"/>
    <hyperlink ref="E637" location="A126000150V" display="A126000150V" xr:uid="{00000000-0004-0000-0000-000072020000}"/>
    <hyperlink ref="E638" location="A125998350V" display="A125998350V" xr:uid="{00000000-0004-0000-0000-000073020000}"/>
    <hyperlink ref="E639" location="A125991150X" display="A125991150X" xr:uid="{00000000-0004-0000-0000-000074020000}"/>
    <hyperlink ref="E640" location="A125994750J" display="A125994750J" xr:uid="{00000000-0004-0000-0000-000075020000}"/>
    <hyperlink ref="E641" location="A125992950R" display="A125992950R" xr:uid="{00000000-0004-0000-0000-000076020000}"/>
    <hyperlink ref="E642" location="A125996590V" display="A125996590V" xr:uid="{00000000-0004-0000-0000-000077020000}"/>
    <hyperlink ref="E643" location="A126000190L" display="A126000190L" xr:uid="{00000000-0004-0000-0000-000078020000}"/>
    <hyperlink ref="E644" location="A125998390L" display="A125998390L" xr:uid="{00000000-0004-0000-0000-000079020000}"/>
    <hyperlink ref="E645" location="A125991190T" display="A125991190T" xr:uid="{00000000-0004-0000-0000-00007A020000}"/>
    <hyperlink ref="E646" location="A125994790A" display="A125994790A" xr:uid="{00000000-0004-0000-0000-00007B020000}"/>
    <hyperlink ref="E647" location="A125992990J" display="A125992990J" xr:uid="{00000000-0004-0000-0000-00007C020000}"/>
    <hyperlink ref="E648" location="A125996510J" display="A125996510J" xr:uid="{00000000-0004-0000-0000-00007D020000}"/>
    <hyperlink ref="E649" location="A126000110A" display="A126000110A" xr:uid="{00000000-0004-0000-0000-00007E020000}"/>
    <hyperlink ref="E650" location="A125998310A" display="A125998310A" xr:uid="{00000000-0004-0000-0000-00007F020000}"/>
    <hyperlink ref="E651" location="A125991110F" display="A125991110F" xr:uid="{00000000-0004-0000-0000-000080020000}"/>
    <hyperlink ref="E652" location="A125994710R" display="A125994710R" xr:uid="{00000000-0004-0000-0000-000081020000}"/>
    <hyperlink ref="E653" location="A125992910W" display="A125992910W" xr:uid="{00000000-0004-0000-0000-000082020000}"/>
    <hyperlink ref="E654" location="A125996622A" display="A125996622A" xr:uid="{00000000-0004-0000-0000-000083020000}"/>
    <hyperlink ref="E655" location="A126000222V" display="A126000222V" xr:uid="{00000000-0004-0000-0000-000084020000}"/>
    <hyperlink ref="E656" location="A125998422V" display="A125998422V" xr:uid="{00000000-0004-0000-0000-000085020000}"/>
    <hyperlink ref="E657" location="A125991222X" display="A125991222X" xr:uid="{00000000-0004-0000-0000-000086020000}"/>
    <hyperlink ref="E658" location="A125994822J" display="A125994822J" xr:uid="{00000000-0004-0000-0000-000087020000}"/>
    <hyperlink ref="E659" location="A125993022T" display="A125993022T" xr:uid="{00000000-0004-0000-0000-000088020000}"/>
    <hyperlink ref="E660" location="A125996554K" display="A125996554K" xr:uid="{00000000-0004-0000-0000-000089020000}"/>
    <hyperlink ref="E661" location="A126000154C" display="A126000154C" xr:uid="{00000000-0004-0000-0000-00008A020000}"/>
    <hyperlink ref="E662" location="A125998354C" display="A125998354C" xr:uid="{00000000-0004-0000-0000-00008B020000}"/>
    <hyperlink ref="E663" location="A125991154J" display="A125991154J" xr:uid="{00000000-0004-0000-0000-00008C020000}"/>
    <hyperlink ref="E664" location="A125994754T" display="A125994754T" xr:uid="{00000000-0004-0000-0000-00008D020000}"/>
    <hyperlink ref="E665" location="A125992954X" display="A125992954X" xr:uid="{00000000-0004-0000-0000-00008E020000}"/>
    <hyperlink ref="E666" location="A125996482K" display="A125996482K" xr:uid="{00000000-0004-0000-0000-00008F020000}"/>
    <hyperlink ref="E667" location="A126000082C" display="A126000082C" xr:uid="{00000000-0004-0000-0000-000090020000}"/>
    <hyperlink ref="E668" location="A125998282C" display="A125998282C" xr:uid="{00000000-0004-0000-0000-000091020000}"/>
    <hyperlink ref="E669" location="A125991082J" display="A125991082J" xr:uid="{00000000-0004-0000-0000-000092020000}"/>
    <hyperlink ref="E670" location="A125994682T" display="A125994682T" xr:uid="{00000000-0004-0000-0000-000093020000}"/>
    <hyperlink ref="E671" location="A125992882X" display="A125992882X" xr:uid="{00000000-0004-0000-0000-000094020000}"/>
    <hyperlink ref="E672" location="A125996558V" display="A125996558V" xr:uid="{00000000-0004-0000-0000-000095020000}"/>
    <hyperlink ref="E673" location="A126000158L" display="A126000158L" xr:uid="{00000000-0004-0000-0000-000096020000}"/>
    <hyperlink ref="E674" location="A125998358L" display="A125998358L" xr:uid="{00000000-0004-0000-0000-000097020000}"/>
    <hyperlink ref="E675" location="A125991158T" display="A125991158T" xr:uid="{00000000-0004-0000-0000-000098020000}"/>
    <hyperlink ref="E676" location="A125994758A" display="A125994758A" xr:uid="{00000000-0004-0000-0000-000099020000}"/>
    <hyperlink ref="E677" location="A125992958J" display="A125992958J" xr:uid="{00000000-0004-0000-0000-00009A020000}"/>
    <hyperlink ref="E678" location="A125996562K" display="A125996562K" xr:uid="{00000000-0004-0000-0000-00009B020000}"/>
    <hyperlink ref="E679" location="A126000162C" display="A126000162C" xr:uid="{00000000-0004-0000-0000-00009C020000}"/>
    <hyperlink ref="E680" location="A125998362C" display="A125998362C" xr:uid="{00000000-0004-0000-0000-00009D020000}"/>
    <hyperlink ref="E681" location="A125991162J" display="A125991162J" xr:uid="{00000000-0004-0000-0000-00009E020000}"/>
    <hyperlink ref="E682" location="A125994762T" display="A125994762T" xr:uid="{00000000-0004-0000-0000-00009F020000}"/>
    <hyperlink ref="E683" location="A125992962X" display="A125992962X" xr:uid="{00000000-0004-0000-0000-0000A0020000}"/>
    <hyperlink ref="E684" location="A125996634K" display="A125996634K" xr:uid="{00000000-0004-0000-0000-0000A1020000}"/>
    <hyperlink ref="E685" location="A126000234C" display="A126000234C" xr:uid="{00000000-0004-0000-0000-0000A2020000}"/>
    <hyperlink ref="E686" location="A125998434C" display="A125998434C" xr:uid="{00000000-0004-0000-0000-0000A3020000}"/>
    <hyperlink ref="E687" location="A125991234J" display="A125991234J" xr:uid="{00000000-0004-0000-0000-0000A4020000}"/>
    <hyperlink ref="E688" location="A125994834T" display="A125994834T" xr:uid="{00000000-0004-0000-0000-0000A5020000}"/>
    <hyperlink ref="E689" location="A125993034A" display="A125993034A" xr:uid="{00000000-0004-0000-0000-0000A6020000}"/>
    <hyperlink ref="E690" location="A125996454A" display="A125996454A" xr:uid="{00000000-0004-0000-0000-0000A7020000}"/>
    <hyperlink ref="E691" location="A126000054V" display="A126000054V" xr:uid="{00000000-0004-0000-0000-0000A8020000}"/>
    <hyperlink ref="E692" location="A125998254V" display="A125998254V" xr:uid="{00000000-0004-0000-0000-0000A9020000}"/>
    <hyperlink ref="E693" location="A125991054X" display="A125991054X" xr:uid="{00000000-0004-0000-0000-0000AA020000}"/>
    <hyperlink ref="E694" location="A125994654J" display="A125994654J" xr:uid="{00000000-0004-0000-0000-0000AB020000}"/>
    <hyperlink ref="E695" location="A125992854R" display="A125992854R" xr:uid="{00000000-0004-0000-0000-0000AC020000}"/>
    <hyperlink ref="E696" location="A125996626K" display="A125996626K" xr:uid="{00000000-0004-0000-0000-0000AD020000}"/>
    <hyperlink ref="E697" location="A126000226C" display="A126000226C" xr:uid="{00000000-0004-0000-0000-0000AE020000}"/>
    <hyperlink ref="E698" location="A125998426C" display="A125998426C" xr:uid="{00000000-0004-0000-0000-0000AF020000}"/>
    <hyperlink ref="E699" location="A125991226J" display="A125991226J" xr:uid="{00000000-0004-0000-0000-0000B0020000}"/>
    <hyperlink ref="E700" location="A125994826T" display="A125994826T" xr:uid="{00000000-0004-0000-0000-0000B1020000}"/>
    <hyperlink ref="E701" location="A125993026A" display="A125993026A" xr:uid="{00000000-0004-0000-0000-0000B2020000}"/>
    <hyperlink ref="E702" location="A125996630A" display="A125996630A" xr:uid="{00000000-0004-0000-0000-0000B3020000}"/>
    <hyperlink ref="E703" location="A126000230V" display="A126000230V" xr:uid="{00000000-0004-0000-0000-0000B4020000}"/>
    <hyperlink ref="E704" location="A125998430V" display="A125998430V" xr:uid="{00000000-0004-0000-0000-0000B5020000}"/>
    <hyperlink ref="E705" location="A125991230X" display="A125991230X" xr:uid="{00000000-0004-0000-0000-0000B6020000}"/>
    <hyperlink ref="E706" location="A125994830J" display="A125994830J" xr:uid="{00000000-0004-0000-0000-0000B7020000}"/>
    <hyperlink ref="E707" location="A125993030T" display="A125993030T" xr:uid="{00000000-0004-0000-0000-0000B8020000}"/>
    <hyperlink ref="E708" location="A125996458K" display="A125996458K" xr:uid="{00000000-0004-0000-0000-0000B9020000}"/>
    <hyperlink ref="E709" location="A126000058C" display="A126000058C" xr:uid="{00000000-0004-0000-0000-0000BA020000}"/>
    <hyperlink ref="E710" location="A125998258C" display="A125998258C" xr:uid="{00000000-0004-0000-0000-0000BB020000}"/>
    <hyperlink ref="E711" location="A125991058J" display="A125991058J" xr:uid="{00000000-0004-0000-0000-0000BC020000}"/>
    <hyperlink ref="E712" location="A125994658T" display="A125994658T" xr:uid="{00000000-0004-0000-0000-0000BD020000}"/>
    <hyperlink ref="E713" location="A125992858X" display="A125992858X" xr:uid="{00000000-0004-0000-0000-0000BE020000}"/>
    <hyperlink ref="E714" location="A125996514T" display="A125996514T" xr:uid="{00000000-0004-0000-0000-0000BF020000}"/>
    <hyperlink ref="E715" location="A126000114K" display="A126000114K" xr:uid="{00000000-0004-0000-0000-0000C0020000}"/>
    <hyperlink ref="E716" location="A125998314K" display="A125998314K" xr:uid="{00000000-0004-0000-0000-0000C1020000}"/>
    <hyperlink ref="E717" location="A125991114R" display="A125991114R" xr:uid="{00000000-0004-0000-0000-0000C2020000}"/>
    <hyperlink ref="E718" location="A125994714X" display="A125994714X" xr:uid="{00000000-0004-0000-0000-0000C3020000}"/>
    <hyperlink ref="E719" location="A125992914F" display="A125992914F" xr:uid="{00000000-0004-0000-0000-0000C4020000}"/>
    <hyperlink ref="E720" location="A125996566V" display="A125996566V" xr:uid="{00000000-0004-0000-0000-0000C5020000}"/>
    <hyperlink ref="E721" location="A126000166L" display="A126000166L" xr:uid="{00000000-0004-0000-0000-0000C6020000}"/>
    <hyperlink ref="E722" location="A125998366L" display="A125998366L" xr:uid="{00000000-0004-0000-0000-0000C7020000}"/>
    <hyperlink ref="E723" location="A125991166T" display="A125991166T" xr:uid="{00000000-0004-0000-0000-0000C8020000}"/>
    <hyperlink ref="E724" location="A125994766A" display="A125994766A" xr:uid="{00000000-0004-0000-0000-0000C9020000}"/>
    <hyperlink ref="E725" location="A125992966J" display="A125992966J" xr:uid="{00000000-0004-0000-0000-0000CA020000}"/>
    <hyperlink ref="E726" location="A125996638V" display="A125996638V" xr:uid="{00000000-0004-0000-0000-0000CB020000}"/>
    <hyperlink ref="E727" location="A126000238L" display="A126000238L" xr:uid="{00000000-0004-0000-0000-0000CC020000}"/>
    <hyperlink ref="E728" location="A125998438L" display="A125998438L" xr:uid="{00000000-0004-0000-0000-0000CD020000}"/>
    <hyperlink ref="E729" location="A125991238T" display="A125991238T" xr:uid="{00000000-0004-0000-0000-0000CE020000}"/>
    <hyperlink ref="E730" location="A125994838A" display="A125994838A" xr:uid="{00000000-0004-0000-0000-0000CF020000}"/>
    <hyperlink ref="E731" location="A125993038K" display="A125993038K" xr:uid="{00000000-0004-0000-0000-0000D0020000}"/>
    <hyperlink ref="E732" location="A125996462A" display="A125996462A" xr:uid="{00000000-0004-0000-0000-0000D1020000}"/>
    <hyperlink ref="E733" location="A126000062V" display="A126000062V" xr:uid="{00000000-0004-0000-0000-0000D2020000}"/>
    <hyperlink ref="E734" location="A125998262V" display="A125998262V" xr:uid="{00000000-0004-0000-0000-0000D3020000}"/>
    <hyperlink ref="E735" location="A125996594C" display="A125996594C" xr:uid="{00000000-0004-0000-0000-0000D4020000}"/>
    <hyperlink ref="E736" location="A126000194W" display="A126000194W" xr:uid="{00000000-0004-0000-0000-0000D5020000}"/>
    <hyperlink ref="E737" location="A125998394W" display="A125998394W" xr:uid="{00000000-0004-0000-0000-0000D6020000}"/>
    <hyperlink ref="E738" location="A125991194A" display="A125991194A" xr:uid="{00000000-0004-0000-0000-0000D7020000}"/>
    <hyperlink ref="E739" location="A125994794K" display="A125994794K" xr:uid="{00000000-0004-0000-0000-0000D8020000}"/>
    <hyperlink ref="E740" location="A125992994T" display="A125992994T" xr:uid="{00000000-0004-0000-0000-0000D9020000}"/>
    <hyperlink ref="E741" location="A125996598L" display="A125996598L" xr:uid="{00000000-0004-0000-0000-0000DA020000}"/>
    <hyperlink ref="E742" location="A126000198F" display="A126000198F" xr:uid="{00000000-0004-0000-0000-0000DB020000}"/>
    <hyperlink ref="E743" location="A125998398F" display="A125998398F" xr:uid="{00000000-0004-0000-0000-0000DC020000}"/>
    <hyperlink ref="E744" location="A125991198K" display="A125991198K" xr:uid="{00000000-0004-0000-0000-0000DD020000}"/>
    <hyperlink ref="E745" location="A125994798V" display="A125994798V" xr:uid="{00000000-0004-0000-0000-0000DE020000}"/>
    <hyperlink ref="E746" location="A125992998A" display="A125992998A" xr:uid="{00000000-0004-0000-0000-0000DF020000}"/>
    <hyperlink ref="E747" location="A125996494V" display="A125996494V" xr:uid="{00000000-0004-0000-0000-0000E0020000}"/>
    <hyperlink ref="E748" location="A126000094L" display="A126000094L" xr:uid="{00000000-0004-0000-0000-0000E1020000}"/>
    <hyperlink ref="E749" location="A125998294L" display="A125998294L" xr:uid="{00000000-0004-0000-0000-0000E2020000}"/>
    <hyperlink ref="E750" location="A125991094T" display="A125991094T" xr:uid="{00000000-0004-0000-0000-0000E3020000}"/>
    <hyperlink ref="E751" location="A125994694A" display="A125994694A" xr:uid="{00000000-0004-0000-0000-0000E4020000}"/>
    <hyperlink ref="E752" location="A125992894J" display="A125992894J" xr:uid="{00000000-0004-0000-0000-0000E5020000}"/>
    <hyperlink ref="E753" location="A125996466K" display="A125996466K" xr:uid="{00000000-0004-0000-0000-0000E6020000}"/>
    <hyperlink ref="E754" location="A126000066C" display="A126000066C" xr:uid="{00000000-0004-0000-0000-0000E7020000}"/>
    <hyperlink ref="E755" location="A125998266C" display="A125998266C" xr:uid="{00000000-0004-0000-0000-0000E8020000}"/>
    <hyperlink ref="E756" location="A125991066J" display="A125991066J" xr:uid="{00000000-0004-0000-0000-0000E9020000}"/>
    <hyperlink ref="E757" location="A125994666T" display="A125994666T" xr:uid="{00000000-0004-0000-0000-0000EA020000}"/>
    <hyperlink ref="E758" location="A125992866X" display="A125992866X" xr:uid="{00000000-0004-0000-0000-0000EB020000}"/>
    <hyperlink ref="E759" location="A125991118X" display="A125991118X" xr:uid="{00000000-0004-0000-0000-0000EC020000}"/>
    <hyperlink ref="E760" location="A125994718J" display="A125994718J" xr:uid="{00000000-0004-0000-0000-0000ED020000}"/>
    <hyperlink ref="E761" location="A125992918R" display="A125992918R" xr:uid="{00000000-0004-0000-0000-0000EE020000}"/>
    <hyperlink ref="E762" location="A125996486V" display="A125996486V" xr:uid="{00000000-0004-0000-0000-0000EF020000}"/>
    <hyperlink ref="E763" location="A126000086L" display="A126000086L" xr:uid="{00000000-0004-0000-0000-0000F0020000}"/>
    <hyperlink ref="E764" location="A125998286L" display="A125998286L" xr:uid="{00000000-0004-0000-0000-0000F1020000}"/>
    <hyperlink ref="E765" location="A125991086T" display="A125991086T" xr:uid="{00000000-0004-0000-0000-0000F2020000}"/>
    <hyperlink ref="E766" location="A125994686A" display="A125994686A" xr:uid="{00000000-0004-0000-0000-0000F3020000}"/>
    <hyperlink ref="E767" location="A125992886J" display="A125992886J" xr:uid="{00000000-0004-0000-0000-0000F4020000}"/>
    <hyperlink ref="E768" location="A125996522T" display="A125996522T" xr:uid="{00000000-0004-0000-0000-0000F5020000}"/>
    <hyperlink ref="E769" location="A126000122K" display="A126000122K" xr:uid="{00000000-0004-0000-0000-0000F6020000}"/>
    <hyperlink ref="E770" location="A125998322K" display="A125998322K" xr:uid="{00000000-0004-0000-0000-0000F7020000}"/>
    <hyperlink ref="E771" location="A125991122R" display="A125991122R" xr:uid="{00000000-0004-0000-0000-0000F8020000}"/>
    <hyperlink ref="E772" location="A125994722X" display="A125994722X" xr:uid="{00000000-0004-0000-0000-0000F9020000}"/>
    <hyperlink ref="E773" location="A125992922F" display="A125992922F" xr:uid="{00000000-0004-0000-0000-0000FA020000}"/>
    <hyperlink ref="E774" location="A125996498C" display="A125996498C" xr:uid="{00000000-0004-0000-0000-0000FB020000}"/>
    <hyperlink ref="E775" location="A126000098W" display="A126000098W" xr:uid="{00000000-0004-0000-0000-0000FC020000}"/>
    <hyperlink ref="E776" location="A125998298W" display="A125998298W" xr:uid="{00000000-0004-0000-0000-0000FD020000}"/>
    <hyperlink ref="E777" location="A125991098A" display="A125991098A" xr:uid="{00000000-0004-0000-0000-0000FE020000}"/>
    <hyperlink ref="E778" location="A125994698K" display="A125994698K" xr:uid="{00000000-0004-0000-0000-0000FF020000}"/>
    <hyperlink ref="E779" location="A125992898T" display="A125992898T" xr:uid="{00000000-0004-0000-0000-000000030000}"/>
    <hyperlink ref="E780" location="A125996526A" display="A125996526A" xr:uid="{00000000-0004-0000-0000-000001030000}"/>
    <hyperlink ref="E781" location="A126000126V" display="A126000126V" xr:uid="{00000000-0004-0000-0000-000002030000}"/>
    <hyperlink ref="E782" location="A125998326V" display="A125998326V" xr:uid="{00000000-0004-0000-0000-000003030000}"/>
    <hyperlink ref="E783" location="A125991126X" display="A125991126X" xr:uid="{00000000-0004-0000-0000-000004030000}"/>
    <hyperlink ref="E784" location="A125994726J" display="A125994726J" xr:uid="{00000000-0004-0000-0000-000005030000}"/>
    <hyperlink ref="E785" location="A125992926R" display="A125992926R" xr:uid="{00000000-0004-0000-0000-000006030000}"/>
    <hyperlink ref="E786" location="A125996570K" display="A125996570K" xr:uid="{00000000-0004-0000-0000-000007030000}"/>
    <hyperlink ref="E787" location="A126000170C" display="A126000170C" xr:uid="{00000000-0004-0000-0000-000008030000}"/>
    <hyperlink ref="E788" location="A125998370C" display="A125998370C" xr:uid="{00000000-0004-0000-0000-000009030000}"/>
    <hyperlink ref="E789" location="A125991170J" display="A125991170J" xr:uid="{00000000-0004-0000-0000-00000A030000}"/>
    <hyperlink ref="E790" location="A125994770T" display="A125994770T" xr:uid="{00000000-0004-0000-0000-00000B030000}"/>
    <hyperlink ref="E791" location="A125992970X" display="A125992970X" xr:uid="{00000000-0004-0000-0000-00000C030000}"/>
    <hyperlink ref="E792" location="A125996530T" display="A125996530T" xr:uid="{00000000-0004-0000-0000-00000D030000}"/>
    <hyperlink ref="E793" location="A126000130K" display="A126000130K" xr:uid="{00000000-0004-0000-0000-00000E030000}"/>
    <hyperlink ref="E794" location="A125998330K" display="A125998330K" xr:uid="{00000000-0004-0000-0000-00000F030000}"/>
    <hyperlink ref="E795" location="A125991130R" display="A125991130R" xr:uid="{00000000-0004-0000-0000-000010030000}"/>
    <hyperlink ref="E796" location="A125994730X" display="A125994730X" xr:uid="{00000000-0004-0000-0000-000011030000}"/>
    <hyperlink ref="E797" location="A125992930F" display="A125992930F" xr:uid="{00000000-0004-0000-0000-000012030000}"/>
    <hyperlink ref="E798" location="A125996502J" display="A125996502J" xr:uid="{00000000-0004-0000-0000-000013030000}"/>
    <hyperlink ref="E799" location="A126000102A" display="A126000102A" xr:uid="{00000000-0004-0000-0000-000014030000}"/>
    <hyperlink ref="E800" location="A125998302A" display="A125998302A" xr:uid="{00000000-0004-0000-0000-000015030000}"/>
    <hyperlink ref="E801" location="A125991102F" display="A125991102F" xr:uid="{00000000-0004-0000-0000-000016030000}"/>
    <hyperlink ref="E802" location="A125994702R" display="A125994702R" xr:uid="{00000000-0004-0000-0000-000017030000}"/>
    <hyperlink ref="E803" location="A125992902W" display="A125992902W" xr:uid="{00000000-0004-0000-0000-000018030000}"/>
    <hyperlink ref="E804" location="A125996602T" display="A125996602T" xr:uid="{00000000-0004-0000-0000-000019030000}"/>
    <hyperlink ref="E805" location="A126000202K" display="A126000202K" xr:uid="{00000000-0004-0000-0000-00001A030000}"/>
    <hyperlink ref="E806" location="A125998402K" display="A125998402K" xr:uid="{00000000-0004-0000-0000-00001B030000}"/>
    <hyperlink ref="E807" location="A125991202R" display="A125991202R" xr:uid="{00000000-0004-0000-0000-00001C030000}"/>
    <hyperlink ref="E808" location="A125994802X" display="A125994802X" xr:uid="{00000000-0004-0000-0000-00001D030000}"/>
    <hyperlink ref="E809" location="A125993002J" display="A125993002J" xr:uid="{00000000-0004-0000-0000-00001E030000}"/>
    <hyperlink ref="E810" location="A125996574V" display="A125996574V" xr:uid="{00000000-0004-0000-0000-00001F030000}"/>
    <hyperlink ref="E811" location="A126000174L" display="A126000174L" xr:uid="{00000000-0004-0000-0000-000020030000}"/>
    <hyperlink ref="E812" location="A125998374L" display="A125998374L" xr:uid="{00000000-0004-0000-0000-000021030000}"/>
    <hyperlink ref="E813" location="A125991174T" display="A125991174T" xr:uid="{00000000-0004-0000-0000-000022030000}"/>
    <hyperlink ref="E814" location="A125994774A" display="A125994774A" xr:uid="{00000000-0004-0000-0000-000023030000}"/>
    <hyperlink ref="E815" location="A125992974J" display="A125992974J" xr:uid="{00000000-0004-0000-0000-000024030000}"/>
    <hyperlink ref="E816" location="A125996578C" display="A125996578C" xr:uid="{00000000-0004-0000-0000-000025030000}"/>
    <hyperlink ref="E817" location="A126000178W" display="A126000178W" xr:uid="{00000000-0004-0000-0000-000026030000}"/>
    <hyperlink ref="E818" location="A125998378W" display="A125998378W" xr:uid="{00000000-0004-0000-0000-000027030000}"/>
    <hyperlink ref="E819" location="A125991178A" display="A125991178A" xr:uid="{00000000-0004-0000-0000-000028030000}"/>
    <hyperlink ref="E820" location="A125994778K" display="A125994778K" xr:uid="{00000000-0004-0000-0000-000029030000}"/>
    <hyperlink ref="E821" location="A125992978T" display="A125992978T" xr:uid="{00000000-0004-0000-0000-00002A030000}"/>
    <hyperlink ref="E822" location="A125996642K" display="A125996642K" xr:uid="{00000000-0004-0000-0000-00002B030000}"/>
    <hyperlink ref="E823" location="A126000242C" display="A126000242C" xr:uid="{00000000-0004-0000-0000-00002C030000}"/>
    <hyperlink ref="E824" location="A125998442C" display="A125998442C" xr:uid="{00000000-0004-0000-0000-00002D030000}"/>
    <hyperlink ref="E825" location="A125991242J" display="A125991242J" xr:uid="{00000000-0004-0000-0000-00002E030000}"/>
    <hyperlink ref="E826" location="A125994842T" display="A125994842T" xr:uid="{00000000-0004-0000-0000-00002F030000}"/>
    <hyperlink ref="E827" location="A125993042A" display="A125993042A" xr:uid="{00000000-0004-0000-0000-000030030000}"/>
    <hyperlink ref="E828" location="A125996470A" display="A125996470A" xr:uid="{00000000-0004-0000-0000-000031030000}"/>
    <hyperlink ref="E829" location="A126000070V" display="A126000070V" xr:uid="{00000000-0004-0000-0000-000032030000}"/>
    <hyperlink ref="E830" location="A125998270V" display="A125998270V" xr:uid="{00000000-0004-0000-0000-000033030000}"/>
    <hyperlink ref="E831" location="A125991070X" display="A125991070X" xr:uid="{00000000-0004-0000-0000-000034030000}"/>
    <hyperlink ref="E832" location="A125994670J" display="A125994670J" xr:uid="{00000000-0004-0000-0000-000035030000}"/>
    <hyperlink ref="E833" location="A125992870R" display="A125992870R" xr:uid="{00000000-0004-0000-0000-000036030000}"/>
    <hyperlink ref="E834" location="A125996534A" display="A125996534A" xr:uid="{00000000-0004-0000-0000-000037030000}"/>
    <hyperlink ref="E835" location="A126000134V" display="A126000134V" xr:uid="{00000000-0004-0000-0000-000038030000}"/>
    <hyperlink ref="E836" location="A125998334V" display="A125998334V" xr:uid="{00000000-0004-0000-0000-000039030000}"/>
    <hyperlink ref="E837" location="A125991134X" display="A125991134X" xr:uid="{00000000-0004-0000-0000-00003A030000}"/>
    <hyperlink ref="E838" location="A125994734J" display="A125994734J" xr:uid="{00000000-0004-0000-0000-00003B030000}"/>
    <hyperlink ref="E839" location="A125992934R" display="A125992934R" xr:uid="{00000000-0004-0000-0000-00003C030000}"/>
    <hyperlink ref="E840" location="A125996490K" display="A125996490K" xr:uid="{00000000-0004-0000-0000-00003D030000}"/>
    <hyperlink ref="E841" location="A126000090C" display="A126000090C" xr:uid="{00000000-0004-0000-0000-00003E030000}"/>
    <hyperlink ref="E842" location="A125998290C" display="A125998290C" xr:uid="{00000000-0004-0000-0000-00003F030000}"/>
    <hyperlink ref="E843" location="A125991090J" display="A125991090J" xr:uid="{00000000-0004-0000-0000-000040030000}"/>
    <hyperlink ref="E844" location="A125994690T" display="A125994690T" xr:uid="{00000000-0004-0000-0000-000041030000}"/>
    <hyperlink ref="E845" location="A125992890X" display="A125992890X" xr:uid="{00000000-0004-0000-0000-000042030000}"/>
    <hyperlink ref="E846" location="A125996582V" display="A125996582V" xr:uid="{00000000-0004-0000-0000-000043030000}"/>
    <hyperlink ref="E847" location="A126000182L" display="A126000182L" xr:uid="{00000000-0004-0000-0000-000044030000}"/>
    <hyperlink ref="E848" location="A125998382L" display="A125998382L" xr:uid="{00000000-0004-0000-0000-000045030000}"/>
    <hyperlink ref="E849" location="A125991182T" display="A125991182T" xr:uid="{00000000-0004-0000-0000-000046030000}"/>
    <hyperlink ref="E850" location="A125994782A" display="A125994782A" xr:uid="{00000000-0004-0000-0000-000047030000}"/>
    <hyperlink ref="E851" location="A125992982J" display="A125992982J" xr:uid="{00000000-0004-0000-0000-000048030000}"/>
    <hyperlink ref="E852" location="A125996586C" display="A125996586C" xr:uid="{00000000-0004-0000-0000-000049030000}"/>
    <hyperlink ref="E853" location="A126000186W" display="A126000186W" xr:uid="{00000000-0004-0000-0000-00004A030000}"/>
    <hyperlink ref="E854" location="A125998386W" display="A125998386W" xr:uid="{00000000-0004-0000-0000-00004B030000}"/>
    <hyperlink ref="E855" location="A125991186A" display="A125991186A" xr:uid="{00000000-0004-0000-0000-00004C030000}"/>
    <hyperlink ref="E856" location="A125994786K" display="A125994786K" xr:uid="{00000000-0004-0000-0000-00004D030000}"/>
    <hyperlink ref="E857" location="A125992986T" display="A125992986T" xr:uid="{00000000-0004-0000-0000-00004E030000}"/>
    <hyperlink ref="E858" location="A125996506T" display="A125996506T" xr:uid="{00000000-0004-0000-0000-00004F030000}"/>
    <hyperlink ref="E859" location="A126000106K" display="A126000106K" xr:uid="{00000000-0004-0000-0000-000050030000}"/>
    <hyperlink ref="E860" location="A125998306K" display="A125998306K" xr:uid="{00000000-0004-0000-0000-000051030000}"/>
    <hyperlink ref="E861" location="A125991106R" display="A125991106R" xr:uid="{00000000-0004-0000-0000-000052030000}"/>
    <hyperlink ref="E862" location="A125994706X" display="A125994706X" xr:uid="{00000000-0004-0000-0000-000053030000}"/>
    <hyperlink ref="E863" location="A125992906F" display="A125992906F" xr:uid="{00000000-0004-0000-0000-000054030000}"/>
    <hyperlink ref="E864" location="A125996474K" display="A125996474K" xr:uid="{00000000-0004-0000-0000-000055030000}"/>
    <hyperlink ref="E865" location="A126000074C" display="A126000074C" xr:uid="{00000000-0004-0000-0000-000056030000}"/>
    <hyperlink ref="E866" location="A125998274C" display="A125998274C" xr:uid="{00000000-0004-0000-0000-000057030000}"/>
    <hyperlink ref="E867" location="A125991074J" display="A125991074J" xr:uid="{00000000-0004-0000-0000-000058030000}"/>
    <hyperlink ref="E868" location="A125994674T" display="A125994674T" xr:uid="{00000000-0004-0000-0000-000059030000}"/>
    <hyperlink ref="E869" location="A125992874X" display="A125992874X" xr:uid="{00000000-0004-0000-0000-00005A030000}"/>
    <hyperlink ref="E870" location="A125996646V" display="A125996646V" xr:uid="{00000000-0004-0000-0000-00005B030000}"/>
    <hyperlink ref="E871" location="A126000246L" display="A126000246L" xr:uid="{00000000-0004-0000-0000-00005C030000}"/>
    <hyperlink ref="E872" location="A125998446L" display="A125998446L" xr:uid="{00000000-0004-0000-0000-00005D030000}"/>
    <hyperlink ref="E873" location="A125991246T" display="A125991246T" xr:uid="{00000000-0004-0000-0000-00005E030000}"/>
    <hyperlink ref="E874" location="A125994846A" display="A125994846A" xr:uid="{00000000-0004-0000-0000-00005F030000}"/>
    <hyperlink ref="E875" location="A125993046K" display="A125993046K" xr:uid="{00000000-0004-0000-0000-000060030000}"/>
    <hyperlink ref="E876" location="A125996538K" display="A125996538K" xr:uid="{00000000-0004-0000-0000-000061030000}"/>
    <hyperlink ref="E877" location="A126000138C" display="A126000138C" xr:uid="{00000000-0004-0000-0000-000062030000}"/>
    <hyperlink ref="E878" location="A125998338C" display="A125998338C" xr:uid="{00000000-0004-0000-0000-000063030000}"/>
    <hyperlink ref="E879" location="A125991138J" display="A125991138J" xr:uid="{00000000-0004-0000-0000-000064030000}"/>
    <hyperlink ref="E880" location="A125994738T" display="A125994738T" xr:uid="{00000000-0004-0000-0000-000065030000}"/>
    <hyperlink ref="E881" location="A125992938X" display="A125992938X" xr:uid="{00000000-0004-0000-0000-000066030000}"/>
    <hyperlink ref="E882" location="A125996606A" display="A125996606A" xr:uid="{00000000-0004-0000-0000-000067030000}"/>
    <hyperlink ref="E883" location="A126000206V" display="A126000206V" xr:uid="{00000000-0004-0000-0000-000068030000}"/>
    <hyperlink ref="E884" location="A125998406V" display="A125998406V" xr:uid="{00000000-0004-0000-0000-000069030000}"/>
    <hyperlink ref="E885" location="A125991206X" display="A125991206X" xr:uid="{00000000-0004-0000-0000-00006A030000}"/>
    <hyperlink ref="E886" location="A125994806J" display="A125994806J" xr:uid="{00000000-0004-0000-0000-00006B030000}"/>
    <hyperlink ref="E887" location="A125993006T" display="A125993006T" xr:uid="{00000000-0004-0000-0000-00006C030000}"/>
    <hyperlink ref="E888" location="A125996650K" display="A125996650K" xr:uid="{00000000-0004-0000-0000-00006D030000}"/>
    <hyperlink ref="E889" location="A126000250C" display="A126000250C" xr:uid="{00000000-0004-0000-0000-00006E030000}"/>
    <hyperlink ref="E890" location="A125998450C" display="A125998450C" xr:uid="{00000000-0004-0000-0000-00006F030000}"/>
    <hyperlink ref="E891" location="A125991250J" display="A125991250J" xr:uid="{00000000-0004-0000-0000-000070030000}"/>
    <hyperlink ref="E892" location="A125994850T" display="A125994850T" xr:uid="{00000000-0004-0000-0000-000071030000}"/>
    <hyperlink ref="E893" location="A125993050A" display="A125993050A" xr:uid="{00000000-0004-0000-0000-000072030000}"/>
    <hyperlink ref="E894" location="A125997478L" display="A125997478L" xr:uid="{00000000-0004-0000-0000-000073030000}"/>
    <hyperlink ref="E895" location="A126001078F" display="A126001078F" xr:uid="{00000000-0004-0000-0000-000074030000}"/>
    <hyperlink ref="E896" location="A125999278F" display="A125999278F" xr:uid="{00000000-0004-0000-0000-000075030000}"/>
    <hyperlink ref="E897" location="A125992078K" display="A125992078K" xr:uid="{00000000-0004-0000-0000-000076030000}"/>
    <hyperlink ref="E898" location="A125995678V" display="A125995678V" xr:uid="{00000000-0004-0000-0000-000077030000}"/>
    <hyperlink ref="E899" location="A125993878A" display="A125993878A" xr:uid="{00000000-0004-0000-0000-000078030000}"/>
    <hyperlink ref="E900" location="A125997610K" display="A125997610K" xr:uid="{00000000-0004-0000-0000-000079030000}"/>
    <hyperlink ref="E901" location="A126001210C" display="A126001210C" xr:uid="{00000000-0004-0000-0000-00007A030000}"/>
    <hyperlink ref="E902" location="A125999410C" display="A125999410C" xr:uid="{00000000-0004-0000-0000-00007B030000}"/>
    <hyperlink ref="E903" location="A125992210J" display="A125992210J" xr:uid="{00000000-0004-0000-0000-00007C030000}"/>
    <hyperlink ref="E904" location="A125995810T" display="A125995810T" xr:uid="{00000000-0004-0000-0000-00007D030000}"/>
    <hyperlink ref="E905" location="A125994010A" display="A125994010A" xr:uid="{00000000-0004-0000-0000-00007E030000}"/>
    <hyperlink ref="E906" location="A125997542V" display="A125997542V" xr:uid="{00000000-0004-0000-0000-00007F030000}"/>
    <hyperlink ref="E907" location="A126001142L" display="A126001142L" xr:uid="{00000000-0004-0000-0000-000080030000}"/>
    <hyperlink ref="E908" location="A125999342L" display="A125999342L" xr:uid="{00000000-0004-0000-0000-000081030000}"/>
    <hyperlink ref="E909" location="A125992142T" display="A125992142T" xr:uid="{00000000-0004-0000-0000-000082030000}"/>
    <hyperlink ref="E910" location="A125995742A" display="A125995742A" xr:uid="{00000000-0004-0000-0000-000083030000}"/>
    <hyperlink ref="E911" location="A125993942J" display="A125993942J" xr:uid="{00000000-0004-0000-0000-000084030000}"/>
    <hyperlink ref="E912" location="A125997614V" display="A125997614V" xr:uid="{00000000-0004-0000-0000-000085030000}"/>
    <hyperlink ref="E913" location="A126001214L" display="A126001214L" xr:uid="{00000000-0004-0000-0000-000086030000}"/>
    <hyperlink ref="E914" location="A125999414L" display="A125999414L" xr:uid="{00000000-0004-0000-0000-000087030000}"/>
    <hyperlink ref="E915" location="A125992214T" display="A125992214T" xr:uid="{00000000-0004-0000-0000-000088030000}"/>
    <hyperlink ref="E916" location="A125995814A" display="A125995814A" xr:uid="{00000000-0004-0000-0000-000089030000}"/>
    <hyperlink ref="E917" location="A125994014K" display="A125994014K" xr:uid="{00000000-0004-0000-0000-00008A030000}"/>
    <hyperlink ref="E918" location="A125997618C" display="A125997618C" xr:uid="{00000000-0004-0000-0000-00008B030000}"/>
    <hyperlink ref="E919" location="A126001218W" display="A126001218W" xr:uid="{00000000-0004-0000-0000-00008C030000}"/>
    <hyperlink ref="E920" location="A125999418W" display="A125999418W" xr:uid="{00000000-0004-0000-0000-00008D030000}"/>
    <hyperlink ref="E921" location="A125992218A" display="A125992218A" xr:uid="{00000000-0004-0000-0000-00008E030000}"/>
    <hyperlink ref="E922" location="A125995818K" display="A125995818K" xr:uid="{00000000-0004-0000-0000-00008F030000}"/>
    <hyperlink ref="E923" location="A125994018V" display="A125994018V" xr:uid="{00000000-0004-0000-0000-000090030000}"/>
    <hyperlink ref="E924" location="A125997546C" display="A125997546C" xr:uid="{00000000-0004-0000-0000-000091030000}"/>
    <hyperlink ref="E925" location="A126001146W" display="A126001146W" xr:uid="{00000000-0004-0000-0000-000092030000}"/>
    <hyperlink ref="E926" location="A125999346W" display="A125999346W" xr:uid="{00000000-0004-0000-0000-000093030000}"/>
    <hyperlink ref="E927" location="A125992146A" display="A125992146A" xr:uid="{00000000-0004-0000-0000-000094030000}"/>
    <hyperlink ref="E928" location="A125995746K" display="A125995746K" xr:uid="{00000000-0004-0000-0000-000095030000}"/>
    <hyperlink ref="E929" location="A125993946T" display="A125993946T" xr:uid="{00000000-0004-0000-0000-000096030000}"/>
    <hyperlink ref="E930" location="A125997550V" display="A125997550V" xr:uid="{00000000-0004-0000-0000-000097030000}"/>
    <hyperlink ref="E931" location="A126001150L" display="A126001150L" xr:uid="{00000000-0004-0000-0000-000098030000}"/>
    <hyperlink ref="E932" location="A125999350L" display="A125999350L" xr:uid="{00000000-0004-0000-0000-000099030000}"/>
    <hyperlink ref="E933" location="A125992150T" display="A125992150T" xr:uid="{00000000-0004-0000-0000-00009A030000}"/>
    <hyperlink ref="E934" location="A125995750A" display="A125995750A" xr:uid="{00000000-0004-0000-0000-00009B030000}"/>
    <hyperlink ref="E935" location="A125993950J" display="A125993950J" xr:uid="{00000000-0004-0000-0000-00009C030000}"/>
    <hyperlink ref="E936" location="A125997590L" display="A125997590L" xr:uid="{00000000-0004-0000-0000-00009D030000}"/>
    <hyperlink ref="E937" location="A126001190F" display="A126001190F" xr:uid="{00000000-0004-0000-0000-00009E030000}"/>
    <hyperlink ref="E938" location="A125999390F" display="A125999390F" xr:uid="{00000000-0004-0000-0000-00009F030000}"/>
    <hyperlink ref="E939" location="A125992190K" display="A125992190K" xr:uid="{00000000-0004-0000-0000-0000A0030000}"/>
    <hyperlink ref="E940" location="A125995790V" display="A125995790V" xr:uid="{00000000-0004-0000-0000-0000A1030000}"/>
    <hyperlink ref="E941" location="A125993990A" display="A125993990A" xr:uid="{00000000-0004-0000-0000-0000A2030000}"/>
    <hyperlink ref="E942" location="A125997510A" display="A125997510A" xr:uid="{00000000-0004-0000-0000-0000A3030000}"/>
    <hyperlink ref="E943" location="A126001110V" display="A126001110V" xr:uid="{00000000-0004-0000-0000-0000A4030000}"/>
    <hyperlink ref="E944" location="A125999310V" display="A125999310V" xr:uid="{00000000-0004-0000-0000-0000A5030000}"/>
    <hyperlink ref="E945" location="A125992110X" display="A125992110X" xr:uid="{00000000-0004-0000-0000-0000A6030000}"/>
    <hyperlink ref="E946" location="A125995710J" display="A125995710J" xr:uid="{00000000-0004-0000-0000-0000A7030000}"/>
    <hyperlink ref="E947" location="A125993910R" display="A125993910R" xr:uid="{00000000-0004-0000-0000-0000A8030000}"/>
    <hyperlink ref="E948" location="A125997622V" display="A125997622V" xr:uid="{00000000-0004-0000-0000-0000A9030000}"/>
    <hyperlink ref="E949" location="A126001222L" display="A126001222L" xr:uid="{00000000-0004-0000-0000-0000AA030000}"/>
    <hyperlink ref="E950" location="A125999422L" display="A125999422L" xr:uid="{00000000-0004-0000-0000-0000AB030000}"/>
    <hyperlink ref="E951" location="A125992222T" display="A125992222T" xr:uid="{00000000-0004-0000-0000-0000AC030000}"/>
    <hyperlink ref="E952" location="A125995822A" display="A125995822A" xr:uid="{00000000-0004-0000-0000-0000AD030000}"/>
    <hyperlink ref="E953" location="A125994022K" display="A125994022K" xr:uid="{00000000-0004-0000-0000-0000AE030000}"/>
    <hyperlink ref="E954" location="A125997554C" display="A125997554C" xr:uid="{00000000-0004-0000-0000-0000AF030000}"/>
    <hyperlink ref="E955" location="A126001154W" display="A126001154W" xr:uid="{00000000-0004-0000-0000-0000B0030000}"/>
    <hyperlink ref="E956" location="A125999354W" display="A125999354W" xr:uid="{00000000-0004-0000-0000-0000B1030000}"/>
    <hyperlink ref="E957" location="A125992154A" display="A125992154A" xr:uid="{00000000-0004-0000-0000-0000B2030000}"/>
    <hyperlink ref="E958" location="A125995754K" display="A125995754K" xr:uid="{00000000-0004-0000-0000-0000B3030000}"/>
    <hyperlink ref="E959" location="A125993954T" display="A125993954T" xr:uid="{00000000-0004-0000-0000-0000B4030000}"/>
    <hyperlink ref="E960" location="A125997482C" display="A125997482C" xr:uid="{00000000-0004-0000-0000-0000B5030000}"/>
    <hyperlink ref="E961" location="A126001082W" display="A126001082W" xr:uid="{00000000-0004-0000-0000-0000B6030000}"/>
    <hyperlink ref="E962" location="A125999282W" display="A125999282W" xr:uid="{00000000-0004-0000-0000-0000B7030000}"/>
    <hyperlink ref="E963" location="A125992082A" display="A125992082A" xr:uid="{00000000-0004-0000-0000-0000B8030000}"/>
    <hyperlink ref="E964" location="A125995682K" display="A125995682K" xr:uid="{00000000-0004-0000-0000-0000B9030000}"/>
    <hyperlink ref="E965" location="A125993882T" display="A125993882T" xr:uid="{00000000-0004-0000-0000-0000BA030000}"/>
    <hyperlink ref="E966" location="A125997558L" display="A125997558L" xr:uid="{00000000-0004-0000-0000-0000BB030000}"/>
    <hyperlink ref="E967" location="A126001158F" display="A126001158F" xr:uid="{00000000-0004-0000-0000-0000BC030000}"/>
    <hyperlink ref="E968" location="A125999358F" display="A125999358F" xr:uid="{00000000-0004-0000-0000-0000BD030000}"/>
    <hyperlink ref="E969" location="A125992158K" display="A125992158K" xr:uid="{00000000-0004-0000-0000-0000BE030000}"/>
    <hyperlink ref="E970" location="A125995758V" display="A125995758V" xr:uid="{00000000-0004-0000-0000-0000BF030000}"/>
    <hyperlink ref="E971" location="A125993958A" display="A125993958A" xr:uid="{00000000-0004-0000-0000-0000C0030000}"/>
    <hyperlink ref="E972" location="A125997562C" display="A125997562C" xr:uid="{00000000-0004-0000-0000-0000C1030000}"/>
    <hyperlink ref="E973" location="A126001162W" display="A126001162W" xr:uid="{00000000-0004-0000-0000-0000C2030000}"/>
    <hyperlink ref="E974" location="A125999362W" display="A125999362W" xr:uid="{00000000-0004-0000-0000-0000C3030000}"/>
    <hyperlink ref="E975" location="A125992162A" display="A125992162A" xr:uid="{00000000-0004-0000-0000-0000C4030000}"/>
    <hyperlink ref="E976" location="A125995762K" display="A125995762K" xr:uid="{00000000-0004-0000-0000-0000C5030000}"/>
    <hyperlink ref="E977" location="A125993962T" display="A125993962T" xr:uid="{00000000-0004-0000-0000-0000C6030000}"/>
    <hyperlink ref="E978" location="A125997634C" display="A125997634C" xr:uid="{00000000-0004-0000-0000-0000C7030000}"/>
    <hyperlink ref="E979" location="A126001234W" display="A126001234W" xr:uid="{00000000-0004-0000-0000-0000C8030000}"/>
    <hyperlink ref="E980" location="A125999434W" display="A125999434W" xr:uid="{00000000-0004-0000-0000-0000C9030000}"/>
    <hyperlink ref="E981" location="A125992234A" display="A125992234A" xr:uid="{00000000-0004-0000-0000-0000CA030000}"/>
    <hyperlink ref="E982" location="A125995834K" display="A125995834K" xr:uid="{00000000-0004-0000-0000-0000CB030000}"/>
    <hyperlink ref="E983" location="A125994034V" display="A125994034V" xr:uid="{00000000-0004-0000-0000-0000CC030000}"/>
    <hyperlink ref="E984" location="A125997454V" display="A125997454V" xr:uid="{00000000-0004-0000-0000-0000CD030000}"/>
    <hyperlink ref="E985" location="A126001054L" display="A126001054L" xr:uid="{00000000-0004-0000-0000-0000CE030000}"/>
    <hyperlink ref="E986" location="A125999254L" display="A125999254L" xr:uid="{00000000-0004-0000-0000-0000CF030000}"/>
    <hyperlink ref="E987" location="A125992054T" display="A125992054T" xr:uid="{00000000-0004-0000-0000-0000D0030000}"/>
    <hyperlink ref="E988" location="A125995654A" display="A125995654A" xr:uid="{00000000-0004-0000-0000-0000D1030000}"/>
    <hyperlink ref="E989" location="A125993854J" display="A125993854J" xr:uid="{00000000-0004-0000-0000-0000D2030000}"/>
    <hyperlink ref="E990" location="A125997626C" display="A125997626C" xr:uid="{00000000-0004-0000-0000-0000D3030000}"/>
    <hyperlink ref="E991" location="A126001226W" display="A126001226W" xr:uid="{00000000-0004-0000-0000-0000D4030000}"/>
    <hyperlink ref="E992" location="A125999426W" display="A125999426W" xr:uid="{00000000-0004-0000-0000-0000D5030000}"/>
    <hyperlink ref="E993" location="A125992226A" display="A125992226A" xr:uid="{00000000-0004-0000-0000-0000D6030000}"/>
    <hyperlink ref="E994" location="A125995826K" display="A125995826K" xr:uid="{00000000-0004-0000-0000-0000D7030000}"/>
    <hyperlink ref="E995" location="A125994026V" display="A125994026V" xr:uid="{00000000-0004-0000-0000-0000D8030000}"/>
    <hyperlink ref="E996" location="A125997630V" display="A125997630V" xr:uid="{00000000-0004-0000-0000-0000D9030000}"/>
    <hyperlink ref="E997" location="A126001230L" display="A126001230L" xr:uid="{00000000-0004-0000-0000-0000DA030000}"/>
    <hyperlink ref="E998" location="A125999430L" display="A125999430L" xr:uid="{00000000-0004-0000-0000-0000DB030000}"/>
    <hyperlink ref="E999" location="A125992230T" display="A125992230T" xr:uid="{00000000-0004-0000-0000-0000DC030000}"/>
    <hyperlink ref="E1000" location="A125995830A" display="A125995830A" xr:uid="{00000000-0004-0000-0000-0000DD030000}"/>
    <hyperlink ref="E1001" location="A125994030K" display="A125994030K" xr:uid="{00000000-0004-0000-0000-0000DE030000}"/>
    <hyperlink ref="E1002" location="A125997458C" display="A125997458C" xr:uid="{00000000-0004-0000-0000-0000DF030000}"/>
    <hyperlink ref="E1003" location="A126001058W" display="A126001058W" xr:uid="{00000000-0004-0000-0000-0000E0030000}"/>
    <hyperlink ref="E1004" location="A125999258W" display="A125999258W" xr:uid="{00000000-0004-0000-0000-0000E1030000}"/>
    <hyperlink ref="E1005" location="A125992058A" display="A125992058A" xr:uid="{00000000-0004-0000-0000-0000E2030000}"/>
    <hyperlink ref="E1006" location="A125995658K" display="A125995658K" xr:uid="{00000000-0004-0000-0000-0000E3030000}"/>
    <hyperlink ref="E1007" location="A125993858T" display="A125993858T" xr:uid="{00000000-0004-0000-0000-0000E4030000}"/>
    <hyperlink ref="E1008" location="A125997514K" display="A125997514K" xr:uid="{00000000-0004-0000-0000-0000E5030000}"/>
    <hyperlink ref="E1009" location="A126001114C" display="A126001114C" xr:uid="{00000000-0004-0000-0000-0000E6030000}"/>
    <hyperlink ref="E1010" location="A125999314C" display="A125999314C" xr:uid="{00000000-0004-0000-0000-0000E7030000}"/>
    <hyperlink ref="E1011" location="A125992114J" display="A125992114J" xr:uid="{00000000-0004-0000-0000-0000E8030000}"/>
    <hyperlink ref="E1012" location="A125995714T" display="A125995714T" xr:uid="{00000000-0004-0000-0000-0000E9030000}"/>
    <hyperlink ref="E1013" location="A125993914X" display="A125993914X" xr:uid="{00000000-0004-0000-0000-0000EA030000}"/>
    <hyperlink ref="E1014" location="A125997566L" display="A125997566L" xr:uid="{00000000-0004-0000-0000-0000EB030000}"/>
    <hyperlink ref="E1015" location="A126001166F" display="A126001166F" xr:uid="{00000000-0004-0000-0000-0000EC030000}"/>
    <hyperlink ref="E1016" location="A125999366F" display="A125999366F" xr:uid="{00000000-0004-0000-0000-0000ED030000}"/>
    <hyperlink ref="E1017" location="A125992166K" display="A125992166K" xr:uid="{00000000-0004-0000-0000-0000EE030000}"/>
    <hyperlink ref="E1018" location="A125995766V" display="A125995766V" xr:uid="{00000000-0004-0000-0000-0000EF030000}"/>
    <hyperlink ref="E1019" location="A125993966A" display="A125993966A" xr:uid="{00000000-0004-0000-0000-0000F0030000}"/>
    <hyperlink ref="E1020" location="A125997638L" display="A125997638L" xr:uid="{00000000-0004-0000-0000-0000F1030000}"/>
    <hyperlink ref="E1021" location="A126001238F" display="A126001238F" xr:uid="{00000000-0004-0000-0000-0000F2030000}"/>
    <hyperlink ref="E1022" location="A125999438F" display="A125999438F" xr:uid="{00000000-0004-0000-0000-0000F3030000}"/>
    <hyperlink ref="E1023" location="A125992238K" display="A125992238K" xr:uid="{00000000-0004-0000-0000-0000F4030000}"/>
    <hyperlink ref="E1024" location="A125995838V" display="A125995838V" xr:uid="{00000000-0004-0000-0000-0000F5030000}"/>
    <hyperlink ref="E1025" location="A125994038C" display="A125994038C" xr:uid="{00000000-0004-0000-0000-0000F6030000}"/>
    <hyperlink ref="E1026" location="A125997462V" display="A125997462V" xr:uid="{00000000-0004-0000-0000-0000F7030000}"/>
    <hyperlink ref="E1027" location="A126001062L" display="A126001062L" xr:uid="{00000000-0004-0000-0000-0000F8030000}"/>
    <hyperlink ref="E1028" location="A125999262L" display="A125999262L" xr:uid="{00000000-0004-0000-0000-0000F9030000}"/>
    <hyperlink ref="E1029" location="A125997594W" display="A125997594W" xr:uid="{00000000-0004-0000-0000-0000FA030000}"/>
    <hyperlink ref="E1030" location="A126001194R" display="A126001194R" xr:uid="{00000000-0004-0000-0000-0000FB030000}"/>
    <hyperlink ref="E1031" location="A125999394R" display="A125999394R" xr:uid="{00000000-0004-0000-0000-0000FC030000}"/>
    <hyperlink ref="E1032" location="A125992194V" display="A125992194V" xr:uid="{00000000-0004-0000-0000-0000FD030000}"/>
    <hyperlink ref="E1033" location="A125995794C" display="A125995794C" xr:uid="{00000000-0004-0000-0000-0000FE030000}"/>
    <hyperlink ref="E1034" location="A125993994K" display="A125993994K" xr:uid="{00000000-0004-0000-0000-0000FF030000}"/>
    <hyperlink ref="E1035" location="A125997598F" display="A125997598F" xr:uid="{00000000-0004-0000-0000-000000040000}"/>
    <hyperlink ref="E1036" location="A126001198X" display="A126001198X" xr:uid="{00000000-0004-0000-0000-000001040000}"/>
    <hyperlink ref="E1037" location="A125999398X" display="A125999398X" xr:uid="{00000000-0004-0000-0000-000002040000}"/>
    <hyperlink ref="E1038" location="A125992198C" display="A125992198C" xr:uid="{00000000-0004-0000-0000-000003040000}"/>
    <hyperlink ref="E1039" location="A125995798L" display="A125995798L" xr:uid="{00000000-0004-0000-0000-000004040000}"/>
    <hyperlink ref="E1040" location="A125993998V" display="A125993998V" xr:uid="{00000000-0004-0000-0000-000005040000}"/>
    <hyperlink ref="E1041" location="A125997494L" display="A125997494L" xr:uid="{00000000-0004-0000-0000-000006040000}"/>
    <hyperlink ref="E1042" location="A126001094F" display="A126001094F" xr:uid="{00000000-0004-0000-0000-000007040000}"/>
    <hyperlink ref="E1043" location="A125999294F" display="A125999294F" xr:uid="{00000000-0004-0000-0000-000008040000}"/>
    <hyperlink ref="E1044" location="A125992094K" display="A125992094K" xr:uid="{00000000-0004-0000-0000-000009040000}"/>
    <hyperlink ref="E1045" location="A125995694V" display="A125995694V" xr:uid="{00000000-0004-0000-0000-00000A040000}"/>
    <hyperlink ref="E1046" location="A125993894A" display="A125993894A" xr:uid="{00000000-0004-0000-0000-00000B040000}"/>
    <hyperlink ref="E1047" location="A125997466C" display="A125997466C" xr:uid="{00000000-0004-0000-0000-00000C040000}"/>
    <hyperlink ref="E1048" location="A126001066W" display="A126001066W" xr:uid="{00000000-0004-0000-0000-00000D040000}"/>
    <hyperlink ref="E1049" location="A125999266W" display="A125999266W" xr:uid="{00000000-0004-0000-0000-00000E040000}"/>
    <hyperlink ref="E1050" location="A125992066A" display="A125992066A" xr:uid="{00000000-0004-0000-0000-00000F040000}"/>
    <hyperlink ref="E1051" location="A125995666K" display="A125995666K" xr:uid="{00000000-0004-0000-0000-000010040000}"/>
    <hyperlink ref="E1052" location="A125993866T" display="A125993866T" xr:uid="{00000000-0004-0000-0000-000011040000}"/>
    <hyperlink ref="E1053" location="A125992118T" display="A125992118T" xr:uid="{00000000-0004-0000-0000-000012040000}"/>
    <hyperlink ref="E1054" location="A125995718A" display="A125995718A" xr:uid="{00000000-0004-0000-0000-000013040000}"/>
    <hyperlink ref="E1055" location="A125993918J" display="A125993918J" xr:uid="{00000000-0004-0000-0000-000014040000}"/>
    <hyperlink ref="E1056" location="A125997486L" display="A125997486L" xr:uid="{00000000-0004-0000-0000-000015040000}"/>
    <hyperlink ref="E1057" location="A126001086F" display="A126001086F" xr:uid="{00000000-0004-0000-0000-000016040000}"/>
    <hyperlink ref="E1058" location="A125999286F" display="A125999286F" xr:uid="{00000000-0004-0000-0000-000017040000}"/>
    <hyperlink ref="E1059" location="A125992086K" display="A125992086K" xr:uid="{00000000-0004-0000-0000-000018040000}"/>
    <hyperlink ref="E1060" location="A125995686V" display="A125995686V" xr:uid="{00000000-0004-0000-0000-000019040000}"/>
    <hyperlink ref="E1061" location="A125993886A" display="A125993886A" xr:uid="{00000000-0004-0000-0000-00001A040000}"/>
    <hyperlink ref="E1062" location="A125997522K" display="A125997522K" xr:uid="{00000000-0004-0000-0000-00001B040000}"/>
    <hyperlink ref="E1063" location="A126001122C" display="A126001122C" xr:uid="{00000000-0004-0000-0000-00001C040000}"/>
    <hyperlink ref="E1064" location="A125999322C" display="A125999322C" xr:uid="{00000000-0004-0000-0000-00001D040000}"/>
    <hyperlink ref="E1065" location="A125992122J" display="A125992122J" xr:uid="{00000000-0004-0000-0000-00001E040000}"/>
    <hyperlink ref="E1066" location="A125995722T" display="A125995722T" xr:uid="{00000000-0004-0000-0000-00001F040000}"/>
    <hyperlink ref="E1067" location="A125993922X" display="A125993922X" xr:uid="{00000000-0004-0000-0000-000020040000}"/>
    <hyperlink ref="E1068" location="A125997498W" display="A125997498W" xr:uid="{00000000-0004-0000-0000-000021040000}"/>
    <hyperlink ref="E1069" location="A126001098R" display="A126001098R" xr:uid="{00000000-0004-0000-0000-000022040000}"/>
    <hyperlink ref="E1070" location="A125999298R" display="A125999298R" xr:uid="{00000000-0004-0000-0000-000023040000}"/>
    <hyperlink ref="E1071" location="A125992098V" display="A125992098V" xr:uid="{00000000-0004-0000-0000-000024040000}"/>
    <hyperlink ref="E1072" location="A125995698C" display="A125995698C" xr:uid="{00000000-0004-0000-0000-000025040000}"/>
    <hyperlink ref="E1073" location="A125993898K" display="A125993898K" xr:uid="{00000000-0004-0000-0000-000026040000}"/>
    <hyperlink ref="E1074" location="A125997526V" display="A125997526V" xr:uid="{00000000-0004-0000-0000-000027040000}"/>
    <hyperlink ref="E1075" location="A126001126L" display="A126001126L" xr:uid="{00000000-0004-0000-0000-000028040000}"/>
    <hyperlink ref="E1076" location="A125999326L" display="A125999326L" xr:uid="{00000000-0004-0000-0000-000029040000}"/>
    <hyperlink ref="E1077" location="A125992126T" display="A125992126T" xr:uid="{00000000-0004-0000-0000-00002A040000}"/>
    <hyperlink ref="E1078" location="A125995726A" display="A125995726A" xr:uid="{00000000-0004-0000-0000-00002B040000}"/>
    <hyperlink ref="E1079" location="A125993926J" display="A125993926J" xr:uid="{00000000-0004-0000-0000-00002C040000}"/>
    <hyperlink ref="E1080" location="A125997570C" display="A125997570C" xr:uid="{00000000-0004-0000-0000-00002D040000}"/>
    <hyperlink ref="E1081" location="A126001170W" display="A126001170W" xr:uid="{00000000-0004-0000-0000-00002E040000}"/>
    <hyperlink ref="E1082" location="A125999370W" display="A125999370W" xr:uid="{00000000-0004-0000-0000-00002F040000}"/>
    <hyperlink ref="E1083" location="A125992170A" display="A125992170A" xr:uid="{00000000-0004-0000-0000-000030040000}"/>
    <hyperlink ref="E1084" location="A125995770K" display="A125995770K" xr:uid="{00000000-0004-0000-0000-000031040000}"/>
    <hyperlink ref="E1085" location="A125993970T" display="A125993970T" xr:uid="{00000000-0004-0000-0000-000032040000}"/>
    <hyperlink ref="E1086" location="A125997530K" display="A125997530K" xr:uid="{00000000-0004-0000-0000-000033040000}"/>
    <hyperlink ref="E1087" location="A126001130C" display="A126001130C" xr:uid="{00000000-0004-0000-0000-000034040000}"/>
    <hyperlink ref="E1088" location="A125999330C" display="A125999330C" xr:uid="{00000000-0004-0000-0000-000035040000}"/>
    <hyperlink ref="E1089" location="A125992130J" display="A125992130J" xr:uid="{00000000-0004-0000-0000-000036040000}"/>
    <hyperlink ref="E1090" location="A125995730T" display="A125995730T" xr:uid="{00000000-0004-0000-0000-000037040000}"/>
    <hyperlink ref="E1091" location="A125993930X" display="A125993930X" xr:uid="{00000000-0004-0000-0000-000038040000}"/>
    <hyperlink ref="E1092" location="A125997502A" display="A125997502A" xr:uid="{00000000-0004-0000-0000-000039040000}"/>
    <hyperlink ref="E1093" location="A126001102V" display="A126001102V" xr:uid="{00000000-0004-0000-0000-00003A040000}"/>
    <hyperlink ref="E1094" location="A125999302V" display="A125999302V" xr:uid="{00000000-0004-0000-0000-00003B040000}"/>
    <hyperlink ref="E1095" location="A125992102X" display="A125992102X" xr:uid="{00000000-0004-0000-0000-00003C040000}"/>
    <hyperlink ref="E1096" location="A125995702J" display="A125995702J" xr:uid="{00000000-0004-0000-0000-00003D040000}"/>
    <hyperlink ref="E1097" location="A125993902R" display="A125993902R" xr:uid="{00000000-0004-0000-0000-00003E040000}"/>
    <hyperlink ref="E1098" location="A125997602K" display="A125997602K" xr:uid="{00000000-0004-0000-0000-00003F040000}"/>
    <hyperlink ref="E1099" location="A126001202C" display="A126001202C" xr:uid="{00000000-0004-0000-0000-000040040000}"/>
    <hyperlink ref="E1100" location="A125999402C" display="A125999402C" xr:uid="{00000000-0004-0000-0000-000041040000}"/>
    <hyperlink ref="E1101" location="A125992202J" display="A125992202J" xr:uid="{00000000-0004-0000-0000-000042040000}"/>
    <hyperlink ref="E1102" location="A125995802T" display="A125995802T" xr:uid="{00000000-0004-0000-0000-000043040000}"/>
    <hyperlink ref="E1103" location="A125994002A" display="A125994002A" xr:uid="{00000000-0004-0000-0000-000044040000}"/>
    <hyperlink ref="E1104" location="A125997574L" display="A125997574L" xr:uid="{00000000-0004-0000-0000-000045040000}"/>
    <hyperlink ref="E1105" location="A126001174F" display="A126001174F" xr:uid="{00000000-0004-0000-0000-000046040000}"/>
    <hyperlink ref="E1106" location="A125999374F" display="A125999374F" xr:uid="{00000000-0004-0000-0000-000047040000}"/>
    <hyperlink ref="E1107" location="A125992174K" display="A125992174K" xr:uid="{00000000-0004-0000-0000-000048040000}"/>
    <hyperlink ref="E1108" location="A125995774V" display="A125995774V" xr:uid="{00000000-0004-0000-0000-000049040000}"/>
    <hyperlink ref="E1109" location="A125993974A" display="A125993974A" xr:uid="{00000000-0004-0000-0000-00004A040000}"/>
    <hyperlink ref="E1110" location="A125997578W" display="A125997578W" xr:uid="{00000000-0004-0000-0000-00004B040000}"/>
    <hyperlink ref="E1111" location="A126001178R" display="A126001178R" xr:uid="{00000000-0004-0000-0000-00004C040000}"/>
    <hyperlink ref="E1112" location="A125999378R" display="A125999378R" xr:uid="{00000000-0004-0000-0000-00004D040000}"/>
    <hyperlink ref="E1113" location="A125992178V" display="A125992178V" xr:uid="{00000000-0004-0000-0000-00004E040000}"/>
    <hyperlink ref="E1114" location="A125995778C" display="A125995778C" xr:uid="{00000000-0004-0000-0000-00004F040000}"/>
    <hyperlink ref="E1115" location="A125993978K" display="A125993978K" xr:uid="{00000000-0004-0000-0000-000050040000}"/>
    <hyperlink ref="E1116" location="A125997642C" display="A125997642C" xr:uid="{00000000-0004-0000-0000-000051040000}"/>
    <hyperlink ref="E1117" location="A126001242W" display="A126001242W" xr:uid="{00000000-0004-0000-0000-000052040000}"/>
    <hyperlink ref="E1118" location="A125999442W" display="A125999442W" xr:uid="{00000000-0004-0000-0000-000053040000}"/>
    <hyperlink ref="E1119" location="A125992242A" display="A125992242A" xr:uid="{00000000-0004-0000-0000-000054040000}"/>
    <hyperlink ref="E1120" location="A125995842K" display="A125995842K" xr:uid="{00000000-0004-0000-0000-000055040000}"/>
    <hyperlink ref="E1121" location="A125994042V" display="A125994042V" xr:uid="{00000000-0004-0000-0000-000056040000}"/>
    <hyperlink ref="E1122" location="A125997470V" display="A125997470V" xr:uid="{00000000-0004-0000-0000-000057040000}"/>
    <hyperlink ref="E1123" location="A126001070L" display="A126001070L" xr:uid="{00000000-0004-0000-0000-000058040000}"/>
    <hyperlink ref="E1124" location="A125999270L" display="A125999270L" xr:uid="{00000000-0004-0000-0000-000059040000}"/>
    <hyperlink ref="E1125" location="A125992070T" display="A125992070T" xr:uid="{00000000-0004-0000-0000-00005A040000}"/>
    <hyperlink ref="E1126" location="A125995670A" display="A125995670A" xr:uid="{00000000-0004-0000-0000-00005B040000}"/>
    <hyperlink ref="E1127" location="A125993870J" display="A125993870J" xr:uid="{00000000-0004-0000-0000-00005C040000}"/>
    <hyperlink ref="E1128" location="A125997534V" display="A125997534V" xr:uid="{00000000-0004-0000-0000-00005D040000}"/>
    <hyperlink ref="E1129" location="A126001134L" display="A126001134L" xr:uid="{00000000-0004-0000-0000-00005E040000}"/>
    <hyperlink ref="E1130" location="A125999334L" display="A125999334L" xr:uid="{00000000-0004-0000-0000-00005F040000}"/>
    <hyperlink ref="E1131" location="A125992134T" display="A125992134T" xr:uid="{00000000-0004-0000-0000-000060040000}"/>
    <hyperlink ref="E1132" location="A125995734A" display="A125995734A" xr:uid="{00000000-0004-0000-0000-000061040000}"/>
    <hyperlink ref="E1133" location="A125993934J" display="A125993934J" xr:uid="{00000000-0004-0000-0000-000062040000}"/>
    <hyperlink ref="E1134" location="A125997490C" display="A125997490C" xr:uid="{00000000-0004-0000-0000-000063040000}"/>
    <hyperlink ref="E1135" location="A126001090W" display="A126001090W" xr:uid="{00000000-0004-0000-0000-000064040000}"/>
    <hyperlink ref="E1136" location="A125999290W" display="A125999290W" xr:uid="{00000000-0004-0000-0000-000065040000}"/>
    <hyperlink ref="E1137" location="A125992090A" display="A125992090A" xr:uid="{00000000-0004-0000-0000-000066040000}"/>
    <hyperlink ref="E1138" location="A125995690K" display="A125995690K" xr:uid="{00000000-0004-0000-0000-000067040000}"/>
    <hyperlink ref="E1139" location="A125993890T" display="A125993890T" xr:uid="{00000000-0004-0000-0000-000068040000}"/>
    <hyperlink ref="E1140" location="A125997582L" display="A125997582L" xr:uid="{00000000-0004-0000-0000-000069040000}"/>
    <hyperlink ref="E1141" location="A126001182F" display="A126001182F" xr:uid="{00000000-0004-0000-0000-00006A040000}"/>
    <hyperlink ref="E1142" location="A125999382F" display="A125999382F" xr:uid="{00000000-0004-0000-0000-00006B040000}"/>
    <hyperlink ref="E1143" location="A125992182K" display="A125992182K" xr:uid="{00000000-0004-0000-0000-00006C040000}"/>
    <hyperlink ref="E1144" location="A125995782V" display="A125995782V" xr:uid="{00000000-0004-0000-0000-00006D040000}"/>
    <hyperlink ref="E1145" location="A125993982A" display="A125993982A" xr:uid="{00000000-0004-0000-0000-00006E040000}"/>
    <hyperlink ref="E1146" location="A125997586W" display="A125997586W" xr:uid="{00000000-0004-0000-0000-00006F040000}"/>
    <hyperlink ref="E1147" location="A126001186R" display="A126001186R" xr:uid="{00000000-0004-0000-0000-000070040000}"/>
    <hyperlink ref="E1148" location="A125999386R" display="A125999386R" xr:uid="{00000000-0004-0000-0000-000071040000}"/>
    <hyperlink ref="E1149" location="A125992186V" display="A125992186V" xr:uid="{00000000-0004-0000-0000-000072040000}"/>
    <hyperlink ref="E1150" location="A125995786C" display="A125995786C" xr:uid="{00000000-0004-0000-0000-000073040000}"/>
    <hyperlink ref="E1151" location="A125993986K" display="A125993986K" xr:uid="{00000000-0004-0000-0000-000074040000}"/>
    <hyperlink ref="E1152" location="A125997506K" display="A125997506K" xr:uid="{00000000-0004-0000-0000-000075040000}"/>
    <hyperlink ref="E1153" location="A126001106C" display="A126001106C" xr:uid="{00000000-0004-0000-0000-000076040000}"/>
    <hyperlink ref="E1154" location="A125999306C" display="A125999306C" xr:uid="{00000000-0004-0000-0000-000077040000}"/>
    <hyperlink ref="E1155" location="A125992106J" display="A125992106J" xr:uid="{00000000-0004-0000-0000-000078040000}"/>
    <hyperlink ref="E1156" location="A125995706T" display="A125995706T" xr:uid="{00000000-0004-0000-0000-000079040000}"/>
    <hyperlink ref="E1157" location="A125993906X" display="A125993906X" xr:uid="{00000000-0004-0000-0000-00007A040000}"/>
    <hyperlink ref="E1158" location="A125997474C" display="A125997474C" xr:uid="{00000000-0004-0000-0000-00007B040000}"/>
    <hyperlink ref="E1159" location="A126001074W" display="A126001074W" xr:uid="{00000000-0004-0000-0000-00007C040000}"/>
    <hyperlink ref="E1160" location="A125999274W" display="A125999274W" xr:uid="{00000000-0004-0000-0000-00007D040000}"/>
    <hyperlink ref="E1161" location="A125992074A" display="A125992074A" xr:uid="{00000000-0004-0000-0000-00007E040000}"/>
    <hyperlink ref="E1162" location="A125995674K" display="A125995674K" xr:uid="{00000000-0004-0000-0000-00007F040000}"/>
    <hyperlink ref="E1163" location="A125993874T" display="A125993874T" xr:uid="{00000000-0004-0000-0000-000080040000}"/>
    <hyperlink ref="E1164" location="A125997646L" display="A125997646L" xr:uid="{00000000-0004-0000-0000-000081040000}"/>
    <hyperlink ref="E1165" location="A126001246F" display="A126001246F" xr:uid="{00000000-0004-0000-0000-000082040000}"/>
    <hyperlink ref="E1166" location="A125999446F" display="A125999446F" xr:uid="{00000000-0004-0000-0000-000083040000}"/>
    <hyperlink ref="E1167" location="A125992246K" display="A125992246K" xr:uid="{00000000-0004-0000-0000-000084040000}"/>
    <hyperlink ref="E1168" location="A125995846V" display="A125995846V" xr:uid="{00000000-0004-0000-0000-000085040000}"/>
    <hyperlink ref="E1169" location="A125994046C" display="A125994046C" xr:uid="{00000000-0004-0000-0000-000086040000}"/>
    <hyperlink ref="E1170" location="A125997538C" display="A125997538C" xr:uid="{00000000-0004-0000-0000-000087040000}"/>
    <hyperlink ref="E1171" location="A126001138W" display="A126001138W" xr:uid="{00000000-0004-0000-0000-000088040000}"/>
    <hyperlink ref="E1172" location="A125999338W" display="A125999338W" xr:uid="{00000000-0004-0000-0000-000089040000}"/>
    <hyperlink ref="E1173" location="A125992138A" display="A125992138A" xr:uid="{00000000-0004-0000-0000-00008A040000}"/>
    <hyperlink ref="E1174" location="A125995738K" display="A125995738K" xr:uid="{00000000-0004-0000-0000-00008B040000}"/>
    <hyperlink ref="E1175" location="A125993938T" display="A125993938T" xr:uid="{00000000-0004-0000-0000-00008C040000}"/>
    <hyperlink ref="E1176" location="A125997606V" display="A125997606V" xr:uid="{00000000-0004-0000-0000-00008D040000}"/>
    <hyperlink ref="E1177" location="A126001206L" display="A126001206L" xr:uid="{00000000-0004-0000-0000-00008E040000}"/>
    <hyperlink ref="E1178" location="A125999406L" display="A125999406L" xr:uid="{00000000-0004-0000-0000-00008F040000}"/>
    <hyperlink ref="E1179" location="A125992206T" display="A125992206T" xr:uid="{00000000-0004-0000-0000-000090040000}"/>
    <hyperlink ref="E1180" location="A125995806A" display="A125995806A" xr:uid="{00000000-0004-0000-0000-000091040000}"/>
    <hyperlink ref="E1181" location="A125994006K" display="A125994006K" xr:uid="{00000000-0004-0000-0000-000092040000}"/>
    <hyperlink ref="E1182" location="A125997650C" display="A125997650C" xr:uid="{00000000-0004-0000-0000-000093040000}"/>
    <hyperlink ref="E1183" location="A126001250W" display="A126001250W" xr:uid="{00000000-0004-0000-0000-000094040000}"/>
    <hyperlink ref="E1184" location="A125999450W" display="A125999450W" xr:uid="{00000000-0004-0000-0000-000095040000}"/>
    <hyperlink ref="E1185" location="A125992250A" display="A125992250A" xr:uid="{00000000-0004-0000-0000-000096040000}"/>
    <hyperlink ref="E1186" location="A125995850K" display="A125995850K" xr:uid="{00000000-0004-0000-0000-000097040000}"/>
    <hyperlink ref="E1187" location="A125994050V" display="A125994050V" xr:uid="{00000000-0004-0000-0000-000098040000}"/>
    <hyperlink ref="E1188" location="A125997678F" display="A125997678F" xr:uid="{00000000-0004-0000-0000-000099040000}"/>
    <hyperlink ref="E1189" location="A126001278X" display="A126001278X" xr:uid="{00000000-0004-0000-0000-00009A040000}"/>
    <hyperlink ref="E1190" location="A125999478X" display="A125999478X" xr:uid="{00000000-0004-0000-0000-00009B040000}"/>
    <hyperlink ref="E1191" location="A125992278C" display="A125992278C" xr:uid="{00000000-0004-0000-0000-00009C040000}"/>
    <hyperlink ref="E1192" location="A125995878L" display="A125995878L" xr:uid="{00000000-0004-0000-0000-00009D040000}"/>
    <hyperlink ref="E1193" location="A125994078W" display="A125994078W" xr:uid="{00000000-0004-0000-0000-00009E040000}"/>
    <hyperlink ref="E1194" location="A125997810C" display="A125997810C" xr:uid="{00000000-0004-0000-0000-00009F040000}"/>
    <hyperlink ref="E1195" location="A126001410W" display="A126001410W" xr:uid="{00000000-0004-0000-0000-0000A0040000}"/>
    <hyperlink ref="E1196" location="A125999610W" display="A125999610W" xr:uid="{00000000-0004-0000-0000-0000A1040000}"/>
    <hyperlink ref="E1197" location="A125992410A" display="A125992410A" xr:uid="{00000000-0004-0000-0000-0000A2040000}"/>
    <hyperlink ref="E1198" location="A125996010L" display="A125996010L" xr:uid="{00000000-0004-0000-0000-0000A3040000}"/>
    <hyperlink ref="E1199" location="A125994210V" display="A125994210V" xr:uid="{00000000-0004-0000-0000-0000A4040000}"/>
    <hyperlink ref="E1200" location="A125997742L" display="A125997742L" xr:uid="{00000000-0004-0000-0000-0000A5040000}"/>
    <hyperlink ref="E1201" location="A126001342F" display="A126001342F" xr:uid="{00000000-0004-0000-0000-0000A6040000}"/>
    <hyperlink ref="E1202" location="A125999542F" display="A125999542F" xr:uid="{00000000-0004-0000-0000-0000A7040000}"/>
    <hyperlink ref="E1203" location="A125992342K" display="A125992342K" xr:uid="{00000000-0004-0000-0000-0000A8040000}"/>
    <hyperlink ref="E1204" location="A125995942V" display="A125995942V" xr:uid="{00000000-0004-0000-0000-0000A9040000}"/>
    <hyperlink ref="E1205" location="A125994142C" display="A125994142C" xr:uid="{00000000-0004-0000-0000-0000AA040000}"/>
    <hyperlink ref="E1206" location="A125997814L" display="A125997814L" xr:uid="{00000000-0004-0000-0000-0000AB040000}"/>
    <hyperlink ref="E1207" location="A126001414F" display="A126001414F" xr:uid="{00000000-0004-0000-0000-0000AC040000}"/>
    <hyperlink ref="E1208" location="A125999614F" display="A125999614F" xr:uid="{00000000-0004-0000-0000-0000AD040000}"/>
    <hyperlink ref="E1209" location="A125992414K" display="A125992414K" xr:uid="{00000000-0004-0000-0000-0000AE040000}"/>
    <hyperlink ref="E1210" location="A125996014W" display="A125996014W" xr:uid="{00000000-0004-0000-0000-0000AF040000}"/>
    <hyperlink ref="E1211" location="A125994214C" display="A125994214C" xr:uid="{00000000-0004-0000-0000-0000B0040000}"/>
    <hyperlink ref="E1212" location="A125997818W" display="A125997818W" xr:uid="{00000000-0004-0000-0000-0000B1040000}"/>
    <hyperlink ref="E1213" location="A126001418R" display="A126001418R" xr:uid="{00000000-0004-0000-0000-0000B2040000}"/>
    <hyperlink ref="E1214" location="A125999618R" display="A125999618R" xr:uid="{00000000-0004-0000-0000-0000B3040000}"/>
    <hyperlink ref="E1215" location="A125992418V" display="A125992418V" xr:uid="{00000000-0004-0000-0000-0000B4040000}"/>
    <hyperlink ref="E1216" location="A125996018F" display="A125996018F" xr:uid="{00000000-0004-0000-0000-0000B5040000}"/>
    <hyperlink ref="E1217" location="A125994218L" display="A125994218L" xr:uid="{00000000-0004-0000-0000-0000B6040000}"/>
    <hyperlink ref="E1218" location="A125997746W" display="A125997746W" xr:uid="{00000000-0004-0000-0000-0000B7040000}"/>
    <hyperlink ref="E1219" location="A126001346R" display="A126001346R" xr:uid="{00000000-0004-0000-0000-0000B8040000}"/>
    <hyperlink ref="E1220" location="A125999546R" display="A125999546R" xr:uid="{00000000-0004-0000-0000-0000B9040000}"/>
    <hyperlink ref="E1221" location="A125992346V" display="A125992346V" xr:uid="{00000000-0004-0000-0000-0000BA040000}"/>
    <hyperlink ref="E1222" location="A125995946C" display="A125995946C" xr:uid="{00000000-0004-0000-0000-0000BB040000}"/>
    <hyperlink ref="E1223" location="A125994146L" display="A125994146L" xr:uid="{00000000-0004-0000-0000-0000BC040000}"/>
    <hyperlink ref="E1224" location="A125997750L" display="A125997750L" xr:uid="{00000000-0004-0000-0000-0000BD040000}"/>
    <hyperlink ref="E1225" location="A126001350F" display="A126001350F" xr:uid="{00000000-0004-0000-0000-0000BE040000}"/>
    <hyperlink ref="E1226" location="A125999550F" display="A125999550F" xr:uid="{00000000-0004-0000-0000-0000BF040000}"/>
    <hyperlink ref="E1227" location="A125992350K" display="A125992350K" xr:uid="{00000000-0004-0000-0000-0000C0040000}"/>
    <hyperlink ref="E1228" location="A125995950V" display="A125995950V" xr:uid="{00000000-0004-0000-0000-0000C1040000}"/>
    <hyperlink ref="E1229" location="A125994150C" display="A125994150C" xr:uid="{00000000-0004-0000-0000-0000C2040000}"/>
    <hyperlink ref="E1230" location="A125997790F" display="A125997790F" xr:uid="{00000000-0004-0000-0000-0000C3040000}"/>
    <hyperlink ref="E1231" location="A126001390X" display="A126001390X" xr:uid="{00000000-0004-0000-0000-0000C4040000}"/>
    <hyperlink ref="E1232" location="A125999590X" display="A125999590X" xr:uid="{00000000-0004-0000-0000-0000C5040000}"/>
    <hyperlink ref="E1233" location="A125992390C" display="A125992390C" xr:uid="{00000000-0004-0000-0000-0000C6040000}"/>
    <hyperlink ref="E1234" location="A125995990L" display="A125995990L" xr:uid="{00000000-0004-0000-0000-0000C7040000}"/>
    <hyperlink ref="E1235" location="A125994190W" display="A125994190W" xr:uid="{00000000-0004-0000-0000-0000C8040000}"/>
    <hyperlink ref="E1236" location="A125997710V" display="A125997710V" xr:uid="{00000000-0004-0000-0000-0000C9040000}"/>
    <hyperlink ref="E1237" location="A126001310L" display="A126001310L" xr:uid="{00000000-0004-0000-0000-0000CA040000}"/>
    <hyperlink ref="E1238" location="A125999510L" display="A125999510L" xr:uid="{00000000-0004-0000-0000-0000CB040000}"/>
    <hyperlink ref="E1239" location="A125992310T" display="A125992310T" xr:uid="{00000000-0004-0000-0000-0000CC040000}"/>
    <hyperlink ref="E1240" location="A125995910A" display="A125995910A" xr:uid="{00000000-0004-0000-0000-0000CD040000}"/>
    <hyperlink ref="E1241" location="A125994110K" display="A125994110K" xr:uid="{00000000-0004-0000-0000-0000CE040000}"/>
    <hyperlink ref="E1242" location="A125997822L" display="A125997822L" xr:uid="{00000000-0004-0000-0000-0000CF040000}"/>
    <hyperlink ref="E1243" location="A126001422F" display="A126001422F" xr:uid="{00000000-0004-0000-0000-0000D0040000}"/>
    <hyperlink ref="E1244" location="A125999622F" display="A125999622F" xr:uid="{00000000-0004-0000-0000-0000D1040000}"/>
    <hyperlink ref="E1245" location="A125992422K" display="A125992422K" xr:uid="{00000000-0004-0000-0000-0000D2040000}"/>
    <hyperlink ref="E1246" location="A125996022W" display="A125996022W" xr:uid="{00000000-0004-0000-0000-0000D3040000}"/>
    <hyperlink ref="E1247" location="A125994222C" display="A125994222C" xr:uid="{00000000-0004-0000-0000-0000D4040000}"/>
    <hyperlink ref="E1248" location="A125997754W" display="A125997754W" xr:uid="{00000000-0004-0000-0000-0000D5040000}"/>
    <hyperlink ref="E1249" location="A126001354R" display="A126001354R" xr:uid="{00000000-0004-0000-0000-0000D6040000}"/>
    <hyperlink ref="E1250" location="A125999554R" display="A125999554R" xr:uid="{00000000-0004-0000-0000-0000D7040000}"/>
    <hyperlink ref="E1251" location="A125992354V" display="A125992354V" xr:uid="{00000000-0004-0000-0000-0000D8040000}"/>
    <hyperlink ref="E1252" location="A125995954C" display="A125995954C" xr:uid="{00000000-0004-0000-0000-0000D9040000}"/>
    <hyperlink ref="E1253" location="A125994154L" display="A125994154L" xr:uid="{00000000-0004-0000-0000-0000DA040000}"/>
    <hyperlink ref="E1254" location="A125997682W" display="A125997682W" xr:uid="{00000000-0004-0000-0000-0000DB040000}"/>
    <hyperlink ref="E1255" location="A126001282R" display="A126001282R" xr:uid="{00000000-0004-0000-0000-0000DC040000}"/>
    <hyperlink ref="E1256" location="A125999482R" display="A125999482R" xr:uid="{00000000-0004-0000-0000-0000DD040000}"/>
    <hyperlink ref="E1257" location="A125992282V" display="A125992282V" xr:uid="{00000000-0004-0000-0000-0000DE040000}"/>
    <hyperlink ref="E1258" location="A125995882C" display="A125995882C" xr:uid="{00000000-0004-0000-0000-0000DF040000}"/>
    <hyperlink ref="E1259" location="A125994082L" display="A125994082L" xr:uid="{00000000-0004-0000-0000-0000E0040000}"/>
    <hyperlink ref="E1260" location="A125997758F" display="A125997758F" xr:uid="{00000000-0004-0000-0000-0000E1040000}"/>
    <hyperlink ref="E1261" location="A126001358X" display="A126001358X" xr:uid="{00000000-0004-0000-0000-0000E2040000}"/>
    <hyperlink ref="E1262" location="A125999558X" display="A125999558X" xr:uid="{00000000-0004-0000-0000-0000E3040000}"/>
    <hyperlink ref="E1263" location="A125992358C" display="A125992358C" xr:uid="{00000000-0004-0000-0000-0000E4040000}"/>
    <hyperlink ref="E1264" location="A125995958L" display="A125995958L" xr:uid="{00000000-0004-0000-0000-0000E5040000}"/>
    <hyperlink ref="E1265" location="A125994158W" display="A125994158W" xr:uid="{00000000-0004-0000-0000-0000E6040000}"/>
    <hyperlink ref="E1266" location="A125997762W" display="A125997762W" xr:uid="{00000000-0004-0000-0000-0000E7040000}"/>
    <hyperlink ref="E1267" location="A126001362R" display="A126001362R" xr:uid="{00000000-0004-0000-0000-0000E8040000}"/>
    <hyperlink ref="E1268" location="A125999562R" display="A125999562R" xr:uid="{00000000-0004-0000-0000-0000E9040000}"/>
    <hyperlink ref="E1269" location="A125992362V" display="A125992362V" xr:uid="{00000000-0004-0000-0000-0000EA040000}"/>
    <hyperlink ref="E1270" location="A125995962C" display="A125995962C" xr:uid="{00000000-0004-0000-0000-0000EB040000}"/>
    <hyperlink ref="E1271" location="A125994162L" display="A125994162L" xr:uid="{00000000-0004-0000-0000-0000EC040000}"/>
    <hyperlink ref="E1272" location="A125997834W" display="A125997834W" xr:uid="{00000000-0004-0000-0000-0000ED040000}"/>
    <hyperlink ref="E1273" location="A126001434R" display="A126001434R" xr:uid="{00000000-0004-0000-0000-0000EE040000}"/>
    <hyperlink ref="E1274" location="A125999634R" display="A125999634R" xr:uid="{00000000-0004-0000-0000-0000EF040000}"/>
    <hyperlink ref="E1275" location="A125992434V" display="A125992434V" xr:uid="{00000000-0004-0000-0000-0000F0040000}"/>
    <hyperlink ref="E1276" location="A125996034F" display="A125996034F" xr:uid="{00000000-0004-0000-0000-0000F1040000}"/>
    <hyperlink ref="E1277" location="A125994234L" display="A125994234L" xr:uid="{00000000-0004-0000-0000-0000F2040000}"/>
    <hyperlink ref="E1278" location="A125997654L" display="A125997654L" xr:uid="{00000000-0004-0000-0000-0000F3040000}"/>
    <hyperlink ref="E1279" location="A126001254F" display="A126001254F" xr:uid="{00000000-0004-0000-0000-0000F4040000}"/>
    <hyperlink ref="E1280" location="A125999454F" display="A125999454F" xr:uid="{00000000-0004-0000-0000-0000F5040000}"/>
    <hyperlink ref="E1281" location="A125992254K" display="A125992254K" xr:uid="{00000000-0004-0000-0000-0000F6040000}"/>
    <hyperlink ref="E1282" location="A125995854V" display="A125995854V" xr:uid="{00000000-0004-0000-0000-0000F7040000}"/>
    <hyperlink ref="E1283" location="A125994054C" display="A125994054C" xr:uid="{00000000-0004-0000-0000-0000F8040000}"/>
    <hyperlink ref="E1284" location="A125997826W" display="A125997826W" xr:uid="{00000000-0004-0000-0000-0000F9040000}"/>
    <hyperlink ref="E1285" location="A126001426R" display="A126001426R" xr:uid="{00000000-0004-0000-0000-0000FA040000}"/>
    <hyperlink ref="E1286" location="A125999626R" display="A125999626R" xr:uid="{00000000-0004-0000-0000-0000FB040000}"/>
    <hyperlink ref="E1287" location="A125992426V" display="A125992426V" xr:uid="{00000000-0004-0000-0000-0000FC040000}"/>
    <hyperlink ref="E1288" location="A125996026F" display="A125996026F" xr:uid="{00000000-0004-0000-0000-0000FD040000}"/>
    <hyperlink ref="E1289" location="A125994226L" display="A125994226L" xr:uid="{00000000-0004-0000-0000-0000FE040000}"/>
    <hyperlink ref="E1290" location="A125997830L" display="A125997830L" xr:uid="{00000000-0004-0000-0000-0000FF040000}"/>
    <hyperlink ref="E1291" location="A126001430F" display="A126001430F" xr:uid="{00000000-0004-0000-0000-000000050000}"/>
    <hyperlink ref="E1292" location="A125999630F" display="A125999630F" xr:uid="{00000000-0004-0000-0000-000001050000}"/>
    <hyperlink ref="E1293" location="A125992430K" display="A125992430K" xr:uid="{00000000-0004-0000-0000-000002050000}"/>
    <hyperlink ref="E1294" location="A125996030W" display="A125996030W" xr:uid="{00000000-0004-0000-0000-000003050000}"/>
    <hyperlink ref="E1295" location="A125994230C" display="A125994230C" xr:uid="{00000000-0004-0000-0000-000004050000}"/>
    <hyperlink ref="E1296" location="A125997658W" display="A125997658W" xr:uid="{00000000-0004-0000-0000-000005050000}"/>
    <hyperlink ref="E1297" location="A126001258R" display="A126001258R" xr:uid="{00000000-0004-0000-0000-000006050000}"/>
    <hyperlink ref="E1298" location="A125999458R" display="A125999458R" xr:uid="{00000000-0004-0000-0000-000007050000}"/>
    <hyperlink ref="E1299" location="A125992258V" display="A125992258V" xr:uid="{00000000-0004-0000-0000-000008050000}"/>
    <hyperlink ref="E1300" location="A125995858C" display="A125995858C" xr:uid="{00000000-0004-0000-0000-000009050000}"/>
    <hyperlink ref="E1301" location="A125994058L" display="A125994058L" xr:uid="{00000000-0004-0000-0000-00000A050000}"/>
    <hyperlink ref="E1302" location="A125997714C" display="A125997714C" xr:uid="{00000000-0004-0000-0000-00000B050000}"/>
    <hyperlink ref="E1303" location="A126001314W" display="A126001314W" xr:uid="{00000000-0004-0000-0000-00000C050000}"/>
    <hyperlink ref="E1304" location="A125999514W" display="A125999514W" xr:uid="{00000000-0004-0000-0000-00000D050000}"/>
    <hyperlink ref="E1305" location="A125992314A" display="A125992314A" xr:uid="{00000000-0004-0000-0000-00000E050000}"/>
    <hyperlink ref="E1306" location="A125995914K" display="A125995914K" xr:uid="{00000000-0004-0000-0000-00000F050000}"/>
    <hyperlink ref="E1307" location="A125994114V" display="A125994114V" xr:uid="{00000000-0004-0000-0000-000010050000}"/>
    <hyperlink ref="E1308" location="A125997766F" display="A125997766F" xr:uid="{00000000-0004-0000-0000-000011050000}"/>
    <hyperlink ref="E1309" location="A126001366X" display="A126001366X" xr:uid="{00000000-0004-0000-0000-000012050000}"/>
    <hyperlink ref="E1310" location="A125999566X" display="A125999566X" xr:uid="{00000000-0004-0000-0000-000013050000}"/>
    <hyperlink ref="E1311" location="A125992366C" display="A125992366C" xr:uid="{00000000-0004-0000-0000-000014050000}"/>
    <hyperlink ref="E1312" location="A125995966L" display="A125995966L" xr:uid="{00000000-0004-0000-0000-000015050000}"/>
    <hyperlink ref="E1313" location="A125994166W" display="A125994166W" xr:uid="{00000000-0004-0000-0000-000016050000}"/>
    <hyperlink ref="E1314" location="A125997838F" display="A125997838F" xr:uid="{00000000-0004-0000-0000-000017050000}"/>
    <hyperlink ref="E1315" location="A126001438X" display="A126001438X" xr:uid="{00000000-0004-0000-0000-000018050000}"/>
    <hyperlink ref="E1316" location="A125999638X" display="A125999638X" xr:uid="{00000000-0004-0000-0000-000019050000}"/>
    <hyperlink ref="E1317" location="A125992438C" display="A125992438C" xr:uid="{00000000-0004-0000-0000-00001A050000}"/>
    <hyperlink ref="E1318" location="A125996038R" display="A125996038R" xr:uid="{00000000-0004-0000-0000-00001B050000}"/>
    <hyperlink ref="E1319" location="A125994238W" display="A125994238W" xr:uid="{00000000-0004-0000-0000-00001C050000}"/>
    <hyperlink ref="E1320" location="A125997662L" display="A125997662L" xr:uid="{00000000-0004-0000-0000-00001D050000}"/>
    <hyperlink ref="E1321" location="A126001262F" display="A126001262F" xr:uid="{00000000-0004-0000-0000-00001E050000}"/>
    <hyperlink ref="E1322" location="A125999462F" display="A125999462F" xr:uid="{00000000-0004-0000-0000-00001F050000}"/>
    <hyperlink ref="E1323" location="A125997794R" display="A125997794R" xr:uid="{00000000-0004-0000-0000-000020050000}"/>
    <hyperlink ref="E1324" location="A126001394J" display="A126001394J" xr:uid="{00000000-0004-0000-0000-000021050000}"/>
    <hyperlink ref="E1325" location="A125999594J" display="A125999594J" xr:uid="{00000000-0004-0000-0000-000022050000}"/>
    <hyperlink ref="E1326" location="A125992394L" display="A125992394L" xr:uid="{00000000-0004-0000-0000-000023050000}"/>
    <hyperlink ref="E1327" location="A125995994W" display="A125995994W" xr:uid="{00000000-0004-0000-0000-000024050000}"/>
    <hyperlink ref="E1328" location="A125994194F" display="A125994194F" xr:uid="{00000000-0004-0000-0000-000025050000}"/>
    <hyperlink ref="E1329" location="A125997798X" display="A125997798X" xr:uid="{00000000-0004-0000-0000-000026050000}"/>
    <hyperlink ref="E1330" location="A126001398T" display="A126001398T" xr:uid="{00000000-0004-0000-0000-000027050000}"/>
    <hyperlink ref="E1331" location="A125999598T" display="A125999598T" xr:uid="{00000000-0004-0000-0000-000028050000}"/>
    <hyperlink ref="E1332" location="A125992398W" display="A125992398W" xr:uid="{00000000-0004-0000-0000-000029050000}"/>
    <hyperlink ref="E1333" location="A125995998F" display="A125995998F" xr:uid="{00000000-0004-0000-0000-00002A050000}"/>
    <hyperlink ref="E1334" location="A125994198R" display="A125994198R" xr:uid="{00000000-0004-0000-0000-00002B050000}"/>
    <hyperlink ref="E1335" location="A125997694F" display="A125997694F" xr:uid="{00000000-0004-0000-0000-00002C050000}"/>
    <hyperlink ref="E1336" location="A126001294X" display="A126001294X" xr:uid="{00000000-0004-0000-0000-00002D050000}"/>
    <hyperlink ref="E1337" location="A125999494X" display="A125999494X" xr:uid="{00000000-0004-0000-0000-00002E050000}"/>
    <hyperlink ref="E1338" location="A125992294C" display="A125992294C" xr:uid="{00000000-0004-0000-0000-00002F050000}"/>
    <hyperlink ref="E1339" location="A125995894L" display="A125995894L" xr:uid="{00000000-0004-0000-0000-000030050000}"/>
    <hyperlink ref="E1340" location="A125994094W" display="A125994094W" xr:uid="{00000000-0004-0000-0000-000031050000}"/>
    <hyperlink ref="E1341" location="A125997666W" display="A125997666W" xr:uid="{00000000-0004-0000-0000-000032050000}"/>
    <hyperlink ref="E1342" location="A126001266R" display="A126001266R" xr:uid="{00000000-0004-0000-0000-000033050000}"/>
    <hyperlink ref="E1343" location="A125999466R" display="A125999466R" xr:uid="{00000000-0004-0000-0000-000034050000}"/>
    <hyperlink ref="E1344" location="A125992266V" display="A125992266V" xr:uid="{00000000-0004-0000-0000-000035050000}"/>
    <hyperlink ref="E1345" location="A125995866C" display="A125995866C" xr:uid="{00000000-0004-0000-0000-000036050000}"/>
    <hyperlink ref="E1346" location="A125994066L" display="A125994066L" xr:uid="{00000000-0004-0000-0000-000037050000}"/>
    <hyperlink ref="E1347" location="A125992318K" display="A125992318K" xr:uid="{00000000-0004-0000-0000-000038050000}"/>
    <hyperlink ref="E1348" location="A125995918V" display="A125995918V" xr:uid="{00000000-0004-0000-0000-000039050000}"/>
    <hyperlink ref="E1349" location="A125994118C" display="A125994118C" xr:uid="{00000000-0004-0000-0000-00003A050000}"/>
    <hyperlink ref="E1350" location="A125997686F" display="A125997686F" xr:uid="{00000000-0004-0000-0000-00003B050000}"/>
    <hyperlink ref="E1351" location="A126001286X" display="A126001286X" xr:uid="{00000000-0004-0000-0000-00003C050000}"/>
    <hyperlink ref="E1352" location="A125999486X" display="A125999486X" xr:uid="{00000000-0004-0000-0000-00003D050000}"/>
    <hyperlink ref="E1353" location="A125992286C" display="A125992286C" xr:uid="{00000000-0004-0000-0000-00003E050000}"/>
    <hyperlink ref="E1354" location="A125995886L" display="A125995886L" xr:uid="{00000000-0004-0000-0000-00003F050000}"/>
    <hyperlink ref="E1355" location="A125994086W" display="A125994086W" xr:uid="{00000000-0004-0000-0000-000040050000}"/>
    <hyperlink ref="E1356" location="A125997722C" display="A125997722C" xr:uid="{00000000-0004-0000-0000-000041050000}"/>
    <hyperlink ref="E1357" location="A126001322W" display="A126001322W" xr:uid="{00000000-0004-0000-0000-000042050000}"/>
    <hyperlink ref="E1358" location="A125999522W" display="A125999522W" xr:uid="{00000000-0004-0000-0000-000043050000}"/>
    <hyperlink ref="E1359" location="A125992322A" display="A125992322A" xr:uid="{00000000-0004-0000-0000-000044050000}"/>
    <hyperlink ref="E1360" location="A125995922K" display="A125995922K" xr:uid="{00000000-0004-0000-0000-000045050000}"/>
    <hyperlink ref="E1361" location="A125994122V" display="A125994122V" xr:uid="{00000000-0004-0000-0000-000046050000}"/>
    <hyperlink ref="E1362" location="A125997698R" display="A125997698R" xr:uid="{00000000-0004-0000-0000-000047050000}"/>
    <hyperlink ref="E1363" location="A126001298J" display="A126001298J" xr:uid="{00000000-0004-0000-0000-000048050000}"/>
    <hyperlink ref="E1364" location="A125999498J" display="A125999498J" xr:uid="{00000000-0004-0000-0000-000049050000}"/>
    <hyperlink ref="E1365" location="A125992298L" display="A125992298L" xr:uid="{00000000-0004-0000-0000-00004A050000}"/>
    <hyperlink ref="E1366" location="A125995898W" display="A125995898W" xr:uid="{00000000-0004-0000-0000-00004B050000}"/>
    <hyperlink ref="E1367" location="A125994098F" display="A125994098F" xr:uid="{00000000-0004-0000-0000-00004C050000}"/>
    <hyperlink ref="E1368" location="A125997726L" display="A125997726L" xr:uid="{00000000-0004-0000-0000-00004D050000}"/>
    <hyperlink ref="E1369" location="A126001326F" display="A126001326F" xr:uid="{00000000-0004-0000-0000-00004E050000}"/>
    <hyperlink ref="E1370" location="A125999526F" display="A125999526F" xr:uid="{00000000-0004-0000-0000-00004F050000}"/>
    <hyperlink ref="E1371" location="A125992326K" display="A125992326K" xr:uid="{00000000-0004-0000-0000-000050050000}"/>
    <hyperlink ref="E1372" location="A125995926V" display="A125995926V" xr:uid="{00000000-0004-0000-0000-000051050000}"/>
    <hyperlink ref="E1373" location="A125994126C" display="A125994126C" xr:uid="{00000000-0004-0000-0000-000052050000}"/>
    <hyperlink ref="E1374" location="A125997770W" display="A125997770W" xr:uid="{00000000-0004-0000-0000-000053050000}"/>
    <hyperlink ref="E1375" location="A126001370R" display="A126001370R" xr:uid="{00000000-0004-0000-0000-000054050000}"/>
    <hyperlink ref="E1376" location="A125999570R" display="A125999570R" xr:uid="{00000000-0004-0000-0000-000055050000}"/>
    <hyperlink ref="E1377" location="A125992370V" display="A125992370V" xr:uid="{00000000-0004-0000-0000-000056050000}"/>
    <hyperlink ref="E1378" location="A125995970C" display="A125995970C" xr:uid="{00000000-0004-0000-0000-000057050000}"/>
    <hyperlink ref="E1379" location="A125994170L" display="A125994170L" xr:uid="{00000000-0004-0000-0000-000058050000}"/>
    <hyperlink ref="E1380" location="A125997730C" display="A125997730C" xr:uid="{00000000-0004-0000-0000-000059050000}"/>
    <hyperlink ref="E1381" location="A126001330W" display="A126001330W" xr:uid="{00000000-0004-0000-0000-00005A050000}"/>
    <hyperlink ref="E1382" location="A125999530W" display="A125999530W" xr:uid="{00000000-0004-0000-0000-00005B050000}"/>
    <hyperlink ref="E1383" location="A125992330A" display="A125992330A" xr:uid="{00000000-0004-0000-0000-00005C050000}"/>
    <hyperlink ref="E1384" location="A125995930K" display="A125995930K" xr:uid="{00000000-0004-0000-0000-00005D050000}"/>
    <hyperlink ref="E1385" location="A125994130V" display="A125994130V" xr:uid="{00000000-0004-0000-0000-00005E050000}"/>
    <hyperlink ref="E1386" location="A125997702V" display="A125997702V" xr:uid="{00000000-0004-0000-0000-00005F050000}"/>
    <hyperlink ref="E1387" location="A126001302L" display="A126001302L" xr:uid="{00000000-0004-0000-0000-000060050000}"/>
    <hyperlink ref="E1388" location="A125999502L" display="A125999502L" xr:uid="{00000000-0004-0000-0000-000061050000}"/>
    <hyperlink ref="E1389" location="A125992302T" display="A125992302T" xr:uid="{00000000-0004-0000-0000-000062050000}"/>
    <hyperlink ref="E1390" location="A125995902A" display="A125995902A" xr:uid="{00000000-0004-0000-0000-000063050000}"/>
    <hyperlink ref="E1391" location="A125994102K" display="A125994102K" xr:uid="{00000000-0004-0000-0000-000064050000}"/>
    <hyperlink ref="E1392" location="A125997802C" display="A125997802C" xr:uid="{00000000-0004-0000-0000-000065050000}"/>
    <hyperlink ref="E1393" location="A126001402W" display="A126001402W" xr:uid="{00000000-0004-0000-0000-000066050000}"/>
    <hyperlink ref="E1394" location="A125999602W" display="A125999602W" xr:uid="{00000000-0004-0000-0000-000067050000}"/>
    <hyperlink ref="E1395" location="A125992402A" display="A125992402A" xr:uid="{00000000-0004-0000-0000-000068050000}"/>
    <hyperlink ref="E1396" location="A125996002L" display="A125996002L" xr:uid="{00000000-0004-0000-0000-000069050000}"/>
    <hyperlink ref="E1397" location="A125994202V" display="A125994202V" xr:uid="{00000000-0004-0000-0000-00006A050000}"/>
    <hyperlink ref="E1398" location="A125997774F" display="A125997774F" xr:uid="{00000000-0004-0000-0000-00006B050000}"/>
    <hyperlink ref="E1399" location="A126001374X" display="A126001374X" xr:uid="{00000000-0004-0000-0000-00006C050000}"/>
    <hyperlink ref="E1400" location="A125999574X" display="A125999574X" xr:uid="{00000000-0004-0000-0000-00006D050000}"/>
    <hyperlink ref="E1401" location="A125992374C" display="A125992374C" xr:uid="{00000000-0004-0000-0000-00006E050000}"/>
    <hyperlink ref="E1402" location="A125995974L" display="A125995974L" xr:uid="{00000000-0004-0000-0000-00006F050000}"/>
    <hyperlink ref="E1403" location="A125994174W" display="A125994174W" xr:uid="{00000000-0004-0000-0000-000070050000}"/>
    <hyperlink ref="E1404" location="A125997778R" display="A125997778R" xr:uid="{00000000-0004-0000-0000-000071050000}"/>
    <hyperlink ref="E1405" location="A126001378J" display="A126001378J" xr:uid="{00000000-0004-0000-0000-000072050000}"/>
    <hyperlink ref="E1406" location="A125999578J" display="A125999578J" xr:uid="{00000000-0004-0000-0000-000073050000}"/>
    <hyperlink ref="E1407" location="A125992378L" display="A125992378L" xr:uid="{00000000-0004-0000-0000-000074050000}"/>
    <hyperlink ref="E1408" location="A125995978W" display="A125995978W" xr:uid="{00000000-0004-0000-0000-000075050000}"/>
    <hyperlink ref="E1409" location="A125994178F" display="A125994178F" xr:uid="{00000000-0004-0000-0000-000076050000}"/>
    <hyperlink ref="E1410" location="A125997842W" display="A125997842W" xr:uid="{00000000-0004-0000-0000-000077050000}"/>
    <hyperlink ref="E1411" location="A126001442R" display="A126001442R" xr:uid="{00000000-0004-0000-0000-000078050000}"/>
    <hyperlink ref="E1412" location="A125999642R" display="A125999642R" xr:uid="{00000000-0004-0000-0000-000079050000}"/>
    <hyperlink ref="E1413" location="A125992442V" display="A125992442V" xr:uid="{00000000-0004-0000-0000-00007A050000}"/>
    <hyperlink ref="E1414" location="A125996042F" display="A125996042F" xr:uid="{00000000-0004-0000-0000-00007B050000}"/>
    <hyperlink ref="E1415" location="A125994242L" display="A125994242L" xr:uid="{00000000-0004-0000-0000-00007C050000}"/>
    <hyperlink ref="E1416" location="A125997670L" display="A125997670L" xr:uid="{00000000-0004-0000-0000-00007D050000}"/>
    <hyperlink ref="E1417" location="A126001270F" display="A126001270F" xr:uid="{00000000-0004-0000-0000-00007E050000}"/>
    <hyperlink ref="E1418" location="A125999470F" display="A125999470F" xr:uid="{00000000-0004-0000-0000-00007F050000}"/>
    <hyperlink ref="E1419" location="A125992270K" display="A125992270K" xr:uid="{00000000-0004-0000-0000-000080050000}"/>
    <hyperlink ref="E1420" location="A125995870V" display="A125995870V" xr:uid="{00000000-0004-0000-0000-000081050000}"/>
    <hyperlink ref="E1421" location="A125994070C" display="A125994070C" xr:uid="{00000000-0004-0000-0000-000082050000}"/>
    <hyperlink ref="E1422" location="A125997734L" display="A125997734L" xr:uid="{00000000-0004-0000-0000-000083050000}"/>
    <hyperlink ref="E1423" location="A126001334F" display="A126001334F" xr:uid="{00000000-0004-0000-0000-000084050000}"/>
    <hyperlink ref="E1424" location="A125999534F" display="A125999534F" xr:uid="{00000000-0004-0000-0000-000085050000}"/>
    <hyperlink ref="E1425" location="A125992334K" display="A125992334K" xr:uid="{00000000-0004-0000-0000-000086050000}"/>
    <hyperlink ref="E1426" location="A125995934V" display="A125995934V" xr:uid="{00000000-0004-0000-0000-000087050000}"/>
    <hyperlink ref="E1427" location="A125994134C" display="A125994134C" xr:uid="{00000000-0004-0000-0000-000088050000}"/>
    <hyperlink ref="E1428" location="A125997690W" display="A125997690W" xr:uid="{00000000-0004-0000-0000-000089050000}"/>
    <hyperlink ref="E1429" location="A126001290R" display="A126001290R" xr:uid="{00000000-0004-0000-0000-00008A050000}"/>
    <hyperlink ref="E1430" location="A125999490R" display="A125999490R" xr:uid="{00000000-0004-0000-0000-00008B050000}"/>
    <hyperlink ref="E1431" location="A125992290V" display="A125992290V" xr:uid="{00000000-0004-0000-0000-00008C050000}"/>
    <hyperlink ref="E1432" location="A125995890C" display="A125995890C" xr:uid="{00000000-0004-0000-0000-00008D050000}"/>
    <hyperlink ref="E1433" location="A125994090L" display="A125994090L" xr:uid="{00000000-0004-0000-0000-00008E050000}"/>
    <hyperlink ref="E1434" location="A125997782F" display="A125997782F" xr:uid="{00000000-0004-0000-0000-00008F050000}"/>
    <hyperlink ref="E1435" location="A126001382X" display="A126001382X" xr:uid="{00000000-0004-0000-0000-000090050000}"/>
    <hyperlink ref="E1436" location="A125999582X" display="A125999582X" xr:uid="{00000000-0004-0000-0000-000091050000}"/>
    <hyperlink ref="E1437" location="A125992382C" display="A125992382C" xr:uid="{00000000-0004-0000-0000-000092050000}"/>
    <hyperlink ref="E1438" location="A125995982L" display="A125995982L" xr:uid="{00000000-0004-0000-0000-000093050000}"/>
    <hyperlink ref="E1439" location="A125994182W" display="A125994182W" xr:uid="{00000000-0004-0000-0000-000094050000}"/>
    <hyperlink ref="E1440" location="A125997786R" display="A125997786R" xr:uid="{00000000-0004-0000-0000-000095050000}"/>
    <hyperlink ref="E1441" location="A126001386J" display="A126001386J" xr:uid="{00000000-0004-0000-0000-000096050000}"/>
    <hyperlink ref="E1442" location="A125999586J" display="A125999586J" xr:uid="{00000000-0004-0000-0000-000097050000}"/>
    <hyperlink ref="E1443" location="A125992386L" display="A125992386L" xr:uid="{00000000-0004-0000-0000-000098050000}"/>
    <hyperlink ref="E1444" location="A125995986W" display="A125995986W" xr:uid="{00000000-0004-0000-0000-000099050000}"/>
    <hyperlink ref="E1445" location="A125994186F" display="A125994186F" xr:uid="{00000000-0004-0000-0000-00009A050000}"/>
    <hyperlink ref="E1446" location="A125997706C" display="A125997706C" xr:uid="{00000000-0004-0000-0000-00009B050000}"/>
    <hyperlink ref="E1447" location="A126001306W" display="A126001306W" xr:uid="{00000000-0004-0000-0000-00009C050000}"/>
    <hyperlink ref="E1448" location="A125999506W" display="A125999506W" xr:uid="{00000000-0004-0000-0000-00009D050000}"/>
    <hyperlink ref="E1449" location="A125992306A" display="A125992306A" xr:uid="{00000000-0004-0000-0000-00009E050000}"/>
    <hyperlink ref="E1450" location="A125995906K" display="A125995906K" xr:uid="{00000000-0004-0000-0000-00009F050000}"/>
    <hyperlink ref="E1451" location="A125994106V" display="A125994106V" xr:uid="{00000000-0004-0000-0000-0000A0050000}"/>
    <hyperlink ref="E1452" location="A125997674W" display="A125997674W" xr:uid="{00000000-0004-0000-0000-0000A1050000}"/>
    <hyperlink ref="E1453" location="A126001274R" display="A126001274R" xr:uid="{00000000-0004-0000-0000-0000A2050000}"/>
    <hyperlink ref="E1454" location="A125999474R" display="A125999474R" xr:uid="{00000000-0004-0000-0000-0000A3050000}"/>
    <hyperlink ref="E1455" location="A125992274V" display="A125992274V" xr:uid="{00000000-0004-0000-0000-0000A4050000}"/>
    <hyperlink ref="E1456" location="A125995874C" display="A125995874C" xr:uid="{00000000-0004-0000-0000-0000A5050000}"/>
    <hyperlink ref="E1457" location="A125994074L" display="A125994074L" xr:uid="{00000000-0004-0000-0000-0000A6050000}"/>
    <hyperlink ref="E1458" location="A125997846F" display="A125997846F" xr:uid="{00000000-0004-0000-0000-0000A7050000}"/>
    <hyperlink ref="E1459" location="A126001446X" display="A126001446X" xr:uid="{00000000-0004-0000-0000-0000A8050000}"/>
    <hyperlink ref="E1460" location="A125999646X" display="A125999646X" xr:uid="{00000000-0004-0000-0000-0000A9050000}"/>
    <hyperlink ref="E1461" location="A125992446C" display="A125992446C" xr:uid="{00000000-0004-0000-0000-0000AA050000}"/>
    <hyperlink ref="E1462" location="A125996046R" display="A125996046R" xr:uid="{00000000-0004-0000-0000-0000AB050000}"/>
    <hyperlink ref="E1463" location="A125994246W" display="A125994246W" xr:uid="{00000000-0004-0000-0000-0000AC050000}"/>
    <hyperlink ref="E1464" location="A125997738W" display="A125997738W" xr:uid="{00000000-0004-0000-0000-0000AD050000}"/>
    <hyperlink ref="E1465" location="A126001338R" display="A126001338R" xr:uid="{00000000-0004-0000-0000-0000AE050000}"/>
    <hyperlink ref="E1466" location="A125999538R" display="A125999538R" xr:uid="{00000000-0004-0000-0000-0000AF050000}"/>
    <hyperlink ref="E1467" location="A125992338V" display="A125992338V" xr:uid="{00000000-0004-0000-0000-0000B0050000}"/>
    <hyperlink ref="E1468" location="A125995938C" display="A125995938C" xr:uid="{00000000-0004-0000-0000-0000B1050000}"/>
    <hyperlink ref="E1469" location="A125994138L" display="A125994138L" xr:uid="{00000000-0004-0000-0000-0000B2050000}"/>
    <hyperlink ref="E1470" location="A125997806L" display="A125997806L" xr:uid="{00000000-0004-0000-0000-0000B3050000}"/>
    <hyperlink ref="E1471" location="A126001406F" display="A126001406F" xr:uid="{00000000-0004-0000-0000-0000B4050000}"/>
    <hyperlink ref="E1472" location="A125999606F" display="A125999606F" xr:uid="{00000000-0004-0000-0000-0000B5050000}"/>
    <hyperlink ref="E1473" location="A125992406K" display="A125992406K" xr:uid="{00000000-0004-0000-0000-0000B6050000}"/>
    <hyperlink ref="E1474" location="A125996006W" display="A125996006W" xr:uid="{00000000-0004-0000-0000-0000B7050000}"/>
    <hyperlink ref="E1475" location="A125994206C" display="A125994206C" xr:uid="{00000000-0004-0000-0000-0000B8050000}"/>
    <hyperlink ref="E1476" location="A125997850W" display="A125997850W" xr:uid="{00000000-0004-0000-0000-0000B9050000}"/>
    <hyperlink ref="E1477" location="A126001450R" display="A126001450R" xr:uid="{00000000-0004-0000-0000-0000BA050000}"/>
    <hyperlink ref="E1478" location="A125999650R" display="A125999650R" xr:uid="{00000000-0004-0000-0000-0000BB050000}"/>
    <hyperlink ref="E1479" location="A125992450V" display="A125992450V" xr:uid="{00000000-0004-0000-0000-0000BC050000}"/>
    <hyperlink ref="E1480" location="A125996050F" display="A125996050F" xr:uid="{00000000-0004-0000-0000-0000BD050000}"/>
    <hyperlink ref="E1481" location="A125994250L" display="A125994250L" xr:uid="{00000000-0004-0000-0000-0000BE050000}"/>
    <hyperlink ref="E1482" location="A125996678L" display="A125996678L" xr:uid="{00000000-0004-0000-0000-0000BF050000}"/>
    <hyperlink ref="E1483" location="A126000278F" display="A126000278F" xr:uid="{00000000-0004-0000-0000-0000C0050000}"/>
    <hyperlink ref="E1484" location="A125998478F" display="A125998478F" xr:uid="{00000000-0004-0000-0000-0000C1050000}"/>
    <hyperlink ref="E1485" location="A125991278K" display="A125991278K" xr:uid="{00000000-0004-0000-0000-0000C2050000}"/>
    <hyperlink ref="E1486" location="A125994878V" display="A125994878V" xr:uid="{00000000-0004-0000-0000-0000C3050000}"/>
    <hyperlink ref="E1487" location="A125993078C" display="A125993078C" xr:uid="{00000000-0004-0000-0000-0000C4050000}"/>
    <hyperlink ref="E1488" location="A125996810K" display="A125996810K" xr:uid="{00000000-0004-0000-0000-0000C5050000}"/>
    <hyperlink ref="E1489" location="A126000410C" display="A126000410C" xr:uid="{00000000-0004-0000-0000-0000C6050000}"/>
    <hyperlink ref="E1490" location="A125998610C" display="A125998610C" xr:uid="{00000000-0004-0000-0000-0000C7050000}"/>
    <hyperlink ref="E1491" location="A125991410J" display="A125991410J" xr:uid="{00000000-0004-0000-0000-0000C8050000}"/>
    <hyperlink ref="E1492" location="A125995010V" display="A125995010V" xr:uid="{00000000-0004-0000-0000-0000C9050000}"/>
    <hyperlink ref="E1493" location="A125993210A" display="A125993210A" xr:uid="{00000000-0004-0000-0000-0000CA050000}"/>
    <hyperlink ref="E1494" location="A125996742V" display="A125996742V" xr:uid="{00000000-0004-0000-0000-0000CB050000}"/>
    <hyperlink ref="E1495" location="A126000342L" display="A126000342L" xr:uid="{00000000-0004-0000-0000-0000CC050000}"/>
    <hyperlink ref="E1496" location="A125998542L" display="A125998542L" xr:uid="{00000000-0004-0000-0000-0000CD050000}"/>
    <hyperlink ref="E1497" location="A125991342T" display="A125991342T" xr:uid="{00000000-0004-0000-0000-0000CE050000}"/>
    <hyperlink ref="E1498" location="A125994942A" display="A125994942A" xr:uid="{00000000-0004-0000-0000-0000CF050000}"/>
    <hyperlink ref="E1499" location="A125993142K" display="A125993142K" xr:uid="{00000000-0004-0000-0000-0000D0050000}"/>
    <hyperlink ref="E1500" location="A125996814V" display="A125996814V" xr:uid="{00000000-0004-0000-0000-0000D1050000}"/>
    <hyperlink ref="E1501" location="A126000414L" display="A126000414L" xr:uid="{00000000-0004-0000-0000-0000D2050000}"/>
    <hyperlink ref="E1502" location="A125998614L" display="A125998614L" xr:uid="{00000000-0004-0000-0000-0000D3050000}"/>
    <hyperlink ref="E1503" location="A125991414T" display="A125991414T" xr:uid="{00000000-0004-0000-0000-0000D4050000}"/>
    <hyperlink ref="E1504" location="A125995014C" display="A125995014C" xr:uid="{00000000-0004-0000-0000-0000D5050000}"/>
    <hyperlink ref="E1505" location="A125993214K" display="A125993214K" xr:uid="{00000000-0004-0000-0000-0000D6050000}"/>
    <hyperlink ref="E1506" location="A125996818C" display="A125996818C" xr:uid="{00000000-0004-0000-0000-0000D7050000}"/>
    <hyperlink ref="E1507" location="A126000418W" display="A126000418W" xr:uid="{00000000-0004-0000-0000-0000D8050000}"/>
    <hyperlink ref="E1508" location="A125998618W" display="A125998618W" xr:uid="{00000000-0004-0000-0000-0000D9050000}"/>
    <hyperlink ref="E1509" location="A125991418A" display="A125991418A" xr:uid="{00000000-0004-0000-0000-0000DA050000}"/>
    <hyperlink ref="E1510" location="A125995018L" display="A125995018L" xr:uid="{00000000-0004-0000-0000-0000DB050000}"/>
    <hyperlink ref="E1511" location="A125993218V" display="A125993218V" xr:uid="{00000000-0004-0000-0000-0000DC050000}"/>
    <hyperlink ref="E1512" location="A125996746C" display="A125996746C" xr:uid="{00000000-0004-0000-0000-0000DD050000}"/>
    <hyperlink ref="E1513" location="A126000346W" display="A126000346W" xr:uid="{00000000-0004-0000-0000-0000DE050000}"/>
    <hyperlink ref="E1514" location="A125998546W" display="A125998546W" xr:uid="{00000000-0004-0000-0000-0000DF050000}"/>
    <hyperlink ref="E1515" location="A125991346A" display="A125991346A" xr:uid="{00000000-0004-0000-0000-0000E0050000}"/>
    <hyperlink ref="E1516" location="A125994946K" display="A125994946K" xr:uid="{00000000-0004-0000-0000-0000E1050000}"/>
    <hyperlink ref="E1517" location="A125993146V" display="A125993146V" xr:uid="{00000000-0004-0000-0000-0000E2050000}"/>
    <hyperlink ref="E1518" location="A125996750V" display="A125996750V" xr:uid="{00000000-0004-0000-0000-0000E3050000}"/>
    <hyperlink ref="E1519" location="A126000350L" display="A126000350L" xr:uid="{00000000-0004-0000-0000-0000E4050000}"/>
    <hyperlink ref="E1520" location="A125998550L" display="A125998550L" xr:uid="{00000000-0004-0000-0000-0000E5050000}"/>
    <hyperlink ref="E1521" location="A125991350T" display="A125991350T" xr:uid="{00000000-0004-0000-0000-0000E6050000}"/>
    <hyperlink ref="E1522" location="A125994950A" display="A125994950A" xr:uid="{00000000-0004-0000-0000-0000E7050000}"/>
    <hyperlink ref="E1523" location="A125993150K" display="A125993150K" xr:uid="{00000000-0004-0000-0000-0000E8050000}"/>
    <hyperlink ref="E1524" location="A125996790L" display="A125996790L" xr:uid="{00000000-0004-0000-0000-0000E9050000}"/>
    <hyperlink ref="E1525" location="A126000390F" display="A126000390F" xr:uid="{00000000-0004-0000-0000-0000EA050000}"/>
    <hyperlink ref="E1526" location="A125998590F" display="A125998590F" xr:uid="{00000000-0004-0000-0000-0000EB050000}"/>
    <hyperlink ref="E1527" location="A125991390K" display="A125991390K" xr:uid="{00000000-0004-0000-0000-0000EC050000}"/>
    <hyperlink ref="E1528" location="A125994990V" display="A125994990V" xr:uid="{00000000-0004-0000-0000-0000ED050000}"/>
    <hyperlink ref="E1529" location="A125993190C" display="A125993190C" xr:uid="{00000000-0004-0000-0000-0000EE050000}"/>
    <hyperlink ref="E1530" location="A125996710A" display="A125996710A" xr:uid="{00000000-0004-0000-0000-0000EF050000}"/>
    <hyperlink ref="E1531" location="A126000310V" display="A126000310V" xr:uid="{00000000-0004-0000-0000-0000F0050000}"/>
    <hyperlink ref="E1532" location="A125998510V" display="A125998510V" xr:uid="{00000000-0004-0000-0000-0000F1050000}"/>
    <hyperlink ref="E1533" location="A125991310X" display="A125991310X" xr:uid="{00000000-0004-0000-0000-0000F2050000}"/>
    <hyperlink ref="E1534" location="A125994910J" display="A125994910J" xr:uid="{00000000-0004-0000-0000-0000F3050000}"/>
    <hyperlink ref="E1535" location="A125993110T" display="A125993110T" xr:uid="{00000000-0004-0000-0000-0000F4050000}"/>
    <hyperlink ref="E1536" location="A125996822V" display="A125996822V" xr:uid="{00000000-0004-0000-0000-0000F5050000}"/>
    <hyperlink ref="E1537" location="A126000422L" display="A126000422L" xr:uid="{00000000-0004-0000-0000-0000F6050000}"/>
    <hyperlink ref="E1538" location="A125998622L" display="A125998622L" xr:uid="{00000000-0004-0000-0000-0000F7050000}"/>
    <hyperlink ref="E1539" location="A125991422T" display="A125991422T" xr:uid="{00000000-0004-0000-0000-0000F8050000}"/>
    <hyperlink ref="E1540" location="A125995022C" display="A125995022C" xr:uid="{00000000-0004-0000-0000-0000F9050000}"/>
    <hyperlink ref="E1541" location="A125993222K" display="A125993222K" xr:uid="{00000000-0004-0000-0000-0000FA050000}"/>
    <hyperlink ref="E1542" location="A125996754C" display="A125996754C" xr:uid="{00000000-0004-0000-0000-0000FB050000}"/>
    <hyperlink ref="E1543" location="A126000354W" display="A126000354W" xr:uid="{00000000-0004-0000-0000-0000FC050000}"/>
    <hyperlink ref="E1544" location="A125998554W" display="A125998554W" xr:uid="{00000000-0004-0000-0000-0000FD050000}"/>
    <hyperlink ref="E1545" location="A125991354A" display="A125991354A" xr:uid="{00000000-0004-0000-0000-0000FE050000}"/>
    <hyperlink ref="E1546" location="A125994954K" display="A125994954K" xr:uid="{00000000-0004-0000-0000-0000FF050000}"/>
    <hyperlink ref="E1547" location="A125993154V" display="A125993154V" xr:uid="{00000000-0004-0000-0000-000000060000}"/>
    <hyperlink ref="E1548" location="A125996682C" display="A125996682C" xr:uid="{00000000-0004-0000-0000-000001060000}"/>
    <hyperlink ref="E1549" location="A126000282W" display="A126000282W" xr:uid="{00000000-0004-0000-0000-000002060000}"/>
    <hyperlink ref="E1550" location="A125998482W" display="A125998482W" xr:uid="{00000000-0004-0000-0000-000003060000}"/>
    <hyperlink ref="E1551" location="A125991282A" display="A125991282A" xr:uid="{00000000-0004-0000-0000-000004060000}"/>
    <hyperlink ref="E1552" location="A125994882K" display="A125994882K" xr:uid="{00000000-0004-0000-0000-000005060000}"/>
    <hyperlink ref="E1553" location="A125993082V" display="A125993082V" xr:uid="{00000000-0004-0000-0000-000006060000}"/>
    <hyperlink ref="E1554" location="A125996758L" display="A125996758L" xr:uid="{00000000-0004-0000-0000-000007060000}"/>
    <hyperlink ref="E1555" location="A126000358F" display="A126000358F" xr:uid="{00000000-0004-0000-0000-000008060000}"/>
    <hyperlink ref="E1556" location="A125998558F" display="A125998558F" xr:uid="{00000000-0004-0000-0000-000009060000}"/>
    <hyperlink ref="E1557" location="A125991358K" display="A125991358K" xr:uid="{00000000-0004-0000-0000-00000A060000}"/>
    <hyperlink ref="E1558" location="A125994958V" display="A125994958V" xr:uid="{00000000-0004-0000-0000-00000B060000}"/>
    <hyperlink ref="E1559" location="A125993158C" display="A125993158C" xr:uid="{00000000-0004-0000-0000-00000C060000}"/>
    <hyperlink ref="E1560" location="A125996762C" display="A125996762C" xr:uid="{00000000-0004-0000-0000-00000D060000}"/>
    <hyperlink ref="E1561" location="A126000362W" display="A126000362W" xr:uid="{00000000-0004-0000-0000-00000E060000}"/>
    <hyperlink ref="E1562" location="A125998562W" display="A125998562W" xr:uid="{00000000-0004-0000-0000-00000F060000}"/>
    <hyperlink ref="E1563" location="A125991362A" display="A125991362A" xr:uid="{00000000-0004-0000-0000-000010060000}"/>
    <hyperlink ref="E1564" location="A125994962K" display="A125994962K" xr:uid="{00000000-0004-0000-0000-000011060000}"/>
    <hyperlink ref="E1565" location="A125993162V" display="A125993162V" xr:uid="{00000000-0004-0000-0000-000012060000}"/>
    <hyperlink ref="E1566" location="A125996834C" display="A125996834C" xr:uid="{00000000-0004-0000-0000-000013060000}"/>
    <hyperlink ref="E1567" location="A126000434W" display="A126000434W" xr:uid="{00000000-0004-0000-0000-000014060000}"/>
    <hyperlink ref="E1568" location="A125998634W" display="A125998634W" xr:uid="{00000000-0004-0000-0000-000015060000}"/>
    <hyperlink ref="E1569" location="A125991434A" display="A125991434A" xr:uid="{00000000-0004-0000-0000-000016060000}"/>
    <hyperlink ref="E1570" location="A125995034L" display="A125995034L" xr:uid="{00000000-0004-0000-0000-000017060000}"/>
    <hyperlink ref="E1571" location="A125993234V" display="A125993234V" xr:uid="{00000000-0004-0000-0000-000018060000}"/>
    <hyperlink ref="E1572" location="A125996654V" display="A125996654V" xr:uid="{00000000-0004-0000-0000-000019060000}"/>
    <hyperlink ref="E1573" location="A126000254L" display="A126000254L" xr:uid="{00000000-0004-0000-0000-00001A060000}"/>
    <hyperlink ref="E1574" location="A125998454L" display="A125998454L" xr:uid="{00000000-0004-0000-0000-00001B060000}"/>
    <hyperlink ref="E1575" location="A125991254T" display="A125991254T" xr:uid="{00000000-0004-0000-0000-00001C060000}"/>
    <hyperlink ref="E1576" location="A125994854A" display="A125994854A" xr:uid="{00000000-0004-0000-0000-00001D060000}"/>
    <hyperlink ref="E1577" location="A125993054K" display="A125993054K" xr:uid="{00000000-0004-0000-0000-00001E060000}"/>
    <hyperlink ref="E1578" location="A125996826C" display="A125996826C" xr:uid="{00000000-0004-0000-0000-00001F060000}"/>
    <hyperlink ref="E1579" location="A126000426W" display="A126000426W" xr:uid="{00000000-0004-0000-0000-000020060000}"/>
    <hyperlink ref="E1580" location="A125998626W" display="A125998626W" xr:uid="{00000000-0004-0000-0000-000021060000}"/>
    <hyperlink ref="E1581" location="A125991426A" display="A125991426A" xr:uid="{00000000-0004-0000-0000-000022060000}"/>
    <hyperlink ref="E1582" location="A125995026L" display="A125995026L" xr:uid="{00000000-0004-0000-0000-000023060000}"/>
    <hyperlink ref="E1583" location="A125993226V" display="A125993226V" xr:uid="{00000000-0004-0000-0000-000024060000}"/>
    <hyperlink ref="E1584" location="A125996830V" display="A125996830V" xr:uid="{00000000-0004-0000-0000-000025060000}"/>
    <hyperlink ref="E1585" location="A126000430L" display="A126000430L" xr:uid="{00000000-0004-0000-0000-000026060000}"/>
    <hyperlink ref="E1586" location="A125998630L" display="A125998630L" xr:uid="{00000000-0004-0000-0000-000027060000}"/>
    <hyperlink ref="E1587" location="A125991430T" display="A125991430T" xr:uid="{00000000-0004-0000-0000-000028060000}"/>
    <hyperlink ref="E1588" location="A125995030C" display="A125995030C" xr:uid="{00000000-0004-0000-0000-000029060000}"/>
    <hyperlink ref="E1589" location="A125993230K" display="A125993230K" xr:uid="{00000000-0004-0000-0000-00002A060000}"/>
    <hyperlink ref="E1590" location="A125996658C" display="A125996658C" xr:uid="{00000000-0004-0000-0000-00002B060000}"/>
    <hyperlink ref="E1591" location="A126000258W" display="A126000258W" xr:uid="{00000000-0004-0000-0000-00002C060000}"/>
    <hyperlink ref="E1592" location="A125998458W" display="A125998458W" xr:uid="{00000000-0004-0000-0000-00002D060000}"/>
    <hyperlink ref="E1593" location="A125991258A" display="A125991258A" xr:uid="{00000000-0004-0000-0000-00002E060000}"/>
    <hyperlink ref="E1594" location="A125994858K" display="A125994858K" xr:uid="{00000000-0004-0000-0000-00002F060000}"/>
    <hyperlink ref="E1595" location="A125993058V" display="A125993058V" xr:uid="{00000000-0004-0000-0000-000030060000}"/>
    <hyperlink ref="E1596" location="A125996714K" display="A125996714K" xr:uid="{00000000-0004-0000-0000-000031060000}"/>
    <hyperlink ref="E1597" location="A126000314C" display="A126000314C" xr:uid="{00000000-0004-0000-0000-000032060000}"/>
    <hyperlink ref="E1598" location="A125998514C" display="A125998514C" xr:uid="{00000000-0004-0000-0000-000033060000}"/>
    <hyperlink ref="E1599" location="A125991314J" display="A125991314J" xr:uid="{00000000-0004-0000-0000-000034060000}"/>
    <hyperlink ref="E1600" location="A125994914T" display="A125994914T" xr:uid="{00000000-0004-0000-0000-000035060000}"/>
    <hyperlink ref="E1601" location="A125993114A" display="A125993114A" xr:uid="{00000000-0004-0000-0000-000036060000}"/>
    <hyperlink ref="E1602" location="A125996766L" display="A125996766L" xr:uid="{00000000-0004-0000-0000-000037060000}"/>
    <hyperlink ref="E1603" location="A126000366F" display="A126000366F" xr:uid="{00000000-0004-0000-0000-000038060000}"/>
    <hyperlink ref="E1604" location="A125998566F" display="A125998566F" xr:uid="{00000000-0004-0000-0000-000039060000}"/>
    <hyperlink ref="E1605" location="A125991366K" display="A125991366K" xr:uid="{00000000-0004-0000-0000-00003A060000}"/>
    <hyperlink ref="E1606" location="A125994966V" display="A125994966V" xr:uid="{00000000-0004-0000-0000-00003B060000}"/>
    <hyperlink ref="E1607" location="A125993166C" display="A125993166C" xr:uid="{00000000-0004-0000-0000-00003C060000}"/>
    <hyperlink ref="E1608" location="A125996838L" display="A125996838L" xr:uid="{00000000-0004-0000-0000-00003D060000}"/>
    <hyperlink ref="E1609" location="A126000438F" display="A126000438F" xr:uid="{00000000-0004-0000-0000-00003E060000}"/>
    <hyperlink ref="E1610" location="A125998638F" display="A125998638F" xr:uid="{00000000-0004-0000-0000-00003F060000}"/>
    <hyperlink ref="E1611" location="A125991438K" display="A125991438K" xr:uid="{00000000-0004-0000-0000-000040060000}"/>
    <hyperlink ref="E1612" location="A125995038W" display="A125995038W" xr:uid="{00000000-0004-0000-0000-000041060000}"/>
    <hyperlink ref="E1613" location="A125993238C" display="A125993238C" xr:uid="{00000000-0004-0000-0000-000042060000}"/>
    <hyperlink ref="E1614" location="A125996662V" display="A125996662V" xr:uid="{00000000-0004-0000-0000-000043060000}"/>
    <hyperlink ref="E1615" location="A126000262L" display="A126000262L" xr:uid="{00000000-0004-0000-0000-000044060000}"/>
    <hyperlink ref="E1616" location="A125998462L" display="A125998462L" xr:uid="{00000000-0004-0000-0000-000045060000}"/>
    <hyperlink ref="E1617" location="A125996794W" display="A125996794W" xr:uid="{00000000-0004-0000-0000-000046060000}"/>
    <hyperlink ref="E1618" location="A126000394R" display="A126000394R" xr:uid="{00000000-0004-0000-0000-000047060000}"/>
    <hyperlink ref="E1619" location="A125998594R" display="A125998594R" xr:uid="{00000000-0004-0000-0000-000048060000}"/>
    <hyperlink ref="E1620" location="A125991394V" display="A125991394V" xr:uid="{00000000-0004-0000-0000-000049060000}"/>
    <hyperlink ref="E1621" location="A125994994C" display="A125994994C" xr:uid="{00000000-0004-0000-0000-00004A060000}"/>
    <hyperlink ref="E1622" location="A125993194L" display="A125993194L" xr:uid="{00000000-0004-0000-0000-00004B060000}"/>
    <hyperlink ref="E1623" location="A125996798F" display="A125996798F" xr:uid="{00000000-0004-0000-0000-00004C060000}"/>
    <hyperlink ref="E1624" location="A126000398X" display="A126000398X" xr:uid="{00000000-0004-0000-0000-00004D060000}"/>
    <hyperlink ref="E1625" location="A125998598X" display="A125998598X" xr:uid="{00000000-0004-0000-0000-00004E060000}"/>
    <hyperlink ref="E1626" location="A125991398C" display="A125991398C" xr:uid="{00000000-0004-0000-0000-00004F060000}"/>
    <hyperlink ref="E1627" location="A125994998L" display="A125994998L" xr:uid="{00000000-0004-0000-0000-000050060000}"/>
    <hyperlink ref="E1628" location="A125993198W" display="A125993198W" xr:uid="{00000000-0004-0000-0000-000051060000}"/>
    <hyperlink ref="E1629" location="A125996694L" display="A125996694L" xr:uid="{00000000-0004-0000-0000-000052060000}"/>
    <hyperlink ref="E1630" location="A126000294F" display="A126000294F" xr:uid="{00000000-0004-0000-0000-000053060000}"/>
    <hyperlink ref="E1631" location="A125998494F" display="A125998494F" xr:uid="{00000000-0004-0000-0000-000054060000}"/>
    <hyperlink ref="E1632" location="A125991294K" display="A125991294K" xr:uid="{00000000-0004-0000-0000-000055060000}"/>
    <hyperlink ref="E1633" location="A125994894V" display="A125994894V" xr:uid="{00000000-0004-0000-0000-000056060000}"/>
    <hyperlink ref="E1634" location="A125993094C" display="A125993094C" xr:uid="{00000000-0004-0000-0000-000057060000}"/>
    <hyperlink ref="E1635" location="A125996666C" display="A125996666C" xr:uid="{00000000-0004-0000-0000-000058060000}"/>
    <hyperlink ref="E1636" location="A126000266W" display="A126000266W" xr:uid="{00000000-0004-0000-0000-000059060000}"/>
    <hyperlink ref="E1637" location="A125998466W" display="A125998466W" xr:uid="{00000000-0004-0000-0000-00005A060000}"/>
    <hyperlink ref="E1638" location="A125991266A" display="A125991266A" xr:uid="{00000000-0004-0000-0000-00005B060000}"/>
    <hyperlink ref="E1639" location="A125994866K" display="A125994866K" xr:uid="{00000000-0004-0000-0000-00005C060000}"/>
    <hyperlink ref="E1640" location="A125993066V" display="A125993066V" xr:uid="{00000000-0004-0000-0000-00005D060000}"/>
    <hyperlink ref="E1641" location="A125991318T" display="A125991318T" xr:uid="{00000000-0004-0000-0000-00005E060000}"/>
    <hyperlink ref="E1642" location="A125994918A" display="A125994918A" xr:uid="{00000000-0004-0000-0000-00005F060000}"/>
    <hyperlink ref="E1643" location="A125993118K" display="A125993118K" xr:uid="{00000000-0004-0000-0000-000060060000}"/>
    <hyperlink ref="E1644" location="A125996686L" display="A125996686L" xr:uid="{00000000-0004-0000-0000-000061060000}"/>
    <hyperlink ref="E1645" location="A126000286F" display="A126000286F" xr:uid="{00000000-0004-0000-0000-000062060000}"/>
    <hyperlink ref="E1646" location="A125998486F" display="A125998486F" xr:uid="{00000000-0004-0000-0000-000063060000}"/>
    <hyperlink ref="E1647" location="A125991286K" display="A125991286K" xr:uid="{00000000-0004-0000-0000-000064060000}"/>
    <hyperlink ref="E1648" location="A125994886V" display="A125994886V" xr:uid="{00000000-0004-0000-0000-000065060000}"/>
    <hyperlink ref="E1649" location="A125993086C" display="A125993086C" xr:uid="{00000000-0004-0000-0000-000066060000}"/>
    <hyperlink ref="E1650" location="A125996722K" display="A125996722K" xr:uid="{00000000-0004-0000-0000-000067060000}"/>
    <hyperlink ref="E1651" location="A126000322C" display="A126000322C" xr:uid="{00000000-0004-0000-0000-000068060000}"/>
    <hyperlink ref="E1652" location="A125998522C" display="A125998522C" xr:uid="{00000000-0004-0000-0000-000069060000}"/>
    <hyperlink ref="E1653" location="A125991322J" display="A125991322J" xr:uid="{00000000-0004-0000-0000-00006A060000}"/>
    <hyperlink ref="E1654" location="A125994922T" display="A125994922T" xr:uid="{00000000-0004-0000-0000-00006B060000}"/>
    <hyperlink ref="E1655" location="A125993122A" display="A125993122A" xr:uid="{00000000-0004-0000-0000-00006C060000}"/>
    <hyperlink ref="E1656" location="A125996698W" display="A125996698W" xr:uid="{00000000-0004-0000-0000-00006D060000}"/>
    <hyperlink ref="E1657" location="A126000298R" display="A126000298R" xr:uid="{00000000-0004-0000-0000-00006E060000}"/>
    <hyperlink ref="E1658" location="A125998498R" display="A125998498R" xr:uid="{00000000-0004-0000-0000-00006F060000}"/>
    <hyperlink ref="E1659" location="A125991298V" display="A125991298V" xr:uid="{00000000-0004-0000-0000-000070060000}"/>
    <hyperlink ref="E1660" location="A125994898C" display="A125994898C" xr:uid="{00000000-0004-0000-0000-000071060000}"/>
    <hyperlink ref="E1661" location="A125993098L" display="A125993098L" xr:uid="{00000000-0004-0000-0000-000072060000}"/>
    <hyperlink ref="E1662" location="A125996726V" display="A125996726V" xr:uid="{00000000-0004-0000-0000-000073060000}"/>
    <hyperlink ref="E1663" location="A126000326L" display="A126000326L" xr:uid="{00000000-0004-0000-0000-000074060000}"/>
    <hyperlink ref="E1664" location="A125998526L" display="A125998526L" xr:uid="{00000000-0004-0000-0000-000075060000}"/>
    <hyperlink ref="E1665" location="A125991326T" display="A125991326T" xr:uid="{00000000-0004-0000-0000-000076060000}"/>
    <hyperlink ref="E1666" location="A125994926A" display="A125994926A" xr:uid="{00000000-0004-0000-0000-000077060000}"/>
    <hyperlink ref="E1667" location="A125993126K" display="A125993126K" xr:uid="{00000000-0004-0000-0000-000078060000}"/>
    <hyperlink ref="E1668" location="A125996770C" display="A125996770C" xr:uid="{00000000-0004-0000-0000-000079060000}"/>
    <hyperlink ref="E1669" location="A126000370W" display="A126000370W" xr:uid="{00000000-0004-0000-0000-00007A060000}"/>
    <hyperlink ref="E1670" location="A125998570W" display="A125998570W" xr:uid="{00000000-0004-0000-0000-00007B060000}"/>
    <hyperlink ref="E1671" location="A125991370A" display="A125991370A" xr:uid="{00000000-0004-0000-0000-00007C060000}"/>
    <hyperlink ref="E1672" location="A125994970K" display="A125994970K" xr:uid="{00000000-0004-0000-0000-00007D060000}"/>
    <hyperlink ref="E1673" location="A125993170V" display="A125993170V" xr:uid="{00000000-0004-0000-0000-00007E060000}"/>
    <hyperlink ref="E1674" location="A125996730K" display="A125996730K" xr:uid="{00000000-0004-0000-0000-00007F060000}"/>
    <hyperlink ref="E1675" location="A126000330C" display="A126000330C" xr:uid="{00000000-0004-0000-0000-000080060000}"/>
    <hyperlink ref="E1676" location="A125998530C" display="A125998530C" xr:uid="{00000000-0004-0000-0000-000081060000}"/>
    <hyperlink ref="E1677" location="A125991330J" display="A125991330J" xr:uid="{00000000-0004-0000-0000-000082060000}"/>
    <hyperlink ref="E1678" location="A125994930T" display="A125994930T" xr:uid="{00000000-0004-0000-0000-000083060000}"/>
    <hyperlink ref="E1679" location="A125993130A" display="A125993130A" xr:uid="{00000000-0004-0000-0000-000084060000}"/>
    <hyperlink ref="E1680" location="A125996702A" display="A125996702A" xr:uid="{00000000-0004-0000-0000-000085060000}"/>
    <hyperlink ref="E1681" location="A126000302V" display="A126000302V" xr:uid="{00000000-0004-0000-0000-000086060000}"/>
    <hyperlink ref="E1682" location="A125998502V" display="A125998502V" xr:uid="{00000000-0004-0000-0000-000087060000}"/>
    <hyperlink ref="E1683" location="A125991302X" display="A125991302X" xr:uid="{00000000-0004-0000-0000-000088060000}"/>
    <hyperlink ref="E1684" location="A125994902J" display="A125994902J" xr:uid="{00000000-0004-0000-0000-000089060000}"/>
    <hyperlink ref="E1685" location="A125993102T" display="A125993102T" xr:uid="{00000000-0004-0000-0000-00008A060000}"/>
    <hyperlink ref="E1686" location="A125996802K" display="A125996802K" xr:uid="{00000000-0004-0000-0000-00008B060000}"/>
    <hyperlink ref="E1687" location="A126000402C" display="A126000402C" xr:uid="{00000000-0004-0000-0000-00008C060000}"/>
    <hyperlink ref="E1688" location="A125998602C" display="A125998602C" xr:uid="{00000000-0004-0000-0000-00008D060000}"/>
    <hyperlink ref="E1689" location="A125991402J" display="A125991402J" xr:uid="{00000000-0004-0000-0000-00008E060000}"/>
    <hyperlink ref="E1690" location="A125995002V" display="A125995002V" xr:uid="{00000000-0004-0000-0000-00008F060000}"/>
    <hyperlink ref="E1691" location="A125993202A" display="A125993202A" xr:uid="{00000000-0004-0000-0000-000090060000}"/>
    <hyperlink ref="E1692" location="A125996774L" display="A125996774L" xr:uid="{00000000-0004-0000-0000-000091060000}"/>
    <hyperlink ref="E1693" location="A126000374F" display="A126000374F" xr:uid="{00000000-0004-0000-0000-000092060000}"/>
    <hyperlink ref="E1694" location="A125998574F" display="A125998574F" xr:uid="{00000000-0004-0000-0000-000093060000}"/>
    <hyperlink ref="E1695" location="A125991374K" display="A125991374K" xr:uid="{00000000-0004-0000-0000-000094060000}"/>
    <hyperlink ref="E1696" location="A125994974V" display="A125994974V" xr:uid="{00000000-0004-0000-0000-000095060000}"/>
    <hyperlink ref="E1697" location="A125993174C" display="A125993174C" xr:uid="{00000000-0004-0000-0000-000096060000}"/>
    <hyperlink ref="E1698" location="A125996778W" display="A125996778W" xr:uid="{00000000-0004-0000-0000-000097060000}"/>
    <hyperlink ref="E1699" location="A126000378R" display="A126000378R" xr:uid="{00000000-0004-0000-0000-000098060000}"/>
    <hyperlink ref="E1700" location="A125998578R" display="A125998578R" xr:uid="{00000000-0004-0000-0000-000099060000}"/>
    <hyperlink ref="E1701" location="A125991378V" display="A125991378V" xr:uid="{00000000-0004-0000-0000-00009A060000}"/>
    <hyperlink ref="E1702" location="A125994978C" display="A125994978C" xr:uid="{00000000-0004-0000-0000-00009B060000}"/>
    <hyperlink ref="E1703" location="A125993178L" display="A125993178L" xr:uid="{00000000-0004-0000-0000-00009C060000}"/>
    <hyperlink ref="E1704" location="A125996842C" display="A125996842C" xr:uid="{00000000-0004-0000-0000-00009D060000}"/>
    <hyperlink ref="E1705" location="A126000442W" display="A126000442W" xr:uid="{00000000-0004-0000-0000-00009E060000}"/>
    <hyperlink ref="E1706" location="A125998642W" display="A125998642W" xr:uid="{00000000-0004-0000-0000-00009F060000}"/>
    <hyperlink ref="E1707" location="A125991442A" display="A125991442A" xr:uid="{00000000-0004-0000-0000-0000A0060000}"/>
    <hyperlink ref="E1708" location="A125995042L" display="A125995042L" xr:uid="{00000000-0004-0000-0000-0000A1060000}"/>
    <hyperlink ref="E1709" location="A125993242V" display="A125993242V" xr:uid="{00000000-0004-0000-0000-0000A2060000}"/>
    <hyperlink ref="E1710" location="A125996670V" display="A125996670V" xr:uid="{00000000-0004-0000-0000-0000A3060000}"/>
    <hyperlink ref="E1711" location="A126000270L" display="A126000270L" xr:uid="{00000000-0004-0000-0000-0000A4060000}"/>
    <hyperlink ref="E1712" location="A125998470L" display="A125998470L" xr:uid="{00000000-0004-0000-0000-0000A5060000}"/>
    <hyperlink ref="E1713" location="A125991270T" display="A125991270T" xr:uid="{00000000-0004-0000-0000-0000A6060000}"/>
    <hyperlink ref="E1714" location="A125994870A" display="A125994870A" xr:uid="{00000000-0004-0000-0000-0000A7060000}"/>
    <hyperlink ref="E1715" location="A125993070K" display="A125993070K" xr:uid="{00000000-0004-0000-0000-0000A8060000}"/>
    <hyperlink ref="E1716" location="A125996734V" display="A125996734V" xr:uid="{00000000-0004-0000-0000-0000A9060000}"/>
    <hyperlink ref="E1717" location="A126000334L" display="A126000334L" xr:uid="{00000000-0004-0000-0000-0000AA060000}"/>
    <hyperlink ref="E1718" location="A125998534L" display="A125998534L" xr:uid="{00000000-0004-0000-0000-0000AB060000}"/>
    <hyperlink ref="E1719" location="A125991334T" display="A125991334T" xr:uid="{00000000-0004-0000-0000-0000AC060000}"/>
    <hyperlink ref="E1720" location="A125994934A" display="A125994934A" xr:uid="{00000000-0004-0000-0000-0000AD060000}"/>
    <hyperlink ref="E1721" location="A125993134K" display="A125993134K" xr:uid="{00000000-0004-0000-0000-0000AE060000}"/>
    <hyperlink ref="E1722" location="A125996690C" display="A125996690C" xr:uid="{00000000-0004-0000-0000-0000AF060000}"/>
    <hyperlink ref="E1723" location="A126000290W" display="A126000290W" xr:uid="{00000000-0004-0000-0000-0000B0060000}"/>
    <hyperlink ref="E1724" location="A125998490W" display="A125998490W" xr:uid="{00000000-0004-0000-0000-0000B1060000}"/>
    <hyperlink ref="E1725" location="A125991290A" display="A125991290A" xr:uid="{00000000-0004-0000-0000-0000B2060000}"/>
    <hyperlink ref="E1726" location="A125994890K" display="A125994890K" xr:uid="{00000000-0004-0000-0000-0000B3060000}"/>
    <hyperlink ref="E1727" location="A125993090V" display="A125993090V" xr:uid="{00000000-0004-0000-0000-0000B4060000}"/>
    <hyperlink ref="E1728" location="A125996782L" display="A125996782L" xr:uid="{00000000-0004-0000-0000-0000B5060000}"/>
    <hyperlink ref="E1729" location="A126000382F" display="A126000382F" xr:uid="{00000000-0004-0000-0000-0000B6060000}"/>
    <hyperlink ref="E1730" location="A125998582F" display="A125998582F" xr:uid="{00000000-0004-0000-0000-0000B7060000}"/>
    <hyperlink ref="E1731" location="A125991382K" display="A125991382K" xr:uid="{00000000-0004-0000-0000-0000B8060000}"/>
    <hyperlink ref="E1732" location="A125994982V" display="A125994982V" xr:uid="{00000000-0004-0000-0000-0000B9060000}"/>
    <hyperlink ref="E1733" location="A125993182C" display="A125993182C" xr:uid="{00000000-0004-0000-0000-0000BA060000}"/>
    <hyperlink ref="E1734" location="A125996786W" display="A125996786W" xr:uid="{00000000-0004-0000-0000-0000BB060000}"/>
    <hyperlink ref="E1735" location="A126000386R" display="A126000386R" xr:uid="{00000000-0004-0000-0000-0000BC060000}"/>
    <hyperlink ref="E1736" location="A125998586R" display="A125998586R" xr:uid="{00000000-0004-0000-0000-0000BD060000}"/>
    <hyperlink ref="E1737" location="A125991386V" display="A125991386V" xr:uid="{00000000-0004-0000-0000-0000BE060000}"/>
    <hyperlink ref="E1738" location="A125994986C" display="A125994986C" xr:uid="{00000000-0004-0000-0000-0000BF060000}"/>
    <hyperlink ref="E1739" location="A125993186L" display="A125993186L" xr:uid="{00000000-0004-0000-0000-0000C0060000}"/>
    <hyperlink ref="E1740" location="A125996706K" display="A125996706K" xr:uid="{00000000-0004-0000-0000-0000C1060000}"/>
    <hyperlink ref="E1741" location="A126000306C" display="A126000306C" xr:uid="{00000000-0004-0000-0000-0000C2060000}"/>
    <hyperlink ref="E1742" location="A125998506C" display="A125998506C" xr:uid="{00000000-0004-0000-0000-0000C3060000}"/>
    <hyperlink ref="E1743" location="A125991306J" display="A125991306J" xr:uid="{00000000-0004-0000-0000-0000C4060000}"/>
    <hyperlink ref="E1744" location="A125994906T" display="A125994906T" xr:uid="{00000000-0004-0000-0000-0000C5060000}"/>
    <hyperlink ref="E1745" location="A125993106A" display="A125993106A" xr:uid="{00000000-0004-0000-0000-0000C6060000}"/>
    <hyperlink ref="E1746" location="A125996674C" display="A125996674C" xr:uid="{00000000-0004-0000-0000-0000C7060000}"/>
    <hyperlink ref="E1747" location="A126000274W" display="A126000274W" xr:uid="{00000000-0004-0000-0000-0000C8060000}"/>
    <hyperlink ref="E1748" location="A125998474W" display="A125998474W" xr:uid="{00000000-0004-0000-0000-0000C9060000}"/>
    <hyperlink ref="E1749" location="A125991274A" display="A125991274A" xr:uid="{00000000-0004-0000-0000-0000CA060000}"/>
    <hyperlink ref="E1750" location="A125994874K" display="A125994874K" xr:uid="{00000000-0004-0000-0000-0000CB060000}"/>
    <hyperlink ref="E1751" location="A125993074V" display="A125993074V" xr:uid="{00000000-0004-0000-0000-0000CC060000}"/>
    <hyperlink ref="E1752" location="A125996846L" display="A125996846L" xr:uid="{00000000-0004-0000-0000-0000CD060000}"/>
    <hyperlink ref="E1753" location="A126000446F" display="A126000446F" xr:uid="{00000000-0004-0000-0000-0000CE060000}"/>
    <hyperlink ref="E1754" location="A125998646F" display="A125998646F" xr:uid="{00000000-0004-0000-0000-0000CF060000}"/>
    <hyperlink ref="E1755" location="A125991446K" display="A125991446K" xr:uid="{00000000-0004-0000-0000-0000D0060000}"/>
    <hyperlink ref="E1756" location="A125995046W" display="A125995046W" xr:uid="{00000000-0004-0000-0000-0000D1060000}"/>
    <hyperlink ref="E1757" location="A125993246C" display="A125993246C" xr:uid="{00000000-0004-0000-0000-0000D2060000}"/>
    <hyperlink ref="E1758" location="A125996738C" display="A125996738C" xr:uid="{00000000-0004-0000-0000-0000D3060000}"/>
    <hyperlink ref="E1759" location="A126000338W" display="A126000338W" xr:uid="{00000000-0004-0000-0000-0000D4060000}"/>
    <hyperlink ref="E1760" location="A125998538W" display="A125998538W" xr:uid="{00000000-0004-0000-0000-0000D5060000}"/>
    <hyperlink ref="E1761" location="A125991338A" display="A125991338A" xr:uid="{00000000-0004-0000-0000-0000D6060000}"/>
    <hyperlink ref="E1762" location="A125994938K" display="A125994938K" xr:uid="{00000000-0004-0000-0000-0000D7060000}"/>
    <hyperlink ref="E1763" location="A125993138V" display="A125993138V" xr:uid="{00000000-0004-0000-0000-0000D8060000}"/>
    <hyperlink ref="E1764" location="A125996806V" display="A125996806V" xr:uid="{00000000-0004-0000-0000-0000D9060000}"/>
    <hyperlink ref="E1765" location="A126000406L" display="A126000406L" xr:uid="{00000000-0004-0000-0000-0000DA060000}"/>
    <hyperlink ref="E1766" location="A125998606L" display="A125998606L" xr:uid="{00000000-0004-0000-0000-0000DB060000}"/>
    <hyperlink ref="E1767" location="A125991406T" display="A125991406T" xr:uid="{00000000-0004-0000-0000-0000DC060000}"/>
    <hyperlink ref="E1768" location="A125995006C" display="A125995006C" xr:uid="{00000000-0004-0000-0000-0000DD060000}"/>
    <hyperlink ref="E1769" location="A125993206K" display="A125993206K" xr:uid="{00000000-0004-0000-0000-0000DE060000}"/>
    <hyperlink ref="E1770" location="A125996850C" display="A125996850C" xr:uid="{00000000-0004-0000-0000-0000DF060000}"/>
    <hyperlink ref="E1771" location="A126000450W" display="A126000450W" xr:uid="{00000000-0004-0000-0000-0000E0060000}"/>
    <hyperlink ref="E1772" location="A125998650W" display="A125998650W" xr:uid="{00000000-0004-0000-0000-0000E1060000}"/>
    <hyperlink ref="E1773" location="A125991450A" display="A125991450A" xr:uid="{00000000-0004-0000-0000-0000E2060000}"/>
    <hyperlink ref="E1774" location="A125995050L" display="A125995050L" xr:uid="{00000000-0004-0000-0000-0000E3060000}"/>
    <hyperlink ref="E1775" location="A125993250V" display="A125993250V" xr:uid="{00000000-0004-0000-0000-0000E4060000}"/>
    <hyperlink ref="E1776" location="A125996878F" display="A125996878F" xr:uid="{00000000-0004-0000-0000-0000E5060000}"/>
    <hyperlink ref="E1777" location="A126000478X" display="A126000478X" xr:uid="{00000000-0004-0000-0000-0000E6060000}"/>
    <hyperlink ref="E1778" location="A125998678X" display="A125998678X" xr:uid="{00000000-0004-0000-0000-0000E7060000}"/>
    <hyperlink ref="E1779" location="A125991478C" display="A125991478C" xr:uid="{00000000-0004-0000-0000-0000E8060000}"/>
    <hyperlink ref="E1780" location="A125995078R" display="A125995078R" xr:uid="{00000000-0004-0000-0000-0000E9060000}"/>
    <hyperlink ref="E1781" location="A125993278W" display="A125993278W" xr:uid="{00000000-0004-0000-0000-0000EA060000}"/>
    <hyperlink ref="E1782" location="A125997010F" display="A125997010F" xr:uid="{00000000-0004-0000-0000-0000EB060000}"/>
    <hyperlink ref="E1783" location="A126000610W" display="A126000610W" xr:uid="{00000000-0004-0000-0000-0000EC060000}"/>
    <hyperlink ref="E1784" location="A125998810W" display="A125998810W" xr:uid="{00000000-0004-0000-0000-0000ED060000}"/>
    <hyperlink ref="E1785" location="A125991610A" display="A125991610A" xr:uid="{00000000-0004-0000-0000-0000EE060000}"/>
    <hyperlink ref="E1786" location="A125995210L" display="A125995210L" xr:uid="{00000000-0004-0000-0000-0000EF060000}"/>
    <hyperlink ref="E1787" location="A125993410V" display="A125993410V" xr:uid="{00000000-0004-0000-0000-0000F0060000}"/>
    <hyperlink ref="E1788" location="A125996942L" display="A125996942L" xr:uid="{00000000-0004-0000-0000-0000F1060000}"/>
    <hyperlink ref="E1789" location="A126000542F" display="A126000542F" xr:uid="{00000000-0004-0000-0000-0000F2060000}"/>
    <hyperlink ref="E1790" location="A125998742F" display="A125998742F" xr:uid="{00000000-0004-0000-0000-0000F3060000}"/>
    <hyperlink ref="E1791" location="A125991542K" display="A125991542K" xr:uid="{00000000-0004-0000-0000-0000F4060000}"/>
    <hyperlink ref="E1792" location="A125995142W" display="A125995142W" xr:uid="{00000000-0004-0000-0000-0000F5060000}"/>
    <hyperlink ref="E1793" location="A125993342C" display="A125993342C" xr:uid="{00000000-0004-0000-0000-0000F6060000}"/>
    <hyperlink ref="E1794" location="A125997014R" display="A125997014R" xr:uid="{00000000-0004-0000-0000-0000F7060000}"/>
    <hyperlink ref="E1795" location="A126000614F" display="A126000614F" xr:uid="{00000000-0004-0000-0000-0000F8060000}"/>
    <hyperlink ref="E1796" location="A125998814F" display="A125998814F" xr:uid="{00000000-0004-0000-0000-0000F9060000}"/>
    <hyperlink ref="E1797" location="A125991614K" display="A125991614K" xr:uid="{00000000-0004-0000-0000-0000FA060000}"/>
    <hyperlink ref="E1798" location="A125995214W" display="A125995214W" xr:uid="{00000000-0004-0000-0000-0000FB060000}"/>
    <hyperlink ref="E1799" location="A125993414C" display="A125993414C" xr:uid="{00000000-0004-0000-0000-0000FC060000}"/>
    <hyperlink ref="E1800" location="A125997018X" display="A125997018X" xr:uid="{00000000-0004-0000-0000-0000FD060000}"/>
    <hyperlink ref="E1801" location="A126000618R" display="A126000618R" xr:uid="{00000000-0004-0000-0000-0000FE060000}"/>
    <hyperlink ref="E1802" location="A125998818R" display="A125998818R" xr:uid="{00000000-0004-0000-0000-0000FF060000}"/>
    <hyperlink ref="E1803" location="A125991618V" display="A125991618V" xr:uid="{00000000-0004-0000-0000-000000070000}"/>
    <hyperlink ref="E1804" location="A125995218F" display="A125995218F" xr:uid="{00000000-0004-0000-0000-000001070000}"/>
    <hyperlink ref="E1805" location="A125993418L" display="A125993418L" xr:uid="{00000000-0004-0000-0000-000002070000}"/>
    <hyperlink ref="E1806" location="A125996946W" display="A125996946W" xr:uid="{00000000-0004-0000-0000-000003070000}"/>
    <hyperlink ref="E1807" location="A126000546R" display="A126000546R" xr:uid="{00000000-0004-0000-0000-000004070000}"/>
    <hyperlink ref="E1808" location="A125998746R" display="A125998746R" xr:uid="{00000000-0004-0000-0000-000005070000}"/>
    <hyperlink ref="E1809" location="A125991546V" display="A125991546V" xr:uid="{00000000-0004-0000-0000-000006070000}"/>
    <hyperlink ref="E1810" location="A125995146F" display="A125995146F" xr:uid="{00000000-0004-0000-0000-000007070000}"/>
    <hyperlink ref="E1811" location="A125993346L" display="A125993346L" xr:uid="{00000000-0004-0000-0000-000008070000}"/>
    <hyperlink ref="E1812" location="A125996950L" display="A125996950L" xr:uid="{00000000-0004-0000-0000-000009070000}"/>
    <hyperlink ref="E1813" location="A126000550F" display="A126000550F" xr:uid="{00000000-0004-0000-0000-00000A070000}"/>
    <hyperlink ref="E1814" location="A125998750F" display="A125998750F" xr:uid="{00000000-0004-0000-0000-00000B070000}"/>
    <hyperlink ref="E1815" location="A125991550K" display="A125991550K" xr:uid="{00000000-0004-0000-0000-00000C070000}"/>
    <hyperlink ref="E1816" location="A125995150W" display="A125995150W" xr:uid="{00000000-0004-0000-0000-00000D070000}"/>
    <hyperlink ref="E1817" location="A125993350C" display="A125993350C" xr:uid="{00000000-0004-0000-0000-00000E070000}"/>
    <hyperlink ref="E1818" location="A125996990F" display="A125996990F" xr:uid="{00000000-0004-0000-0000-00000F070000}"/>
    <hyperlink ref="E1819" location="A126000590X" display="A126000590X" xr:uid="{00000000-0004-0000-0000-000010070000}"/>
    <hyperlink ref="E1820" location="A125998790X" display="A125998790X" xr:uid="{00000000-0004-0000-0000-000011070000}"/>
    <hyperlink ref="E1821" location="A125991590C" display="A125991590C" xr:uid="{00000000-0004-0000-0000-000012070000}"/>
    <hyperlink ref="E1822" location="A125995190R" display="A125995190R" xr:uid="{00000000-0004-0000-0000-000013070000}"/>
    <hyperlink ref="E1823" location="A125993390W" display="A125993390W" xr:uid="{00000000-0004-0000-0000-000014070000}"/>
    <hyperlink ref="E1824" location="A125996910V" display="A125996910V" xr:uid="{00000000-0004-0000-0000-000015070000}"/>
    <hyperlink ref="E1825" location="A126000510L" display="A126000510L" xr:uid="{00000000-0004-0000-0000-000016070000}"/>
    <hyperlink ref="E1826" location="A125998710L" display="A125998710L" xr:uid="{00000000-0004-0000-0000-000017070000}"/>
    <hyperlink ref="E1827" location="A125991510T" display="A125991510T" xr:uid="{00000000-0004-0000-0000-000018070000}"/>
    <hyperlink ref="E1828" location="A125995110C" display="A125995110C" xr:uid="{00000000-0004-0000-0000-000019070000}"/>
    <hyperlink ref="E1829" location="A125993310K" display="A125993310K" xr:uid="{00000000-0004-0000-0000-00001A070000}"/>
    <hyperlink ref="E1830" location="A125997022R" display="A125997022R" xr:uid="{00000000-0004-0000-0000-00001B070000}"/>
    <hyperlink ref="E1831" location="A126000622F" display="A126000622F" xr:uid="{00000000-0004-0000-0000-00001C070000}"/>
    <hyperlink ref="E1832" location="A125998822F" display="A125998822F" xr:uid="{00000000-0004-0000-0000-00001D070000}"/>
    <hyperlink ref="E1833" location="A125991622K" display="A125991622K" xr:uid="{00000000-0004-0000-0000-00001E070000}"/>
    <hyperlink ref="E1834" location="A125995222W" display="A125995222W" xr:uid="{00000000-0004-0000-0000-00001F070000}"/>
    <hyperlink ref="E1835" location="A125993422C" display="A125993422C" xr:uid="{00000000-0004-0000-0000-000020070000}"/>
    <hyperlink ref="E1836" location="A125996954W" display="A125996954W" xr:uid="{00000000-0004-0000-0000-000021070000}"/>
    <hyperlink ref="E1837" location="A126000554R" display="A126000554R" xr:uid="{00000000-0004-0000-0000-000022070000}"/>
    <hyperlink ref="E1838" location="A125998754R" display="A125998754R" xr:uid="{00000000-0004-0000-0000-000023070000}"/>
    <hyperlink ref="E1839" location="A125991554V" display="A125991554V" xr:uid="{00000000-0004-0000-0000-000024070000}"/>
    <hyperlink ref="E1840" location="A125995154F" display="A125995154F" xr:uid="{00000000-0004-0000-0000-000025070000}"/>
    <hyperlink ref="E1841" location="A125993354L" display="A125993354L" xr:uid="{00000000-0004-0000-0000-000026070000}"/>
    <hyperlink ref="E1842" location="A125996882W" display="A125996882W" xr:uid="{00000000-0004-0000-0000-000027070000}"/>
    <hyperlink ref="E1843" location="A126000482R" display="A126000482R" xr:uid="{00000000-0004-0000-0000-000028070000}"/>
    <hyperlink ref="E1844" location="A125998682R" display="A125998682R" xr:uid="{00000000-0004-0000-0000-000029070000}"/>
    <hyperlink ref="E1845" location="A125991482V" display="A125991482V" xr:uid="{00000000-0004-0000-0000-00002A070000}"/>
    <hyperlink ref="E1846" location="A125995082F" display="A125995082F" xr:uid="{00000000-0004-0000-0000-00002B070000}"/>
    <hyperlink ref="E1847" location="A125993282L" display="A125993282L" xr:uid="{00000000-0004-0000-0000-00002C070000}"/>
    <hyperlink ref="E1848" location="A125996958F" display="A125996958F" xr:uid="{00000000-0004-0000-0000-00002D070000}"/>
    <hyperlink ref="E1849" location="A126000558X" display="A126000558X" xr:uid="{00000000-0004-0000-0000-00002E070000}"/>
    <hyperlink ref="E1850" location="A125998758X" display="A125998758X" xr:uid="{00000000-0004-0000-0000-00002F070000}"/>
    <hyperlink ref="E1851" location="A125991558C" display="A125991558C" xr:uid="{00000000-0004-0000-0000-000030070000}"/>
    <hyperlink ref="E1852" location="A125995158R" display="A125995158R" xr:uid="{00000000-0004-0000-0000-000031070000}"/>
    <hyperlink ref="E1853" location="A125993358W" display="A125993358W" xr:uid="{00000000-0004-0000-0000-000032070000}"/>
    <hyperlink ref="E1854" location="A125996962W" display="A125996962W" xr:uid="{00000000-0004-0000-0000-000033070000}"/>
    <hyperlink ref="E1855" location="A126000562R" display="A126000562R" xr:uid="{00000000-0004-0000-0000-000034070000}"/>
    <hyperlink ref="E1856" location="A125998762R" display="A125998762R" xr:uid="{00000000-0004-0000-0000-000035070000}"/>
    <hyperlink ref="E1857" location="A125991562V" display="A125991562V" xr:uid="{00000000-0004-0000-0000-000036070000}"/>
    <hyperlink ref="E1858" location="A125995162F" display="A125995162F" xr:uid="{00000000-0004-0000-0000-000037070000}"/>
    <hyperlink ref="E1859" location="A125993362L" display="A125993362L" xr:uid="{00000000-0004-0000-0000-000038070000}"/>
    <hyperlink ref="E1860" location="A125997034X" display="A125997034X" xr:uid="{00000000-0004-0000-0000-000039070000}"/>
    <hyperlink ref="E1861" location="A126000634R" display="A126000634R" xr:uid="{00000000-0004-0000-0000-00003A070000}"/>
    <hyperlink ref="E1862" location="A125998834R" display="A125998834R" xr:uid="{00000000-0004-0000-0000-00003B070000}"/>
    <hyperlink ref="E1863" location="A125991634V" display="A125991634V" xr:uid="{00000000-0004-0000-0000-00003C070000}"/>
    <hyperlink ref="E1864" location="A125995234F" display="A125995234F" xr:uid="{00000000-0004-0000-0000-00003D070000}"/>
    <hyperlink ref="E1865" location="A125993434L" display="A125993434L" xr:uid="{00000000-0004-0000-0000-00003E070000}"/>
    <hyperlink ref="E1866" location="A125996854L" display="A125996854L" xr:uid="{00000000-0004-0000-0000-00003F070000}"/>
    <hyperlink ref="E1867" location="A126000454F" display="A126000454F" xr:uid="{00000000-0004-0000-0000-000040070000}"/>
    <hyperlink ref="E1868" location="A125998654F" display="A125998654F" xr:uid="{00000000-0004-0000-0000-000041070000}"/>
    <hyperlink ref="E1869" location="A125991454K" display="A125991454K" xr:uid="{00000000-0004-0000-0000-000042070000}"/>
    <hyperlink ref="E1870" location="A125995054W" display="A125995054W" xr:uid="{00000000-0004-0000-0000-000043070000}"/>
    <hyperlink ref="E1871" location="A125993254C" display="A125993254C" xr:uid="{00000000-0004-0000-0000-000044070000}"/>
    <hyperlink ref="E1872" location="A125997026X" display="A125997026X" xr:uid="{00000000-0004-0000-0000-000045070000}"/>
    <hyperlink ref="E1873" location="A126000626R" display="A126000626R" xr:uid="{00000000-0004-0000-0000-000046070000}"/>
    <hyperlink ref="E1874" location="A125998826R" display="A125998826R" xr:uid="{00000000-0004-0000-0000-000047070000}"/>
    <hyperlink ref="E1875" location="A125991626V" display="A125991626V" xr:uid="{00000000-0004-0000-0000-000048070000}"/>
    <hyperlink ref="E1876" location="A125995226F" display="A125995226F" xr:uid="{00000000-0004-0000-0000-000049070000}"/>
    <hyperlink ref="E1877" location="A125993426L" display="A125993426L" xr:uid="{00000000-0004-0000-0000-00004A070000}"/>
    <hyperlink ref="E1878" location="A125997030R" display="A125997030R" xr:uid="{00000000-0004-0000-0000-00004B070000}"/>
    <hyperlink ref="E1879" location="A126000630F" display="A126000630F" xr:uid="{00000000-0004-0000-0000-00004C070000}"/>
    <hyperlink ref="E1880" location="A125998830F" display="A125998830F" xr:uid="{00000000-0004-0000-0000-00004D070000}"/>
    <hyperlink ref="E1881" location="A125991630K" display="A125991630K" xr:uid="{00000000-0004-0000-0000-00004E070000}"/>
    <hyperlink ref="E1882" location="A125995230W" display="A125995230W" xr:uid="{00000000-0004-0000-0000-00004F070000}"/>
    <hyperlink ref="E1883" location="A125993430C" display="A125993430C" xr:uid="{00000000-0004-0000-0000-000050070000}"/>
    <hyperlink ref="E1884" location="A125996858W" display="A125996858W" xr:uid="{00000000-0004-0000-0000-000051070000}"/>
    <hyperlink ref="E1885" location="A126000458R" display="A126000458R" xr:uid="{00000000-0004-0000-0000-000052070000}"/>
    <hyperlink ref="E1886" location="A125998658R" display="A125998658R" xr:uid="{00000000-0004-0000-0000-000053070000}"/>
    <hyperlink ref="E1887" location="A125991458V" display="A125991458V" xr:uid="{00000000-0004-0000-0000-000054070000}"/>
    <hyperlink ref="E1888" location="A125995058F" display="A125995058F" xr:uid="{00000000-0004-0000-0000-000055070000}"/>
    <hyperlink ref="E1889" location="A125993258L" display="A125993258L" xr:uid="{00000000-0004-0000-0000-000056070000}"/>
    <hyperlink ref="E1890" location="A125996914C" display="A125996914C" xr:uid="{00000000-0004-0000-0000-000057070000}"/>
    <hyperlink ref="E1891" location="A126000514W" display="A126000514W" xr:uid="{00000000-0004-0000-0000-000058070000}"/>
    <hyperlink ref="E1892" location="A125998714W" display="A125998714W" xr:uid="{00000000-0004-0000-0000-000059070000}"/>
    <hyperlink ref="E1893" location="A125991514A" display="A125991514A" xr:uid="{00000000-0004-0000-0000-00005A070000}"/>
    <hyperlink ref="E1894" location="A125995114L" display="A125995114L" xr:uid="{00000000-0004-0000-0000-00005B070000}"/>
    <hyperlink ref="E1895" location="A125993314V" display="A125993314V" xr:uid="{00000000-0004-0000-0000-00005C070000}"/>
    <hyperlink ref="E1896" location="A125996966F" display="A125996966F" xr:uid="{00000000-0004-0000-0000-00005D070000}"/>
    <hyperlink ref="E1897" location="A126000566X" display="A126000566X" xr:uid="{00000000-0004-0000-0000-00005E070000}"/>
    <hyperlink ref="E1898" location="A125998766X" display="A125998766X" xr:uid="{00000000-0004-0000-0000-00005F070000}"/>
    <hyperlink ref="E1899" location="A125991566C" display="A125991566C" xr:uid="{00000000-0004-0000-0000-000060070000}"/>
    <hyperlink ref="E1900" location="A125995166R" display="A125995166R" xr:uid="{00000000-0004-0000-0000-000061070000}"/>
    <hyperlink ref="E1901" location="A125993366W" display="A125993366W" xr:uid="{00000000-0004-0000-0000-000062070000}"/>
    <hyperlink ref="E1902" location="A125997038J" display="A125997038J" xr:uid="{00000000-0004-0000-0000-000063070000}"/>
    <hyperlink ref="E1903" location="A126000638X" display="A126000638X" xr:uid="{00000000-0004-0000-0000-000064070000}"/>
    <hyperlink ref="E1904" location="A125998838X" display="A125998838X" xr:uid="{00000000-0004-0000-0000-000065070000}"/>
    <hyperlink ref="E1905" location="A125991638C" display="A125991638C" xr:uid="{00000000-0004-0000-0000-000066070000}"/>
    <hyperlink ref="E1906" location="A125995238R" display="A125995238R" xr:uid="{00000000-0004-0000-0000-000067070000}"/>
    <hyperlink ref="E1907" location="A125993438W" display="A125993438W" xr:uid="{00000000-0004-0000-0000-000068070000}"/>
    <hyperlink ref="E1908" location="A125996862L" display="A125996862L" xr:uid="{00000000-0004-0000-0000-000069070000}"/>
    <hyperlink ref="E1909" location="A126000462F" display="A126000462F" xr:uid="{00000000-0004-0000-0000-00006A070000}"/>
    <hyperlink ref="E1910" location="A125998662F" display="A125998662F" xr:uid="{00000000-0004-0000-0000-00006B070000}"/>
    <hyperlink ref="E1911" location="A125996994R" display="A125996994R" xr:uid="{00000000-0004-0000-0000-00006C070000}"/>
    <hyperlink ref="E1912" location="A126000594J" display="A126000594J" xr:uid="{00000000-0004-0000-0000-00006D070000}"/>
    <hyperlink ref="E1913" location="A125998794J" display="A125998794J" xr:uid="{00000000-0004-0000-0000-00006E070000}"/>
    <hyperlink ref="E1914" location="A125991594L" display="A125991594L" xr:uid="{00000000-0004-0000-0000-00006F070000}"/>
    <hyperlink ref="E1915" location="A125995194X" display="A125995194X" xr:uid="{00000000-0004-0000-0000-000070070000}"/>
    <hyperlink ref="E1916" location="A125993394F" display="A125993394F" xr:uid="{00000000-0004-0000-0000-000071070000}"/>
    <hyperlink ref="E1917" location="A125996998X" display="A125996998X" xr:uid="{00000000-0004-0000-0000-000072070000}"/>
    <hyperlink ref="E1918" location="A126000598T" display="A126000598T" xr:uid="{00000000-0004-0000-0000-000073070000}"/>
    <hyperlink ref="E1919" location="A125998798T" display="A125998798T" xr:uid="{00000000-0004-0000-0000-000074070000}"/>
    <hyperlink ref="E1920" location="A125991598W" display="A125991598W" xr:uid="{00000000-0004-0000-0000-000075070000}"/>
    <hyperlink ref="E1921" location="A125995198J" display="A125995198J" xr:uid="{00000000-0004-0000-0000-000076070000}"/>
    <hyperlink ref="E1922" location="A125993398R" display="A125993398R" xr:uid="{00000000-0004-0000-0000-000077070000}"/>
    <hyperlink ref="E1923" location="A125996894F" display="A125996894F" xr:uid="{00000000-0004-0000-0000-000078070000}"/>
    <hyperlink ref="E1924" location="A126000494X" display="A126000494X" xr:uid="{00000000-0004-0000-0000-000079070000}"/>
    <hyperlink ref="E1925" location="A125998694X" display="A125998694X" xr:uid="{00000000-0004-0000-0000-00007A070000}"/>
    <hyperlink ref="E1926" location="A125991494C" display="A125991494C" xr:uid="{00000000-0004-0000-0000-00007B070000}"/>
    <hyperlink ref="E1927" location="A125995094R" display="A125995094R" xr:uid="{00000000-0004-0000-0000-00007C070000}"/>
    <hyperlink ref="E1928" location="A125993294W" display="A125993294W" xr:uid="{00000000-0004-0000-0000-00007D070000}"/>
    <hyperlink ref="E1929" location="A125996866W" display="A125996866W" xr:uid="{00000000-0004-0000-0000-00007E070000}"/>
    <hyperlink ref="E1930" location="A126000466R" display="A126000466R" xr:uid="{00000000-0004-0000-0000-00007F070000}"/>
    <hyperlink ref="E1931" location="A125998666R" display="A125998666R" xr:uid="{00000000-0004-0000-0000-000080070000}"/>
    <hyperlink ref="E1932" location="A125991466V" display="A125991466V" xr:uid="{00000000-0004-0000-0000-000081070000}"/>
    <hyperlink ref="E1933" location="A125995066F" display="A125995066F" xr:uid="{00000000-0004-0000-0000-000082070000}"/>
    <hyperlink ref="E1934" location="A125993266L" display="A125993266L" xr:uid="{00000000-0004-0000-0000-000083070000}"/>
    <hyperlink ref="E1935" location="A125991518K" display="A125991518K" xr:uid="{00000000-0004-0000-0000-000084070000}"/>
    <hyperlink ref="E1936" location="A125995118W" display="A125995118W" xr:uid="{00000000-0004-0000-0000-000085070000}"/>
    <hyperlink ref="E1937" location="A125993318C" display="A125993318C" xr:uid="{00000000-0004-0000-0000-000086070000}"/>
    <hyperlink ref="E1938" location="A125996886F" display="A125996886F" xr:uid="{00000000-0004-0000-0000-000087070000}"/>
    <hyperlink ref="E1939" location="A126000486X" display="A126000486X" xr:uid="{00000000-0004-0000-0000-000088070000}"/>
    <hyperlink ref="E1940" location="A125998686X" display="A125998686X" xr:uid="{00000000-0004-0000-0000-000089070000}"/>
    <hyperlink ref="E1941" location="A125991486C" display="A125991486C" xr:uid="{00000000-0004-0000-0000-00008A070000}"/>
    <hyperlink ref="E1942" location="A125995086R" display="A125995086R" xr:uid="{00000000-0004-0000-0000-00008B070000}"/>
    <hyperlink ref="E1943" location="A125993286W" display="A125993286W" xr:uid="{00000000-0004-0000-0000-00008C070000}"/>
    <hyperlink ref="E1944" location="A125996922C" display="A125996922C" xr:uid="{00000000-0004-0000-0000-00008D070000}"/>
    <hyperlink ref="E1945" location="A126000522W" display="A126000522W" xr:uid="{00000000-0004-0000-0000-00008E070000}"/>
    <hyperlink ref="E1946" location="A125998722W" display="A125998722W" xr:uid="{00000000-0004-0000-0000-00008F070000}"/>
    <hyperlink ref="E1947" location="A125991522A" display="A125991522A" xr:uid="{00000000-0004-0000-0000-000090070000}"/>
    <hyperlink ref="E1948" location="A125995122L" display="A125995122L" xr:uid="{00000000-0004-0000-0000-000091070000}"/>
    <hyperlink ref="E1949" location="A125993322V" display="A125993322V" xr:uid="{00000000-0004-0000-0000-000092070000}"/>
    <hyperlink ref="E1950" location="A125996898R" display="A125996898R" xr:uid="{00000000-0004-0000-0000-000093070000}"/>
    <hyperlink ref="E1951" location="A126000498J" display="A126000498J" xr:uid="{00000000-0004-0000-0000-000094070000}"/>
    <hyperlink ref="E1952" location="A125998698J" display="A125998698J" xr:uid="{00000000-0004-0000-0000-000095070000}"/>
    <hyperlink ref="E1953" location="A125991498L" display="A125991498L" xr:uid="{00000000-0004-0000-0000-000096070000}"/>
    <hyperlink ref="E1954" location="A125995098X" display="A125995098X" xr:uid="{00000000-0004-0000-0000-000097070000}"/>
    <hyperlink ref="E1955" location="A125993298F" display="A125993298F" xr:uid="{00000000-0004-0000-0000-000098070000}"/>
    <hyperlink ref="E1956" location="A125996926L" display="A125996926L" xr:uid="{00000000-0004-0000-0000-000099070000}"/>
    <hyperlink ref="E1957" location="A126000526F" display="A126000526F" xr:uid="{00000000-0004-0000-0000-00009A070000}"/>
    <hyperlink ref="E1958" location="A125998726F" display="A125998726F" xr:uid="{00000000-0004-0000-0000-00009B070000}"/>
    <hyperlink ref="E1959" location="A125991526K" display="A125991526K" xr:uid="{00000000-0004-0000-0000-00009C070000}"/>
    <hyperlink ref="E1960" location="A125995126W" display="A125995126W" xr:uid="{00000000-0004-0000-0000-00009D070000}"/>
    <hyperlink ref="E1961" location="A125993326C" display="A125993326C" xr:uid="{00000000-0004-0000-0000-00009E070000}"/>
    <hyperlink ref="E1962" location="A125996970W" display="A125996970W" xr:uid="{00000000-0004-0000-0000-00009F070000}"/>
    <hyperlink ref="E1963" location="A126000570R" display="A126000570R" xr:uid="{00000000-0004-0000-0000-0000A0070000}"/>
    <hyperlink ref="E1964" location="A125998770R" display="A125998770R" xr:uid="{00000000-0004-0000-0000-0000A1070000}"/>
    <hyperlink ref="E1965" location="A125991570V" display="A125991570V" xr:uid="{00000000-0004-0000-0000-0000A2070000}"/>
    <hyperlink ref="E1966" location="A125995170F" display="A125995170F" xr:uid="{00000000-0004-0000-0000-0000A3070000}"/>
    <hyperlink ref="E1967" location="A125993370L" display="A125993370L" xr:uid="{00000000-0004-0000-0000-0000A4070000}"/>
    <hyperlink ref="E1968" location="A125996930C" display="A125996930C" xr:uid="{00000000-0004-0000-0000-0000A5070000}"/>
    <hyperlink ref="E1969" location="A126000530W" display="A126000530W" xr:uid="{00000000-0004-0000-0000-0000A6070000}"/>
    <hyperlink ref="E1970" location="A125998730W" display="A125998730W" xr:uid="{00000000-0004-0000-0000-0000A7070000}"/>
    <hyperlink ref="E1971" location="A125991530A" display="A125991530A" xr:uid="{00000000-0004-0000-0000-0000A8070000}"/>
    <hyperlink ref="E1972" location="A125995130L" display="A125995130L" xr:uid="{00000000-0004-0000-0000-0000A9070000}"/>
    <hyperlink ref="E1973" location="A125993330V" display="A125993330V" xr:uid="{00000000-0004-0000-0000-0000AA070000}"/>
    <hyperlink ref="E1974" location="A125996902V" display="A125996902V" xr:uid="{00000000-0004-0000-0000-0000AB070000}"/>
    <hyperlink ref="E1975" location="A126000502L" display="A126000502L" xr:uid="{00000000-0004-0000-0000-0000AC070000}"/>
    <hyperlink ref="E1976" location="A125998702L" display="A125998702L" xr:uid="{00000000-0004-0000-0000-0000AD070000}"/>
    <hyperlink ref="E1977" location="A125991502T" display="A125991502T" xr:uid="{00000000-0004-0000-0000-0000AE070000}"/>
    <hyperlink ref="E1978" location="A125995102C" display="A125995102C" xr:uid="{00000000-0004-0000-0000-0000AF070000}"/>
    <hyperlink ref="E1979" location="A125993302K" display="A125993302K" xr:uid="{00000000-0004-0000-0000-0000B0070000}"/>
    <hyperlink ref="E1980" location="A125997002F" display="A125997002F" xr:uid="{00000000-0004-0000-0000-0000B1070000}"/>
    <hyperlink ref="E1981" location="A126000602W" display="A126000602W" xr:uid="{00000000-0004-0000-0000-0000B2070000}"/>
    <hyperlink ref="E1982" location="A125998802W" display="A125998802W" xr:uid="{00000000-0004-0000-0000-0000B3070000}"/>
    <hyperlink ref="E1983" location="A125991602A" display="A125991602A" xr:uid="{00000000-0004-0000-0000-0000B4070000}"/>
    <hyperlink ref="E1984" location="A125995202L" display="A125995202L" xr:uid="{00000000-0004-0000-0000-0000B5070000}"/>
    <hyperlink ref="E1985" location="A125993402V" display="A125993402V" xr:uid="{00000000-0004-0000-0000-0000B6070000}"/>
    <hyperlink ref="E1986" location="A125996974F" display="A125996974F" xr:uid="{00000000-0004-0000-0000-0000B7070000}"/>
    <hyperlink ref="E1987" location="A126000574X" display="A126000574X" xr:uid="{00000000-0004-0000-0000-0000B8070000}"/>
    <hyperlink ref="E1988" location="A125998774X" display="A125998774X" xr:uid="{00000000-0004-0000-0000-0000B9070000}"/>
    <hyperlink ref="E1989" location="A125991574C" display="A125991574C" xr:uid="{00000000-0004-0000-0000-0000BA070000}"/>
    <hyperlink ref="E1990" location="A125995174R" display="A125995174R" xr:uid="{00000000-0004-0000-0000-0000BB070000}"/>
    <hyperlink ref="E1991" location="A125993374W" display="A125993374W" xr:uid="{00000000-0004-0000-0000-0000BC070000}"/>
    <hyperlink ref="E1992" location="A125996978R" display="A125996978R" xr:uid="{00000000-0004-0000-0000-0000BD070000}"/>
    <hyperlink ref="E1993" location="A126000578J" display="A126000578J" xr:uid="{00000000-0004-0000-0000-0000BE070000}"/>
    <hyperlink ref="E1994" location="A125998778J" display="A125998778J" xr:uid="{00000000-0004-0000-0000-0000BF070000}"/>
    <hyperlink ref="E1995" location="A125991578L" display="A125991578L" xr:uid="{00000000-0004-0000-0000-0000C0070000}"/>
    <hyperlink ref="E1996" location="A125995178X" display="A125995178X" xr:uid="{00000000-0004-0000-0000-0000C1070000}"/>
    <hyperlink ref="E1997" location="A125993378F" display="A125993378F" xr:uid="{00000000-0004-0000-0000-0000C2070000}"/>
    <hyperlink ref="E1998" location="A125997042X" display="A125997042X" xr:uid="{00000000-0004-0000-0000-0000C3070000}"/>
    <hyperlink ref="E1999" location="A126000642R" display="A126000642R" xr:uid="{00000000-0004-0000-0000-0000C4070000}"/>
    <hyperlink ref="E2000" location="A125998842R" display="A125998842R" xr:uid="{00000000-0004-0000-0000-0000C5070000}"/>
    <hyperlink ref="E2001" location="A125991642V" display="A125991642V" xr:uid="{00000000-0004-0000-0000-0000C6070000}"/>
    <hyperlink ref="E2002" location="A125995242F" display="A125995242F" xr:uid="{00000000-0004-0000-0000-0000C7070000}"/>
    <hyperlink ref="E2003" location="A125993442L" display="A125993442L" xr:uid="{00000000-0004-0000-0000-0000C8070000}"/>
    <hyperlink ref="E2004" location="A125996870L" display="A125996870L" xr:uid="{00000000-0004-0000-0000-0000C9070000}"/>
    <hyperlink ref="E2005" location="A126000470F" display="A126000470F" xr:uid="{00000000-0004-0000-0000-0000CA070000}"/>
    <hyperlink ref="E2006" location="A125998670F" display="A125998670F" xr:uid="{00000000-0004-0000-0000-0000CB070000}"/>
    <hyperlink ref="E2007" location="A125991470K" display="A125991470K" xr:uid="{00000000-0004-0000-0000-0000CC070000}"/>
    <hyperlink ref="E2008" location="A125995070W" display="A125995070W" xr:uid="{00000000-0004-0000-0000-0000CD070000}"/>
    <hyperlink ref="E2009" location="A125993270C" display="A125993270C" xr:uid="{00000000-0004-0000-0000-0000CE070000}"/>
    <hyperlink ref="E2010" location="A125996934L" display="A125996934L" xr:uid="{00000000-0004-0000-0000-0000CF070000}"/>
    <hyperlink ref="E2011" location="A126000534F" display="A126000534F" xr:uid="{00000000-0004-0000-0000-0000D0070000}"/>
    <hyperlink ref="E2012" location="A125998734F" display="A125998734F" xr:uid="{00000000-0004-0000-0000-0000D1070000}"/>
    <hyperlink ref="E2013" location="A125991534K" display="A125991534K" xr:uid="{00000000-0004-0000-0000-0000D2070000}"/>
    <hyperlink ref="E2014" location="A125995134W" display="A125995134W" xr:uid="{00000000-0004-0000-0000-0000D3070000}"/>
    <hyperlink ref="E2015" location="A125993334C" display="A125993334C" xr:uid="{00000000-0004-0000-0000-0000D4070000}"/>
    <hyperlink ref="E2016" location="A125996890W" display="A125996890W" xr:uid="{00000000-0004-0000-0000-0000D5070000}"/>
    <hyperlink ref="E2017" location="A126000490R" display="A126000490R" xr:uid="{00000000-0004-0000-0000-0000D6070000}"/>
    <hyperlink ref="E2018" location="A125998690R" display="A125998690R" xr:uid="{00000000-0004-0000-0000-0000D7070000}"/>
    <hyperlink ref="E2019" location="A125991490V" display="A125991490V" xr:uid="{00000000-0004-0000-0000-0000D8070000}"/>
    <hyperlink ref="E2020" location="A125995090F" display="A125995090F" xr:uid="{00000000-0004-0000-0000-0000D9070000}"/>
    <hyperlink ref="E2021" location="A125993290L" display="A125993290L" xr:uid="{00000000-0004-0000-0000-0000DA070000}"/>
    <hyperlink ref="E2022" location="A125996982F" display="A125996982F" xr:uid="{00000000-0004-0000-0000-0000DB070000}"/>
    <hyperlink ref="E2023" location="A126000582X" display="A126000582X" xr:uid="{00000000-0004-0000-0000-0000DC070000}"/>
    <hyperlink ref="E2024" location="A125998782X" display="A125998782X" xr:uid="{00000000-0004-0000-0000-0000DD070000}"/>
    <hyperlink ref="E2025" location="A125991582C" display="A125991582C" xr:uid="{00000000-0004-0000-0000-0000DE070000}"/>
    <hyperlink ref="E2026" location="A125995182R" display="A125995182R" xr:uid="{00000000-0004-0000-0000-0000DF070000}"/>
    <hyperlink ref="E2027" location="A125993382W" display="A125993382W" xr:uid="{00000000-0004-0000-0000-0000E0070000}"/>
    <hyperlink ref="E2028" location="A125996986R" display="A125996986R" xr:uid="{00000000-0004-0000-0000-0000E1070000}"/>
    <hyperlink ref="E2029" location="A126000586J" display="A126000586J" xr:uid="{00000000-0004-0000-0000-0000E2070000}"/>
    <hyperlink ref="E2030" location="A125998786J" display="A125998786J" xr:uid="{00000000-0004-0000-0000-0000E3070000}"/>
    <hyperlink ref="E2031" location="A125991586L" display="A125991586L" xr:uid="{00000000-0004-0000-0000-0000E4070000}"/>
    <hyperlink ref="E2032" location="A125995186X" display="A125995186X" xr:uid="{00000000-0004-0000-0000-0000E5070000}"/>
    <hyperlink ref="E2033" location="A125993386F" display="A125993386F" xr:uid="{00000000-0004-0000-0000-0000E6070000}"/>
    <hyperlink ref="E2034" location="A125996906C" display="A125996906C" xr:uid="{00000000-0004-0000-0000-0000E7070000}"/>
    <hyperlink ref="E2035" location="A126000506W" display="A126000506W" xr:uid="{00000000-0004-0000-0000-0000E8070000}"/>
    <hyperlink ref="E2036" location="A125998706W" display="A125998706W" xr:uid="{00000000-0004-0000-0000-0000E9070000}"/>
    <hyperlink ref="E2037" location="A125991506A" display="A125991506A" xr:uid="{00000000-0004-0000-0000-0000EA070000}"/>
    <hyperlink ref="E2038" location="A125995106L" display="A125995106L" xr:uid="{00000000-0004-0000-0000-0000EB070000}"/>
    <hyperlink ref="E2039" location="A125993306V" display="A125993306V" xr:uid="{00000000-0004-0000-0000-0000EC070000}"/>
    <hyperlink ref="E2040" location="A125996874W" display="A125996874W" xr:uid="{00000000-0004-0000-0000-0000ED070000}"/>
    <hyperlink ref="E2041" location="A126000474R" display="A126000474R" xr:uid="{00000000-0004-0000-0000-0000EE070000}"/>
    <hyperlink ref="E2042" location="A125998674R" display="A125998674R" xr:uid="{00000000-0004-0000-0000-0000EF070000}"/>
    <hyperlink ref="E2043" location="A125991474V" display="A125991474V" xr:uid="{00000000-0004-0000-0000-0000F0070000}"/>
    <hyperlink ref="E2044" location="A125995074F" display="A125995074F" xr:uid="{00000000-0004-0000-0000-0000F1070000}"/>
    <hyperlink ref="E2045" location="A125993274L" display="A125993274L" xr:uid="{00000000-0004-0000-0000-0000F2070000}"/>
    <hyperlink ref="E2046" location="A125997046J" display="A125997046J" xr:uid="{00000000-0004-0000-0000-0000F3070000}"/>
    <hyperlink ref="E2047" location="A126000646X" display="A126000646X" xr:uid="{00000000-0004-0000-0000-0000F4070000}"/>
    <hyperlink ref="E2048" location="A125998846X" display="A125998846X" xr:uid="{00000000-0004-0000-0000-0000F5070000}"/>
    <hyperlink ref="E2049" location="A125991646C" display="A125991646C" xr:uid="{00000000-0004-0000-0000-0000F6070000}"/>
    <hyperlink ref="E2050" location="A125995246R" display="A125995246R" xr:uid="{00000000-0004-0000-0000-0000F7070000}"/>
    <hyperlink ref="E2051" location="A125993446W" display="A125993446W" xr:uid="{00000000-0004-0000-0000-0000F8070000}"/>
    <hyperlink ref="E2052" location="A125996938W" display="A125996938W" xr:uid="{00000000-0004-0000-0000-0000F9070000}"/>
    <hyperlink ref="E2053" location="A126000538R" display="A126000538R" xr:uid="{00000000-0004-0000-0000-0000FA070000}"/>
    <hyperlink ref="E2054" location="A125998738R" display="A125998738R" xr:uid="{00000000-0004-0000-0000-0000FB070000}"/>
    <hyperlink ref="E2055" location="A125991538V" display="A125991538V" xr:uid="{00000000-0004-0000-0000-0000FC070000}"/>
    <hyperlink ref="E2056" location="A125995138F" display="A125995138F" xr:uid="{00000000-0004-0000-0000-0000FD070000}"/>
    <hyperlink ref="E2057" location="A125993338L" display="A125993338L" xr:uid="{00000000-0004-0000-0000-0000FE070000}"/>
    <hyperlink ref="E2058" location="A125997006R" display="A125997006R" xr:uid="{00000000-0004-0000-0000-0000FF070000}"/>
    <hyperlink ref="E2059" location="A126000606F" display="A126000606F" xr:uid="{00000000-0004-0000-0000-000000080000}"/>
    <hyperlink ref="E2060" location="A125998806F" display="A125998806F" xr:uid="{00000000-0004-0000-0000-000001080000}"/>
    <hyperlink ref="E2061" location="A125991606K" display="A125991606K" xr:uid="{00000000-0004-0000-0000-000002080000}"/>
    <hyperlink ref="E2062" location="A125995206W" display="A125995206W" xr:uid="{00000000-0004-0000-0000-000003080000}"/>
    <hyperlink ref="E2063" location="A125993406C" display="A125993406C" xr:uid="{00000000-0004-0000-0000-000004080000}"/>
    <hyperlink ref="E2064" location="A125997050X" display="A125997050X" xr:uid="{00000000-0004-0000-0000-000005080000}"/>
    <hyperlink ref="E2065" location="A126000650R" display="A126000650R" xr:uid="{00000000-0004-0000-0000-000006080000}"/>
    <hyperlink ref="E2066" location="A125998850R" display="A125998850R" xr:uid="{00000000-0004-0000-0000-000007080000}"/>
    <hyperlink ref="E2067" location="A125991650V" display="A125991650V" xr:uid="{00000000-0004-0000-0000-000008080000}"/>
    <hyperlink ref="E2068" location="A125995250F" display="A125995250F" xr:uid="{00000000-0004-0000-0000-000009080000}"/>
    <hyperlink ref="E2069" location="A125993450L" display="A125993450L" xr:uid="{00000000-0004-0000-0000-00000A080000}"/>
    <hyperlink ref="E2070" location="A125997078A" display="A125997078A" xr:uid="{00000000-0004-0000-0000-00000B080000}"/>
    <hyperlink ref="E2071" location="A126000678T" display="A126000678T" xr:uid="{00000000-0004-0000-0000-00000C080000}"/>
    <hyperlink ref="E2072" location="A125998878T" display="A125998878T" xr:uid="{00000000-0004-0000-0000-00000D080000}"/>
    <hyperlink ref="E2073" location="A125991678W" display="A125991678W" xr:uid="{00000000-0004-0000-0000-00000E080000}"/>
    <hyperlink ref="E2074" location="A125995278J" display="A125995278J" xr:uid="{00000000-0004-0000-0000-00000F080000}"/>
    <hyperlink ref="E2075" location="A125993478R" display="A125993478R" xr:uid="{00000000-0004-0000-0000-000010080000}"/>
    <hyperlink ref="E2076" location="A125997210X" display="A125997210X" xr:uid="{00000000-0004-0000-0000-000011080000}"/>
    <hyperlink ref="E2077" location="A126000810R" display="A126000810R" xr:uid="{00000000-0004-0000-0000-000012080000}"/>
    <hyperlink ref="E2078" location="A125999010T" display="A125999010T" xr:uid="{00000000-0004-0000-0000-000013080000}"/>
    <hyperlink ref="E2079" location="A125991810V" display="A125991810V" xr:uid="{00000000-0004-0000-0000-000014080000}"/>
    <hyperlink ref="E2080" location="A125995410F" display="A125995410F" xr:uid="{00000000-0004-0000-0000-000015080000}"/>
    <hyperlink ref="E2081" location="A125993610L" display="A125993610L" xr:uid="{00000000-0004-0000-0000-000016080000}"/>
    <hyperlink ref="E2082" location="A125997142J" display="A125997142J" xr:uid="{00000000-0004-0000-0000-000017080000}"/>
    <hyperlink ref="E2083" location="A126000742X" display="A126000742X" xr:uid="{00000000-0004-0000-0000-000018080000}"/>
    <hyperlink ref="E2084" location="A125998942X" display="A125998942X" xr:uid="{00000000-0004-0000-0000-000019080000}"/>
    <hyperlink ref="E2085" location="A125991742C" display="A125991742C" xr:uid="{00000000-0004-0000-0000-00001A080000}"/>
    <hyperlink ref="E2086" location="A125995342R" display="A125995342R" xr:uid="{00000000-0004-0000-0000-00001B080000}"/>
    <hyperlink ref="E2087" location="A125993542W" display="A125993542W" xr:uid="{00000000-0004-0000-0000-00001C080000}"/>
    <hyperlink ref="E2088" location="A125997214J" display="A125997214J" xr:uid="{00000000-0004-0000-0000-00001D080000}"/>
    <hyperlink ref="E2089" location="A126000814X" display="A126000814X" xr:uid="{00000000-0004-0000-0000-00001E080000}"/>
    <hyperlink ref="E2090" location="A125999014A" display="A125999014A" xr:uid="{00000000-0004-0000-0000-00001F080000}"/>
    <hyperlink ref="E2091" location="A125991814C" display="A125991814C" xr:uid="{00000000-0004-0000-0000-000020080000}"/>
    <hyperlink ref="E2092" location="A125995414R" display="A125995414R" xr:uid="{00000000-0004-0000-0000-000021080000}"/>
    <hyperlink ref="E2093" location="A125993614W" display="A125993614W" xr:uid="{00000000-0004-0000-0000-000022080000}"/>
    <hyperlink ref="E2094" location="A125997218T" display="A125997218T" xr:uid="{00000000-0004-0000-0000-000023080000}"/>
    <hyperlink ref="E2095" location="A126000818J" display="A126000818J" xr:uid="{00000000-0004-0000-0000-000024080000}"/>
    <hyperlink ref="E2096" location="A125999018K" display="A125999018K" xr:uid="{00000000-0004-0000-0000-000025080000}"/>
    <hyperlink ref="E2097" location="A125991818L" display="A125991818L" xr:uid="{00000000-0004-0000-0000-000026080000}"/>
    <hyperlink ref="E2098" location="A125995418X" display="A125995418X" xr:uid="{00000000-0004-0000-0000-000027080000}"/>
    <hyperlink ref="E2099" location="A125993618F" display="A125993618F" xr:uid="{00000000-0004-0000-0000-000028080000}"/>
    <hyperlink ref="E2100" location="A125997146T" display="A125997146T" xr:uid="{00000000-0004-0000-0000-000029080000}"/>
    <hyperlink ref="E2101" location="A126000746J" display="A126000746J" xr:uid="{00000000-0004-0000-0000-00002A080000}"/>
    <hyperlink ref="E2102" location="A125998946J" display="A125998946J" xr:uid="{00000000-0004-0000-0000-00002B080000}"/>
    <hyperlink ref="E2103" location="A125991746L" display="A125991746L" xr:uid="{00000000-0004-0000-0000-00002C080000}"/>
    <hyperlink ref="E2104" location="A125995346X" display="A125995346X" xr:uid="{00000000-0004-0000-0000-00002D080000}"/>
    <hyperlink ref="E2105" location="A125993546F" display="A125993546F" xr:uid="{00000000-0004-0000-0000-00002E080000}"/>
    <hyperlink ref="E2106" location="A125997150J" display="A125997150J" xr:uid="{00000000-0004-0000-0000-00002F080000}"/>
    <hyperlink ref="E2107" location="A126000750X" display="A126000750X" xr:uid="{00000000-0004-0000-0000-000030080000}"/>
    <hyperlink ref="E2108" location="A125998950X" display="A125998950X" xr:uid="{00000000-0004-0000-0000-000031080000}"/>
    <hyperlink ref="E2109" location="A125991750C" display="A125991750C" xr:uid="{00000000-0004-0000-0000-000032080000}"/>
    <hyperlink ref="E2110" location="A125995350R" display="A125995350R" xr:uid="{00000000-0004-0000-0000-000033080000}"/>
    <hyperlink ref="E2111" location="A125993550W" display="A125993550W" xr:uid="{00000000-0004-0000-0000-000034080000}"/>
    <hyperlink ref="E2112" location="A125997190A" display="A125997190A" xr:uid="{00000000-0004-0000-0000-000035080000}"/>
    <hyperlink ref="E2113" location="A126000790T" display="A126000790T" xr:uid="{00000000-0004-0000-0000-000036080000}"/>
    <hyperlink ref="E2114" location="A125998990T" display="A125998990T" xr:uid="{00000000-0004-0000-0000-000037080000}"/>
    <hyperlink ref="E2115" location="A125991790W" display="A125991790W" xr:uid="{00000000-0004-0000-0000-000038080000}"/>
    <hyperlink ref="E2116" location="A125995390J" display="A125995390J" xr:uid="{00000000-0004-0000-0000-000039080000}"/>
    <hyperlink ref="E2117" location="A125993590R" display="A125993590R" xr:uid="{00000000-0004-0000-0000-00003A080000}"/>
    <hyperlink ref="E2118" location="A125997110R" display="A125997110R" xr:uid="{00000000-0004-0000-0000-00003B080000}"/>
    <hyperlink ref="E2119" location="A126000710F" display="A126000710F" xr:uid="{00000000-0004-0000-0000-00003C080000}"/>
    <hyperlink ref="E2120" location="A125998910F" display="A125998910F" xr:uid="{00000000-0004-0000-0000-00003D080000}"/>
    <hyperlink ref="E2121" location="A125991710K" display="A125991710K" xr:uid="{00000000-0004-0000-0000-00003E080000}"/>
    <hyperlink ref="E2122" location="A125995310W" display="A125995310W" xr:uid="{00000000-0004-0000-0000-00003F080000}"/>
    <hyperlink ref="E2123" location="A125993510C" display="A125993510C" xr:uid="{00000000-0004-0000-0000-000040080000}"/>
    <hyperlink ref="E2124" location="A125997222J" display="A125997222J" xr:uid="{00000000-0004-0000-0000-000041080000}"/>
    <hyperlink ref="E2125" location="A126000822X" display="A126000822X" xr:uid="{00000000-0004-0000-0000-000042080000}"/>
    <hyperlink ref="E2126" location="A125999022A" display="A125999022A" xr:uid="{00000000-0004-0000-0000-000043080000}"/>
    <hyperlink ref="E2127" location="A125991822C" display="A125991822C" xr:uid="{00000000-0004-0000-0000-000044080000}"/>
    <hyperlink ref="E2128" location="A125995422R" display="A125995422R" xr:uid="{00000000-0004-0000-0000-000045080000}"/>
    <hyperlink ref="E2129" location="A125993622W" display="A125993622W" xr:uid="{00000000-0004-0000-0000-000046080000}"/>
    <hyperlink ref="E2130" location="A125997154T" display="A125997154T" xr:uid="{00000000-0004-0000-0000-000047080000}"/>
    <hyperlink ref="E2131" location="A126000754J" display="A126000754J" xr:uid="{00000000-0004-0000-0000-000048080000}"/>
    <hyperlink ref="E2132" location="A125998954J" display="A125998954J" xr:uid="{00000000-0004-0000-0000-000049080000}"/>
    <hyperlink ref="E2133" location="A125991754L" display="A125991754L" xr:uid="{00000000-0004-0000-0000-00004A080000}"/>
    <hyperlink ref="E2134" location="A125995354X" display="A125995354X" xr:uid="{00000000-0004-0000-0000-00004B080000}"/>
    <hyperlink ref="E2135" location="A125993554F" display="A125993554F" xr:uid="{00000000-0004-0000-0000-00004C080000}"/>
    <hyperlink ref="E2136" location="A125997082T" display="A125997082T" xr:uid="{00000000-0004-0000-0000-00004D080000}"/>
    <hyperlink ref="E2137" location="A126000682J" display="A126000682J" xr:uid="{00000000-0004-0000-0000-00004E080000}"/>
    <hyperlink ref="E2138" location="A125998882J" display="A125998882J" xr:uid="{00000000-0004-0000-0000-00004F080000}"/>
    <hyperlink ref="E2139" location="A125991682L" display="A125991682L" xr:uid="{00000000-0004-0000-0000-000050080000}"/>
    <hyperlink ref="E2140" location="A125995282X" display="A125995282X" xr:uid="{00000000-0004-0000-0000-000051080000}"/>
    <hyperlink ref="E2141" location="A125993482F" display="A125993482F" xr:uid="{00000000-0004-0000-0000-000052080000}"/>
    <hyperlink ref="E2142" location="A125997158A" display="A125997158A" xr:uid="{00000000-0004-0000-0000-000053080000}"/>
    <hyperlink ref="E2143" location="A126000758T" display="A126000758T" xr:uid="{00000000-0004-0000-0000-000054080000}"/>
    <hyperlink ref="E2144" location="A125998958T" display="A125998958T" xr:uid="{00000000-0004-0000-0000-000055080000}"/>
    <hyperlink ref="E2145" location="A125991758W" display="A125991758W" xr:uid="{00000000-0004-0000-0000-000056080000}"/>
    <hyperlink ref="E2146" location="A125995358J" display="A125995358J" xr:uid="{00000000-0004-0000-0000-000057080000}"/>
    <hyperlink ref="E2147" location="A125993558R" display="A125993558R" xr:uid="{00000000-0004-0000-0000-000058080000}"/>
    <hyperlink ref="E2148" location="A125997162T" display="A125997162T" xr:uid="{00000000-0004-0000-0000-000059080000}"/>
    <hyperlink ref="E2149" location="A126000762J" display="A126000762J" xr:uid="{00000000-0004-0000-0000-00005A080000}"/>
    <hyperlink ref="E2150" location="A125998962J" display="A125998962J" xr:uid="{00000000-0004-0000-0000-00005B080000}"/>
    <hyperlink ref="E2151" location="A125991762L" display="A125991762L" xr:uid="{00000000-0004-0000-0000-00005C080000}"/>
    <hyperlink ref="E2152" location="A125995362X" display="A125995362X" xr:uid="{00000000-0004-0000-0000-00005D080000}"/>
    <hyperlink ref="E2153" location="A125993562F" display="A125993562F" xr:uid="{00000000-0004-0000-0000-00005E080000}"/>
    <hyperlink ref="E2154" location="A125997234T" display="A125997234T" xr:uid="{00000000-0004-0000-0000-00005F080000}"/>
    <hyperlink ref="E2155" location="A126000834J" display="A126000834J" xr:uid="{00000000-0004-0000-0000-000060080000}"/>
    <hyperlink ref="E2156" location="A125999034K" display="A125999034K" xr:uid="{00000000-0004-0000-0000-000061080000}"/>
    <hyperlink ref="E2157" location="A125991834L" display="A125991834L" xr:uid="{00000000-0004-0000-0000-000062080000}"/>
    <hyperlink ref="E2158" location="A125995434X" display="A125995434X" xr:uid="{00000000-0004-0000-0000-000063080000}"/>
    <hyperlink ref="E2159" location="A125993634F" display="A125993634F" xr:uid="{00000000-0004-0000-0000-000064080000}"/>
    <hyperlink ref="E2160" location="A125997054J" display="A125997054J" xr:uid="{00000000-0004-0000-0000-000065080000}"/>
    <hyperlink ref="E2161" location="A126000654X" display="A126000654X" xr:uid="{00000000-0004-0000-0000-000066080000}"/>
    <hyperlink ref="E2162" location="A125998854X" display="A125998854X" xr:uid="{00000000-0004-0000-0000-000067080000}"/>
    <hyperlink ref="E2163" location="A125991654C" display="A125991654C" xr:uid="{00000000-0004-0000-0000-000068080000}"/>
    <hyperlink ref="E2164" location="A125995254R" display="A125995254R" xr:uid="{00000000-0004-0000-0000-000069080000}"/>
    <hyperlink ref="E2165" location="A125993454W" display="A125993454W" xr:uid="{00000000-0004-0000-0000-00006A080000}"/>
    <hyperlink ref="E2166" location="A125997226T" display="A125997226T" xr:uid="{00000000-0004-0000-0000-00006B080000}"/>
    <hyperlink ref="E2167" location="A126000826J" display="A126000826J" xr:uid="{00000000-0004-0000-0000-00006C080000}"/>
    <hyperlink ref="E2168" location="A125999026K" display="A125999026K" xr:uid="{00000000-0004-0000-0000-00006D080000}"/>
    <hyperlink ref="E2169" location="A125991826L" display="A125991826L" xr:uid="{00000000-0004-0000-0000-00006E080000}"/>
    <hyperlink ref="E2170" location="A125995426X" display="A125995426X" xr:uid="{00000000-0004-0000-0000-00006F080000}"/>
    <hyperlink ref="E2171" location="A125993626F" display="A125993626F" xr:uid="{00000000-0004-0000-0000-000070080000}"/>
    <hyperlink ref="E2172" location="A125997230J" display="A125997230J" xr:uid="{00000000-0004-0000-0000-000071080000}"/>
    <hyperlink ref="E2173" location="A126000830X" display="A126000830X" xr:uid="{00000000-0004-0000-0000-000072080000}"/>
    <hyperlink ref="E2174" location="A125999030A" display="A125999030A" xr:uid="{00000000-0004-0000-0000-000073080000}"/>
    <hyperlink ref="E2175" location="A125991830C" display="A125991830C" xr:uid="{00000000-0004-0000-0000-000074080000}"/>
    <hyperlink ref="E2176" location="A125995430R" display="A125995430R" xr:uid="{00000000-0004-0000-0000-000075080000}"/>
    <hyperlink ref="E2177" location="A125993630W" display="A125993630W" xr:uid="{00000000-0004-0000-0000-000076080000}"/>
    <hyperlink ref="E2178" location="A125997058T" display="A125997058T" xr:uid="{00000000-0004-0000-0000-000077080000}"/>
    <hyperlink ref="E2179" location="A126000658J" display="A126000658J" xr:uid="{00000000-0004-0000-0000-000078080000}"/>
    <hyperlink ref="E2180" location="A125998858J" display="A125998858J" xr:uid="{00000000-0004-0000-0000-000079080000}"/>
    <hyperlink ref="E2181" location="A125991658L" display="A125991658L" xr:uid="{00000000-0004-0000-0000-00007A080000}"/>
    <hyperlink ref="E2182" location="A125995258X" display="A125995258X" xr:uid="{00000000-0004-0000-0000-00007B080000}"/>
    <hyperlink ref="E2183" location="A125993458F" display="A125993458F" xr:uid="{00000000-0004-0000-0000-00007C080000}"/>
    <hyperlink ref="E2184" location="A125997114X" display="A125997114X" xr:uid="{00000000-0004-0000-0000-00007D080000}"/>
    <hyperlink ref="E2185" location="A126000714R" display="A126000714R" xr:uid="{00000000-0004-0000-0000-00007E080000}"/>
    <hyperlink ref="E2186" location="A125998914R" display="A125998914R" xr:uid="{00000000-0004-0000-0000-00007F080000}"/>
    <hyperlink ref="E2187" location="A125991714V" display="A125991714V" xr:uid="{00000000-0004-0000-0000-000080080000}"/>
    <hyperlink ref="E2188" location="A125995314F" display="A125995314F" xr:uid="{00000000-0004-0000-0000-000081080000}"/>
    <hyperlink ref="E2189" location="A125993514L" display="A125993514L" xr:uid="{00000000-0004-0000-0000-000082080000}"/>
    <hyperlink ref="E2190" location="A125997166A" display="A125997166A" xr:uid="{00000000-0004-0000-0000-000083080000}"/>
    <hyperlink ref="E2191" location="A126000766T" display="A126000766T" xr:uid="{00000000-0004-0000-0000-000084080000}"/>
    <hyperlink ref="E2192" location="A125998966T" display="A125998966T" xr:uid="{00000000-0004-0000-0000-000085080000}"/>
    <hyperlink ref="E2193" location="A125991766W" display="A125991766W" xr:uid="{00000000-0004-0000-0000-000086080000}"/>
    <hyperlink ref="E2194" location="A125995366J" display="A125995366J" xr:uid="{00000000-0004-0000-0000-000087080000}"/>
    <hyperlink ref="E2195" location="A125993566R" display="A125993566R" xr:uid="{00000000-0004-0000-0000-000088080000}"/>
    <hyperlink ref="E2196" location="A125997238A" display="A125997238A" xr:uid="{00000000-0004-0000-0000-000089080000}"/>
    <hyperlink ref="E2197" location="A126000838T" display="A126000838T" xr:uid="{00000000-0004-0000-0000-00008A080000}"/>
    <hyperlink ref="E2198" location="A125999038V" display="A125999038V" xr:uid="{00000000-0004-0000-0000-00008B080000}"/>
    <hyperlink ref="E2199" location="A125991838W" display="A125991838W" xr:uid="{00000000-0004-0000-0000-00008C080000}"/>
    <hyperlink ref="E2200" location="A125995438J" display="A125995438J" xr:uid="{00000000-0004-0000-0000-00008D080000}"/>
    <hyperlink ref="E2201" location="A125993638R" display="A125993638R" xr:uid="{00000000-0004-0000-0000-00008E080000}"/>
    <hyperlink ref="E2202" location="A125997062J" display="A125997062J" xr:uid="{00000000-0004-0000-0000-00008F080000}"/>
    <hyperlink ref="E2203" location="A126000662X" display="A126000662X" xr:uid="{00000000-0004-0000-0000-000090080000}"/>
    <hyperlink ref="E2204" location="A125998862X" display="A125998862X" xr:uid="{00000000-0004-0000-0000-000091080000}"/>
    <hyperlink ref="E2205" location="A125997194K" display="A125997194K" xr:uid="{00000000-0004-0000-0000-000092080000}"/>
    <hyperlink ref="E2206" location="A126000794A" display="A126000794A" xr:uid="{00000000-0004-0000-0000-000093080000}"/>
    <hyperlink ref="E2207" location="A125998994A" display="A125998994A" xr:uid="{00000000-0004-0000-0000-000094080000}"/>
    <hyperlink ref="E2208" location="A125991794F" display="A125991794F" xr:uid="{00000000-0004-0000-0000-000095080000}"/>
    <hyperlink ref="E2209" location="A125995394T" display="A125995394T" xr:uid="{00000000-0004-0000-0000-000096080000}"/>
    <hyperlink ref="E2210" location="A125993594X" display="A125993594X" xr:uid="{00000000-0004-0000-0000-000097080000}"/>
    <hyperlink ref="E2211" location="A125997198V" display="A125997198V" xr:uid="{00000000-0004-0000-0000-000098080000}"/>
    <hyperlink ref="E2212" location="A126000798K" display="A126000798K" xr:uid="{00000000-0004-0000-0000-000099080000}"/>
    <hyperlink ref="E2213" location="A125998998K" display="A125998998K" xr:uid="{00000000-0004-0000-0000-00009A080000}"/>
    <hyperlink ref="E2214" location="A125991798R" display="A125991798R" xr:uid="{00000000-0004-0000-0000-00009B080000}"/>
    <hyperlink ref="E2215" location="A125995398A" display="A125995398A" xr:uid="{00000000-0004-0000-0000-00009C080000}"/>
    <hyperlink ref="E2216" location="A125993598J" display="A125993598J" xr:uid="{00000000-0004-0000-0000-00009D080000}"/>
    <hyperlink ref="E2217" location="A125997094A" display="A125997094A" xr:uid="{00000000-0004-0000-0000-00009E080000}"/>
    <hyperlink ref="E2218" location="A126000694T" display="A126000694T" xr:uid="{00000000-0004-0000-0000-00009F080000}"/>
    <hyperlink ref="E2219" location="A125998894T" display="A125998894T" xr:uid="{00000000-0004-0000-0000-0000A0080000}"/>
    <hyperlink ref="E2220" location="A125991694W" display="A125991694W" xr:uid="{00000000-0004-0000-0000-0000A1080000}"/>
    <hyperlink ref="E2221" location="A125995294J" display="A125995294J" xr:uid="{00000000-0004-0000-0000-0000A2080000}"/>
    <hyperlink ref="E2222" location="A125993494R" display="A125993494R" xr:uid="{00000000-0004-0000-0000-0000A3080000}"/>
    <hyperlink ref="E2223" location="A125997066T" display="A125997066T" xr:uid="{00000000-0004-0000-0000-0000A4080000}"/>
    <hyperlink ref="E2224" location="A126000666J" display="A126000666J" xr:uid="{00000000-0004-0000-0000-0000A5080000}"/>
    <hyperlink ref="E2225" location="A125998866J" display="A125998866J" xr:uid="{00000000-0004-0000-0000-0000A6080000}"/>
    <hyperlink ref="E2226" location="A125991666L" display="A125991666L" xr:uid="{00000000-0004-0000-0000-0000A7080000}"/>
    <hyperlink ref="E2227" location="A125995266X" display="A125995266X" xr:uid="{00000000-0004-0000-0000-0000A8080000}"/>
    <hyperlink ref="E2228" location="A125993466F" display="A125993466F" xr:uid="{00000000-0004-0000-0000-0000A9080000}"/>
    <hyperlink ref="E2229" location="A125991718C" display="A125991718C" xr:uid="{00000000-0004-0000-0000-0000AA080000}"/>
    <hyperlink ref="E2230" location="A125995318R" display="A125995318R" xr:uid="{00000000-0004-0000-0000-0000AB080000}"/>
    <hyperlink ref="E2231" location="A125993518W" display="A125993518W" xr:uid="{00000000-0004-0000-0000-0000AC080000}"/>
    <hyperlink ref="E2232" location="A125997086A" display="A125997086A" xr:uid="{00000000-0004-0000-0000-0000AD080000}"/>
    <hyperlink ref="E2233" location="A126000686T" display="A126000686T" xr:uid="{00000000-0004-0000-0000-0000AE080000}"/>
    <hyperlink ref="E2234" location="A125998886T" display="A125998886T" xr:uid="{00000000-0004-0000-0000-0000AF080000}"/>
    <hyperlink ref="E2235" location="A125991686W" display="A125991686W" xr:uid="{00000000-0004-0000-0000-0000B0080000}"/>
    <hyperlink ref="E2236" location="A125995286J" display="A125995286J" xr:uid="{00000000-0004-0000-0000-0000B1080000}"/>
    <hyperlink ref="E2237" location="A125993486R" display="A125993486R" xr:uid="{00000000-0004-0000-0000-0000B2080000}"/>
    <hyperlink ref="E2238" location="A125997122X" display="A125997122X" xr:uid="{00000000-0004-0000-0000-0000B3080000}"/>
    <hyperlink ref="E2239" location="A126000722R" display="A126000722R" xr:uid="{00000000-0004-0000-0000-0000B4080000}"/>
    <hyperlink ref="E2240" location="A125998922R" display="A125998922R" xr:uid="{00000000-0004-0000-0000-0000B5080000}"/>
    <hyperlink ref="E2241" location="A125991722V" display="A125991722V" xr:uid="{00000000-0004-0000-0000-0000B6080000}"/>
    <hyperlink ref="E2242" location="A125995322F" display="A125995322F" xr:uid="{00000000-0004-0000-0000-0000B7080000}"/>
    <hyperlink ref="E2243" location="A125993522L" display="A125993522L" xr:uid="{00000000-0004-0000-0000-0000B8080000}"/>
    <hyperlink ref="E2244" location="A125997098K" display="A125997098K" xr:uid="{00000000-0004-0000-0000-0000B9080000}"/>
    <hyperlink ref="E2245" location="A126000698A" display="A126000698A" xr:uid="{00000000-0004-0000-0000-0000BA080000}"/>
    <hyperlink ref="E2246" location="A125998898A" display="A125998898A" xr:uid="{00000000-0004-0000-0000-0000BB080000}"/>
    <hyperlink ref="E2247" location="A125991698F" display="A125991698F" xr:uid="{00000000-0004-0000-0000-0000BC080000}"/>
    <hyperlink ref="E2248" location="A125995298T" display="A125995298T" xr:uid="{00000000-0004-0000-0000-0000BD080000}"/>
    <hyperlink ref="E2249" location="A125993498X" display="A125993498X" xr:uid="{00000000-0004-0000-0000-0000BE080000}"/>
    <hyperlink ref="E2250" location="A125997126J" display="A125997126J" xr:uid="{00000000-0004-0000-0000-0000BF080000}"/>
    <hyperlink ref="E2251" location="A126000726X" display="A126000726X" xr:uid="{00000000-0004-0000-0000-0000C0080000}"/>
    <hyperlink ref="E2252" location="A125998926X" display="A125998926X" xr:uid="{00000000-0004-0000-0000-0000C1080000}"/>
    <hyperlink ref="E2253" location="A125991726C" display="A125991726C" xr:uid="{00000000-0004-0000-0000-0000C2080000}"/>
    <hyperlink ref="E2254" location="A125995326R" display="A125995326R" xr:uid="{00000000-0004-0000-0000-0000C3080000}"/>
    <hyperlink ref="E2255" location="A125993526W" display="A125993526W" xr:uid="{00000000-0004-0000-0000-0000C4080000}"/>
    <hyperlink ref="E2256" location="A125997170T" display="A125997170T" xr:uid="{00000000-0004-0000-0000-0000C5080000}"/>
    <hyperlink ref="E2257" location="A126000770J" display="A126000770J" xr:uid="{00000000-0004-0000-0000-0000C6080000}"/>
    <hyperlink ref="E2258" location="A125998970J" display="A125998970J" xr:uid="{00000000-0004-0000-0000-0000C7080000}"/>
    <hyperlink ref="E2259" location="A125991770L" display="A125991770L" xr:uid="{00000000-0004-0000-0000-0000C8080000}"/>
    <hyperlink ref="E2260" location="A125995370X" display="A125995370X" xr:uid="{00000000-0004-0000-0000-0000C9080000}"/>
    <hyperlink ref="E2261" location="A125993570F" display="A125993570F" xr:uid="{00000000-0004-0000-0000-0000CA080000}"/>
    <hyperlink ref="E2262" location="A125997130X" display="A125997130X" xr:uid="{00000000-0004-0000-0000-0000CB080000}"/>
    <hyperlink ref="E2263" location="A126000730R" display="A126000730R" xr:uid="{00000000-0004-0000-0000-0000CC080000}"/>
    <hyperlink ref="E2264" location="A125998930R" display="A125998930R" xr:uid="{00000000-0004-0000-0000-0000CD080000}"/>
    <hyperlink ref="E2265" location="A125991730V" display="A125991730V" xr:uid="{00000000-0004-0000-0000-0000CE080000}"/>
    <hyperlink ref="E2266" location="A125995330F" display="A125995330F" xr:uid="{00000000-0004-0000-0000-0000CF080000}"/>
    <hyperlink ref="E2267" location="A125993530L" display="A125993530L" xr:uid="{00000000-0004-0000-0000-0000D0080000}"/>
    <hyperlink ref="E2268" location="A125997102R" display="A125997102R" xr:uid="{00000000-0004-0000-0000-0000D1080000}"/>
    <hyperlink ref="E2269" location="A126000702F" display="A126000702F" xr:uid="{00000000-0004-0000-0000-0000D2080000}"/>
    <hyperlink ref="E2270" location="A125998902F" display="A125998902F" xr:uid="{00000000-0004-0000-0000-0000D3080000}"/>
    <hyperlink ref="E2271" location="A125991702K" display="A125991702K" xr:uid="{00000000-0004-0000-0000-0000D4080000}"/>
    <hyperlink ref="E2272" location="A125995302W" display="A125995302W" xr:uid="{00000000-0004-0000-0000-0000D5080000}"/>
    <hyperlink ref="E2273" location="A125993502C" display="A125993502C" xr:uid="{00000000-0004-0000-0000-0000D6080000}"/>
    <hyperlink ref="E2274" location="A125997202X" display="A125997202X" xr:uid="{00000000-0004-0000-0000-0000D7080000}"/>
    <hyperlink ref="E2275" location="A126000802R" display="A126000802R" xr:uid="{00000000-0004-0000-0000-0000D8080000}"/>
    <hyperlink ref="E2276" location="A125999002T" display="A125999002T" xr:uid="{00000000-0004-0000-0000-0000D9080000}"/>
    <hyperlink ref="E2277" location="A125991802V" display="A125991802V" xr:uid="{00000000-0004-0000-0000-0000DA080000}"/>
    <hyperlink ref="E2278" location="A125995402F" display="A125995402F" xr:uid="{00000000-0004-0000-0000-0000DB080000}"/>
    <hyperlink ref="E2279" location="A125993602L" display="A125993602L" xr:uid="{00000000-0004-0000-0000-0000DC080000}"/>
    <hyperlink ref="E2280" location="A125997174A" display="A125997174A" xr:uid="{00000000-0004-0000-0000-0000DD080000}"/>
    <hyperlink ref="E2281" location="A126000774T" display="A126000774T" xr:uid="{00000000-0004-0000-0000-0000DE080000}"/>
    <hyperlink ref="E2282" location="A125998974T" display="A125998974T" xr:uid="{00000000-0004-0000-0000-0000DF080000}"/>
    <hyperlink ref="E2283" location="A125991774W" display="A125991774W" xr:uid="{00000000-0004-0000-0000-0000E0080000}"/>
    <hyperlink ref="E2284" location="A125995374J" display="A125995374J" xr:uid="{00000000-0004-0000-0000-0000E1080000}"/>
    <hyperlink ref="E2285" location="A125993574R" display="A125993574R" xr:uid="{00000000-0004-0000-0000-0000E2080000}"/>
    <hyperlink ref="E2286" location="A125997178K" display="A125997178K" xr:uid="{00000000-0004-0000-0000-0000E3080000}"/>
    <hyperlink ref="E2287" location="A126000778A" display="A126000778A" xr:uid="{00000000-0004-0000-0000-0000E4080000}"/>
    <hyperlink ref="E2288" location="A125998978A" display="A125998978A" xr:uid="{00000000-0004-0000-0000-0000E5080000}"/>
    <hyperlink ref="E2289" location="A125991778F" display="A125991778F" xr:uid="{00000000-0004-0000-0000-0000E6080000}"/>
    <hyperlink ref="E2290" location="A125995378T" display="A125995378T" xr:uid="{00000000-0004-0000-0000-0000E7080000}"/>
    <hyperlink ref="E2291" location="A125993578X" display="A125993578X" xr:uid="{00000000-0004-0000-0000-0000E8080000}"/>
    <hyperlink ref="E2292" location="A125997242T" display="A125997242T" xr:uid="{00000000-0004-0000-0000-0000E9080000}"/>
    <hyperlink ref="E2293" location="A126000842J" display="A126000842J" xr:uid="{00000000-0004-0000-0000-0000EA080000}"/>
    <hyperlink ref="E2294" location="A125999042K" display="A125999042K" xr:uid="{00000000-0004-0000-0000-0000EB080000}"/>
    <hyperlink ref="E2295" location="A125991842L" display="A125991842L" xr:uid="{00000000-0004-0000-0000-0000EC080000}"/>
    <hyperlink ref="E2296" location="A125995442X" display="A125995442X" xr:uid="{00000000-0004-0000-0000-0000ED080000}"/>
    <hyperlink ref="E2297" location="A125993642F" display="A125993642F" xr:uid="{00000000-0004-0000-0000-0000EE080000}"/>
    <hyperlink ref="E2298" location="A125997070J" display="A125997070J" xr:uid="{00000000-0004-0000-0000-0000EF080000}"/>
    <hyperlink ref="E2299" location="A126000670X" display="A126000670X" xr:uid="{00000000-0004-0000-0000-0000F0080000}"/>
    <hyperlink ref="E2300" location="A125998870X" display="A125998870X" xr:uid="{00000000-0004-0000-0000-0000F1080000}"/>
    <hyperlink ref="E2301" location="A125991670C" display="A125991670C" xr:uid="{00000000-0004-0000-0000-0000F2080000}"/>
    <hyperlink ref="E2302" location="A125995270R" display="A125995270R" xr:uid="{00000000-0004-0000-0000-0000F3080000}"/>
    <hyperlink ref="E2303" location="A125993470W" display="A125993470W" xr:uid="{00000000-0004-0000-0000-0000F4080000}"/>
    <hyperlink ref="E2304" location="A125997134J" display="A125997134J" xr:uid="{00000000-0004-0000-0000-0000F5080000}"/>
    <hyperlink ref="E2305" location="A126000734X" display="A126000734X" xr:uid="{00000000-0004-0000-0000-0000F6080000}"/>
    <hyperlink ref="E2306" location="A125998934X" display="A125998934X" xr:uid="{00000000-0004-0000-0000-0000F7080000}"/>
    <hyperlink ref="E2307" location="A125991734C" display="A125991734C" xr:uid="{00000000-0004-0000-0000-0000F8080000}"/>
    <hyperlink ref="E2308" location="A125995334R" display="A125995334R" xr:uid="{00000000-0004-0000-0000-0000F9080000}"/>
    <hyperlink ref="E2309" location="A125993534W" display="A125993534W" xr:uid="{00000000-0004-0000-0000-0000FA080000}"/>
    <hyperlink ref="E2310" location="A125997090T" display="A125997090T" xr:uid="{00000000-0004-0000-0000-0000FB080000}"/>
    <hyperlink ref="E2311" location="A126000690J" display="A126000690J" xr:uid="{00000000-0004-0000-0000-0000FC080000}"/>
    <hyperlink ref="E2312" location="A125998890J" display="A125998890J" xr:uid="{00000000-0004-0000-0000-0000FD080000}"/>
    <hyperlink ref="E2313" location="A125991690L" display="A125991690L" xr:uid="{00000000-0004-0000-0000-0000FE080000}"/>
    <hyperlink ref="E2314" location="A125995290X" display="A125995290X" xr:uid="{00000000-0004-0000-0000-0000FF080000}"/>
    <hyperlink ref="E2315" location="A125993490F" display="A125993490F" xr:uid="{00000000-0004-0000-0000-000000090000}"/>
    <hyperlink ref="E2316" location="A125997182A" display="A125997182A" xr:uid="{00000000-0004-0000-0000-000001090000}"/>
    <hyperlink ref="E2317" location="A126000782T" display="A126000782T" xr:uid="{00000000-0004-0000-0000-000002090000}"/>
    <hyperlink ref="E2318" location="A125998982T" display="A125998982T" xr:uid="{00000000-0004-0000-0000-000003090000}"/>
    <hyperlink ref="E2319" location="A125991782W" display="A125991782W" xr:uid="{00000000-0004-0000-0000-000004090000}"/>
    <hyperlink ref="E2320" location="A125995382J" display="A125995382J" xr:uid="{00000000-0004-0000-0000-000005090000}"/>
    <hyperlink ref="E2321" location="A125993582R" display="A125993582R" xr:uid="{00000000-0004-0000-0000-000006090000}"/>
    <hyperlink ref="E2322" location="A125997186K" display="A125997186K" xr:uid="{00000000-0004-0000-0000-000007090000}"/>
    <hyperlink ref="E2323" location="A126000786A" display="A126000786A" xr:uid="{00000000-0004-0000-0000-000008090000}"/>
    <hyperlink ref="E2324" location="A125998986A" display="A125998986A" xr:uid="{00000000-0004-0000-0000-000009090000}"/>
    <hyperlink ref="E2325" location="A125991786F" display="A125991786F" xr:uid="{00000000-0004-0000-0000-00000A090000}"/>
    <hyperlink ref="E2326" location="A125995386T" display="A125995386T" xr:uid="{00000000-0004-0000-0000-00000B090000}"/>
    <hyperlink ref="E2327" location="A125993586X" display="A125993586X" xr:uid="{00000000-0004-0000-0000-00000C090000}"/>
    <hyperlink ref="E2328" location="A125997106X" display="A125997106X" xr:uid="{00000000-0004-0000-0000-00000D090000}"/>
    <hyperlink ref="E2329" location="A126000706R" display="A126000706R" xr:uid="{00000000-0004-0000-0000-00000E090000}"/>
    <hyperlink ref="E2330" location="A125998906R" display="A125998906R" xr:uid="{00000000-0004-0000-0000-00000F090000}"/>
    <hyperlink ref="E2331" location="A125991706V" display="A125991706V" xr:uid="{00000000-0004-0000-0000-000010090000}"/>
    <hyperlink ref="E2332" location="A125995306F" display="A125995306F" xr:uid="{00000000-0004-0000-0000-000011090000}"/>
    <hyperlink ref="E2333" location="A125993506L" display="A125993506L" xr:uid="{00000000-0004-0000-0000-000012090000}"/>
    <hyperlink ref="E2334" location="A125997074T" display="A125997074T" xr:uid="{00000000-0004-0000-0000-000013090000}"/>
    <hyperlink ref="E2335" location="A126000674J" display="A126000674J" xr:uid="{00000000-0004-0000-0000-000014090000}"/>
    <hyperlink ref="E2336" location="A125998874J" display="A125998874J" xr:uid="{00000000-0004-0000-0000-000015090000}"/>
    <hyperlink ref="E2337" location="A125991674L" display="A125991674L" xr:uid="{00000000-0004-0000-0000-000016090000}"/>
    <hyperlink ref="E2338" location="A125995274X" display="A125995274X" xr:uid="{00000000-0004-0000-0000-000017090000}"/>
    <hyperlink ref="E2339" location="A125993474F" display="A125993474F" xr:uid="{00000000-0004-0000-0000-000018090000}"/>
    <hyperlink ref="E2340" location="A125997246A" display="A125997246A" xr:uid="{00000000-0004-0000-0000-000019090000}"/>
    <hyperlink ref="E2341" location="A126000846T" display="A126000846T" xr:uid="{00000000-0004-0000-0000-00001A090000}"/>
    <hyperlink ref="E2342" location="A125999046V" display="A125999046V" xr:uid="{00000000-0004-0000-0000-00001B090000}"/>
    <hyperlink ref="E2343" location="A125991846W" display="A125991846W" xr:uid="{00000000-0004-0000-0000-00001C090000}"/>
    <hyperlink ref="E2344" location="A125995446J" display="A125995446J" xr:uid="{00000000-0004-0000-0000-00001D090000}"/>
    <hyperlink ref="E2345" location="A125993646R" display="A125993646R" xr:uid="{00000000-0004-0000-0000-00001E090000}"/>
    <hyperlink ref="E2346" location="A125997138T" display="A125997138T" xr:uid="{00000000-0004-0000-0000-00001F090000}"/>
    <hyperlink ref="E2347" location="A126000738J" display="A126000738J" xr:uid="{00000000-0004-0000-0000-000020090000}"/>
    <hyperlink ref="E2348" location="A125998938J" display="A125998938J" xr:uid="{00000000-0004-0000-0000-000021090000}"/>
    <hyperlink ref="E2349" location="A125991738L" display="A125991738L" xr:uid="{00000000-0004-0000-0000-000022090000}"/>
    <hyperlink ref="E2350" location="A125995338X" display="A125995338X" xr:uid="{00000000-0004-0000-0000-000023090000}"/>
    <hyperlink ref="E2351" location="A125993538F" display="A125993538F" xr:uid="{00000000-0004-0000-0000-000024090000}"/>
    <hyperlink ref="E2352" location="A125997206J" display="A125997206J" xr:uid="{00000000-0004-0000-0000-000025090000}"/>
    <hyperlink ref="E2353" location="A126000806X" display="A126000806X" xr:uid="{00000000-0004-0000-0000-000026090000}"/>
    <hyperlink ref="E2354" location="A125999006A" display="A125999006A" xr:uid="{00000000-0004-0000-0000-000027090000}"/>
    <hyperlink ref="E2355" location="A125991806C" display="A125991806C" xr:uid="{00000000-0004-0000-0000-000028090000}"/>
    <hyperlink ref="E2356" location="A125995406R" display="A125995406R" xr:uid="{00000000-0004-0000-0000-000029090000}"/>
    <hyperlink ref="E2357" location="A125993606W" display="A125993606W" xr:uid="{00000000-0004-0000-0000-00002A090000}"/>
    <hyperlink ref="E2358" location="A125997250T" display="A125997250T" xr:uid="{00000000-0004-0000-0000-00002B090000}"/>
    <hyperlink ref="E2359" location="A126000850J" display="A126000850J" xr:uid="{00000000-0004-0000-0000-00002C090000}"/>
    <hyperlink ref="E2360" location="A125999050K" display="A125999050K" xr:uid="{00000000-0004-0000-0000-00002D090000}"/>
    <hyperlink ref="E2361" location="A125991850L" display="A125991850L" xr:uid="{00000000-0004-0000-0000-00002E090000}"/>
    <hyperlink ref="E2362" location="A125995450X" display="A125995450X" xr:uid="{00000000-0004-0000-0000-00002F090000}"/>
    <hyperlink ref="E2363" location="A125993650F" display="A125993650F" xr:uid="{00000000-0004-0000-0000-000030090000}"/>
    <hyperlink ref="E2364" location="A125996278A" display="A125996278A" xr:uid="{00000000-0004-0000-0000-000031090000}"/>
    <hyperlink ref="E2365" location="A125999878K" display="A125999878K" xr:uid="{00000000-0004-0000-0000-000032090000}"/>
    <hyperlink ref="E2366" location="A125998078V" display="A125998078V" xr:uid="{00000000-0004-0000-0000-000033090000}"/>
    <hyperlink ref="E2367" location="A125990878W" display="A125990878W" xr:uid="{00000000-0004-0000-0000-000034090000}"/>
    <hyperlink ref="E2368" location="A125994478J" display="A125994478J" xr:uid="{00000000-0004-0000-0000-000035090000}"/>
    <hyperlink ref="E2369" location="A125992678R" display="A125992678R" xr:uid="{00000000-0004-0000-0000-000036090000}"/>
    <hyperlink ref="E2370" location="A125996410X" display="A125996410X" xr:uid="{00000000-0004-0000-0000-000037090000}"/>
    <hyperlink ref="E2371" location="A126000010T" display="A126000010T" xr:uid="{00000000-0004-0000-0000-000038090000}"/>
    <hyperlink ref="E2372" location="A125998210T" display="A125998210T" xr:uid="{00000000-0004-0000-0000-000039090000}"/>
    <hyperlink ref="E2373" location="A125991010W" display="A125991010W" xr:uid="{00000000-0004-0000-0000-00003A090000}"/>
    <hyperlink ref="E2374" location="A125994610F" display="A125994610F" xr:uid="{00000000-0004-0000-0000-00003B090000}"/>
    <hyperlink ref="E2375" location="A125992810L" display="A125992810L" xr:uid="{00000000-0004-0000-0000-00003C090000}"/>
    <hyperlink ref="E2376" location="A125996342J" display="A125996342J" xr:uid="{00000000-0004-0000-0000-00003D090000}"/>
    <hyperlink ref="E2377" location="A125999942T" display="A125999942T" xr:uid="{00000000-0004-0000-0000-00003E090000}"/>
    <hyperlink ref="E2378" location="A125998142A" display="A125998142A" xr:uid="{00000000-0004-0000-0000-00003F090000}"/>
    <hyperlink ref="E2379" location="A125990942C" display="A125990942C" xr:uid="{00000000-0004-0000-0000-000040090000}"/>
    <hyperlink ref="E2380" location="A125994542R" display="A125994542R" xr:uid="{00000000-0004-0000-0000-000041090000}"/>
    <hyperlink ref="E2381" location="A125992742W" display="A125992742W" xr:uid="{00000000-0004-0000-0000-000042090000}"/>
    <hyperlink ref="E2382" location="A125996414J" display="A125996414J" xr:uid="{00000000-0004-0000-0000-000043090000}"/>
    <hyperlink ref="E2383" location="A126000014A" display="A126000014A" xr:uid="{00000000-0004-0000-0000-000044090000}"/>
    <hyperlink ref="E2384" location="A125998214A" display="A125998214A" xr:uid="{00000000-0004-0000-0000-000045090000}"/>
    <hyperlink ref="E2385" location="A125991014F" display="A125991014F" xr:uid="{00000000-0004-0000-0000-000046090000}"/>
    <hyperlink ref="E2386" location="A125994614R" display="A125994614R" xr:uid="{00000000-0004-0000-0000-000047090000}"/>
    <hyperlink ref="E2387" location="A125992814W" display="A125992814W" xr:uid="{00000000-0004-0000-0000-000048090000}"/>
    <hyperlink ref="E2388" location="A125996418T" display="A125996418T" xr:uid="{00000000-0004-0000-0000-000049090000}"/>
    <hyperlink ref="E2389" location="A126000018K" display="A126000018K" xr:uid="{00000000-0004-0000-0000-00004A090000}"/>
    <hyperlink ref="E2390" location="A125998218K" display="A125998218K" xr:uid="{00000000-0004-0000-0000-00004B090000}"/>
    <hyperlink ref="E2391" location="A125991018R" display="A125991018R" xr:uid="{00000000-0004-0000-0000-00004C090000}"/>
    <hyperlink ref="E2392" location="A125994618X" display="A125994618X" xr:uid="{00000000-0004-0000-0000-00004D090000}"/>
    <hyperlink ref="E2393" location="A125992818F" display="A125992818F" xr:uid="{00000000-0004-0000-0000-00004E090000}"/>
    <hyperlink ref="E2394" location="A125996346T" display="A125996346T" xr:uid="{00000000-0004-0000-0000-00004F090000}"/>
    <hyperlink ref="E2395" location="A125999946A" display="A125999946A" xr:uid="{00000000-0004-0000-0000-000050090000}"/>
    <hyperlink ref="E2396" location="A125998146K" display="A125998146K" xr:uid="{00000000-0004-0000-0000-000051090000}"/>
    <hyperlink ref="E2397" location="A125990946L" display="A125990946L" xr:uid="{00000000-0004-0000-0000-000052090000}"/>
    <hyperlink ref="E2398" location="A125994546X" display="A125994546X" xr:uid="{00000000-0004-0000-0000-000053090000}"/>
    <hyperlink ref="E2399" location="A125992746F" display="A125992746F" xr:uid="{00000000-0004-0000-0000-000054090000}"/>
    <hyperlink ref="E2400" location="A125996350J" display="A125996350J" xr:uid="{00000000-0004-0000-0000-000055090000}"/>
    <hyperlink ref="E2401" location="A125999950T" display="A125999950T" xr:uid="{00000000-0004-0000-0000-000056090000}"/>
    <hyperlink ref="E2402" location="A125998150A" display="A125998150A" xr:uid="{00000000-0004-0000-0000-000057090000}"/>
    <hyperlink ref="E2403" location="A125990950C" display="A125990950C" xr:uid="{00000000-0004-0000-0000-000058090000}"/>
    <hyperlink ref="E2404" location="A125994550R" display="A125994550R" xr:uid="{00000000-0004-0000-0000-000059090000}"/>
    <hyperlink ref="E2405" location="A125992750W" display="A125992750W" xr:uid="{00000000-0004-0000-0000-00005A090000}"/>
    <hyperlink ref="E2406" location="A125996390A" display="A125996390A" xr:uid="{00000000-0004-0000-0000-00005B090000}"/>
    <hyperlink ref="E2407" location="A125999990K" display="A125999990K" xr:uid="{00000000-0004-0000-0000-00005C090000}"/>
    <hyperlink ref="E2408" location="A125998190V" display="A125998190V" xr:uid="{00000000-0004-0000-0000-00005D090000}"/>
    <hyperlink ref="E2409" location="A125990990W" display="A125990990W" xr:uid="{00000000-0004-0000-0000-00005E090000}"/>
    <hyperlink ref="E2410" location="A125994590J" display="A125994590J" xr:uid="{00000000-0004-0000-0000-00005F090000}"/>
    <hyperlink ref="E2411" location="A125992790R" display="A125992790R" xr:uid="{00000000-0004-0000-0000-000060090000}"/>
    <hyperlink ref="E2412" location="A125996310R" display="A125996310R" xr:uid="{00000000-0004-0000-0000-000061090000}"/>
    <hyperlink ref="E2413" location="A125999910X" display="A125999910X" xr:uid="{00000000-0004-0000-0000-000062090000}"/>
    <hyperlink ref="E2414" location="A125998110J" display="A125998110J" xr:uid="{00000000-0004-0000-0000-000063090000}"/>
    <hyperlink ref="E2415" location="A125990910K" display="A125990910K" xr:uid="{00000000-0004-0000-0000-000064090000}"/>
    <hyperlink ref="E2416" location="A125994510W" display="A125994510W" xr:uid="{00000000-0004-0000-0000-000065090000}"/>
    <hyperlink ref="E2417" location="A125992710C" display="A125992710C" xr:uid="{00000000-0004-0000-0000-000066090000}"/>
    <hyperlink ref="E2418" location="A125996422J" display="A125996422J" xr:uid="{00000000-0004-0000-0000-000067090000}"/>
    <hyperlink ref="E2419" location="A126000022A" display="A126000022A" xr:uid="{00000000-0004-0000-0000-000068090000}"/>
    <hyperlink ref="E2420" location="A125998222A" display="A125998222A" xr:uid="{00000000-0004-0000-0000-000069090000}"/>
    <hyperlink ref="E2421" location="A125991022F" display="A125991022F" xr:uid="{00000000-0004-0000-0000-00006A090000}"/>
    <hyperlink ref="E2422" location="A125994622R" display="A125994622R" xr:uid="{00000000-0004-0000-0000-00006B090000}"/>
    <hyperlink ref="E2423" location="A125992822W" display="A125992822W" xr:uid="{00000000-0004-0000-0000-00006C090000}"/>
    <hyperlink ref="E2424" location="A125996354T" display="A125996354T" xr:uid="{00000000-0004-0000-0000-00006D090000}"/>
    <hyperlink ref="E2425" location="A125999954A" display="A125999954A" xr:uid="{00000000-0004-0000-0000-00006E090000}"/>
    <hyperlink ref="E2426" location="A125998154K" display="A125998154K" xr:uid="{00000000-0004-0000-0000-00006F090000}"/>
    <hyperlink ref="E2427" location="A125990954L" display="A125990954L" xr:uid="{00000000-0004-0000-0000-000070090000}"/>
    <hyperlink ref="E2428" location="A125994554X" display="A125994554X" xr:uid="{00000000-0004-0000-0000-000071090000}"/>
    <hyperlink ref="E2429" location="A125992754F" display="A125992754F" xr:uid="{00000000-0004-0000-0000-000072090000}"/>
    <hyperlink ref="E2430" location="A125996282T" display="A125996282T" xr:uid="{00000000-0004-0000-0000-000073090000}"/>
    <hyperlink ref="E2431" location="A125999882A" display="A125999882A" xr:uid="{00000000-0004-0000-0000-000074090000}"/>
    <hyperlink ref="E2432" location="A125998082K" display="A125998082K" xr:uid="{00000000-0004-0000-0000-000075090000}"/>
    <hyperlink ref="E2433" location="A125990882L" display="A125990882L" xr:uid="{00000000-0004-0000-0000-000076090000}"/>
    <hyperlink ref="E2434" location="A125994482X" display="A125994482X" xr:uid="{00000000-0004-0000-0000-000077090000}"/>
    <hyperlink ref="E2435" location="A125992682F" display="A125992682F" xr:uid="{00000000-0004-0000-0000-000078090000}"/>
    <hyperlink ref="E2436" location="A125996358A" display="A125996358A" xr:uid="{00000000-0004-0000-0000-000079090000}"/>
    <hyperlink ref="E2437" location="A125999958K" display="A125999958K" xr:uid="{00000000-0004-0000-0000-00007A090000}"/>
    <hyperlink ref="E2438" location="A125998158V" display="A125998158V" xr:uid="{00000000-0004-0000-0000-00007B090000}"/>
    <hyperlink ref="E2439" location="A125990958W" display="A125990958W" xr:uid="{00000000-0004-0000-0000-00007C090000}"/>
    <hyperlink ref="E2440" location="A125994558J" display="A125994558J" xr:uid="{00000000-0004-0000-0000-00007D090000}"/>
    <hyperlink ref="E2441" location="A125992758R" display="A125992758R" xr:uid="{00000000-0004-0000-0000-00007E090000}"/>
    <hyperlink ref="E2442" location="A125996362T" display="A125996362T" xr:uid="{00000000-0004-0000-0000-00007F090000}"/>
    <hyperlink ref="E2443" location="A125999962A" display="A125999962A" xr:uid="{00000000-0004-0000-0000-000080090000}"/>
    <hyperlink ref="E2444" location="A125998162K" display="A125998162K" xr:uid="{00000000-0004-0000-0000-000081090000}"/>
    <hyperlink ref="E2445" location="A125990962L" display="A125990962L" xr:uid="{00000000-0004-0000-0000-000082090000}"/>
    <hyperlink ref="E2446" location="A125994562X" display="A125994562X" xr:uid="{00000000-0004-0000-0000-000083090000}"/>
    <hyperlink ref="E2447" location="A125992762F" display="A125992762F" xr:uid="{00000000-0004-0000-0000-000084090000}"/>
    <hyperlink ref="E2448" location="A125996434T" display="A125996434T" xr:uid="{00000000-0004-0000-0000-000085090000}"/>
    <hyperlink ref="E2449" location="A126000034K" display="A126000034K" xr:uid="{00000000-0004-0000-0000-000086090000}"/>
    <hyperlink ref="E2450" location="A125998234K" display="A125998234K" xr:uid="{00000000-0004-0000-0000-000087090000}"/>
    <hyperlink ref="E2451" location="A125991034R" display="A125991034R" xr:uid="{00000000-0004-0000-0000-000088090000}"/>
    <hyperlink ref="E2452" location="A125994634X" display="A125994634X" xr:uid="{00000000-0004-0000-0000-000089090000}"/>
    <hyperlink ref="E2453" location="A125992834F" display="A125992834F" xr:uid="{00000000-0004-0000-0000-00008A090000}"/>
    <hyperlink ref="E2454" location="A125996254J" display="A125996254J" xr:uid="{00000000-0004-0000-0000-00008B090000}"/>
    <hyperlink ref="E2455" location="A125999854T" display="A125999854T" xr:uid="{00000000-0004-0000-0000-00008C090000}"/>
    <hyperlink ref="E2456" location="A125998054A" display="A125998054A" xr:uid="{00000000-0004-0000-0000-00008D090000}"/>
    <hyperlink ref="E2457" location="A125990854C" display="A125990854C" xr:uid="{00000000-0004-0000-0000-00008E090000}"/>
    <hyperlink ref="E2458" location="A125994454R" display="A125994454R" xr:uid="{00000000-0004-0000-0000-00008F090000}"/>
    <hyperlink ref="E2459" location="A125992654W" display="A125992654W" xr:uid="{00000000-0004-0000-0000-000090090000}"/>
    <hyperlink ref="E2460" location="A125996426T" display="A125996426T" xr:uid="{00000000-0004-0000-0000-000091090000}"/>
    <hyperlink ref="E2461" location="A126000026K" display="A126000026K" xr:uid="{00000000-0004-0000-0000-000092090000}"/>
    <hyperlink ref="E2462" location="A125998226K" display="A125998226K" xr:uid="{00000000-0004-0000-0000-000093090000}"/>
    <hyperlink ref="E2463" location="A125991026R" display="A125991026R" xr:uid="{00000000-0004-0000-0000-000094090000}"/>
    <hyperlink ref="E2464" location="A125994626X" display="A125994626X" xr:uid="{00000000-0004-0000-0000-000095090000}"/>
    <hyperlink ref="E2465" location="A125992826F" display="A125992826F" xr:uid="{00000000-0004-0000-0000-000096090000}"/>
    <hyperlink ref="E2466" location="A125996430J" display="A125996430J" xr:uid="{00000000-0004-0000-0000-000097090000}"/>
    <hyperlink ref="E2467" location="A126000030A" display="A126000030A" xr:uid="{00000000-0004-0000-0000-000098090000}"/>
    <hyperlink ref="E2468" location="A125998230A" display="A125998230A" xr:uid="{00000000-0004-0000-0000-000099090000}"/>
    <hyperlink ref="E2469" location="A125991030F" display="A125991030F" xr:uid="{00000000-0004-0000-0000-00009A090000}"/>
    <hyperlink ref="E2470" location="A125994630R" display="A125994630R" xr:uid="{00000000-0004-0000-0000-00009B090000}"/>
    <hyperlink ref="E2471" location="A125992830W" display="A125992830W" xr:uid="{00000000-0004-0000-0000-00009C090000}"/>
    <hyperlink ref="E2472" location="A125996258T" display="A125996258T" xr:uid="{00000000-0004-0000-0000-00009D090000}"/>
    <hyperlink ref="E2473" location="A125999858A" display="A125999858A" xr:uid="{00000000-0004-0000-0000-00009E090000}"/>
    <hyperlink ref="E2474" location="A125998058K" display="A125998058K" xr:uid="{00000000-0004-0000-0000-00009F090000}"/>
    <hyperlink ref="E2475" location="A125990858L" display="A125990858L" xr:uid="{00000000-0004-0000-0000-0000A0090000}"/>
    <hyperlink ref="E2476" location="A125994458X" display="A125994458X" xr:uid="{00000000-0004-0000-0000-0000A1090000}"/>
    <hyperlink ref="E2477" location="A125992658F" display="A125992658F" xr:uid="{00000000-0004-0000-0000-0000A2090000}"/>
    <hyperlink ref="E2478" location="A125996314X" display="A125996314X" xr:uid="{00000000-0004-0000-0000-0000A3090000}"/>
    <hyperlink ref="E2479" location="A125999914J" display="A125999914J" xr:uid="{00000000-0004-0000-0000-0000A4090000}"/>
    <hyperlink ref="E2480" location="A125998114T" display="A125998114T" xr:uid="{00000000-0004-0000-0000-0000A5090000}"/>
    <hyperlink ref="E2481" location="A125990914V" display="A125990914V" xr:uid="{00000000-0004-0000-0000-0000A6090000}"/>
    <hyperlink ref="E2482" location="A125994514F" display="A125994514F" xr:uid="{00000000-0004-0000-0000-0000A7090000}"/>
    <hyperlink ref="E2483" location="A125992714L" display="A125992714L" xr:uid="{00000000-0004-0000-0000-0000A8090000}"/>
    <hyperlink ref="E2484" location="A125996366A" display="A125996366A" xr:uid="{00000000-0004-0000-0000-0000A9090000}"/>
    <hyperlink ref="E2485" location="A125999966K" display="A125999966K" xr:uid="{00000000-0004-0000-0000-0000AA090000}"/>
    <hyperlink ref="E2486" location="A125998166V" display="A125998166V" xr:uid="{00000000-0004-0000-0000-0000AB090000}"/>
    <hyperlink ref="E2487" location="A125990966W" display="A125990966W" xr:uid="{00000000-0004-0000-0000-0000AC090000}"/>
    <hyperlink ref="E2488" location="A125994566J" display="A125994566J" xr:uid="{00000000-0004-0000-0000-0000AD090000}"/>
    <hyperlink ref="E2489" location="A125992766R" display="A125992766R" xr:uid="{00000000-0004-0000-0000-0000AE090000}"/>
    <hyperlink ref="E2490" location="A125996438A" display="A125996438A" xr:uid="{00000000-0004-0000-0000-0000AF090000}"/>
    <hyperlink ref="E2491" location="A126000038V" display="A126000038V" xr:uid="{00000000-0004-0000-0000-0000B0090000}"/>
    <hyperlink ref="E2492" location="A125998238V" display="A125998238V" xr:uid="{00000000-0004-0000-0000-0000B1090000}"/>
    <hyperlink ref="E2493" location="A125991038X" display="A125991038X" xr:uid="{00000000-0004-0000-0000-0000B2090000}"/>
    <hyperlink ref="E2494" location="A125994638J" display="A125994638J" xr:uid="{00000000-0004-0000-0000-0000B3090000}"/>
    <hyperlink ref="E2495" location="A125992838R" display="A125992838R" xr:uid="{00000000-0004-0000-0000-0000B4090000}"/>
    <hyperlink ref="E2496" location="A125996262J" display="A125996262J" xr:uid="{00000000-0004-0000-0000-0000B5090000}"/>
    <hyperlink ref="E2497" location="A125999862T" display="A125999862T" xr:uid="{00000000-0004-0000-0000-0000B6090000}"/>
    <hyperlink ref="E2498" location="A125998062A" display="A125998062A" xr:uid="{00000000-0004-0000-0000-0000B7090000}"/>
    <hyperlink ref="E2499" location="A125996394K" display="A125996394K" xr:uid="{00000000-0004-0000-0000-0000B8090000}"/>
    <hyperlink ref="E2500" location="A125999994V" display="A125999994V" xr:uid="{00000000-0004-0000-0000-0000B9090000}"/>
    <hyperlink ref="E2501" location="A125998194C" display="A125998194C" xr:uid="{00000000-0004-0000-0000-0000BA090000}"/>
    <hyperlink ref="E2502" location="A125990994F" display="A125990994F" xr:uid="{00000000-0004-0000-0000-0000BB090000}"/>
    <hyperlink ref="E2503" location="A125994594T" display="A125994594T" xr:uid="{00000000-0004-0000-0000-0000BC090000}"/>
    <hyperlink ref="E2504" location="A125992794X" display="A125992794X" xr:uid="{00000000-0004-0000-0000-0000BD090000}"/>
    <hyperlink ref="E2505" location="A125996398V" display="A125996398V" xr:uid="{00000000-0004-0000-0000-0000BE090000}"/>
    <hyperlink ref="E2506" location="A125999998C" display="A125999998C" xr:uid="{00000000-0004-0000-0000-0000BF090000}"/>
    <hyperlink ref="E2507" location="A125998198L" display="A125998198L" xr:uid="{00000000-0004-0000-0000-0000C0090000}"/>
    <hyperlink ref="E2508" location="A125990998R" display="A125990998R" xr:uid="{00000000-0004-0000-0000-0000C1090000}"/>
    <hyperlink ref="E2509" location="A125994598A" display="A125994598A" xr:uid="{00000000-0004-0000-0000-0000C2090000}"/>
    <hyperlink ref="E2510" location="A125992798J" display="A125992798J" xr:uid="{00000000-0004-0000-0000-0000C3090000}"/>
    <hyperlink ref="E2511" location="A125996294A" display="A125996294A" xr:uid="{00000000-0004-0000-0000-0000C4090000}"/>
    <hyperlink ref="E2512" location="A125999894K" display="A125999894K" xr:uid="{00000000-0004-0000-0000-0000C5090000}"/>
    <hyperlink ref="E2513" location="A125998094V" display="A125998094V" xr:uid="{00000000-0004-0000-0000-0000C6090000}"/>
    <hyperlink ref="E2514" location="A125990894W" display="A125990894W" xr:uid="{00000000-0004-0000-0000-0000C7090000}"/>
    <hyperlink ref="E2515" location="A125994494J" display="A125994494J" xr:uid="{00000000-0004-0000-0000-0000C8090000}"/>
    <hyperlink ref="E2516" location="A125992694R" display="A125992694R" xr:uid="{00000000-0004-0000-0000-0000C9090000}"/>
    <hyperlink ref="E2517" location="A125996266T" display="A125996266T" xr:uid="{00000000-0004-0000-0000-0000CA090000}"/>
    <hyperlink ref="E2518" location="A125999866A" display="A125999866A" xr:uid="{00000000-0004-0000-0000-0000CB090000}"/>
    <hyperlink ref="E2519" location="A125998066K" display="A125998066K" xr:uid="{00000000-0004-0000-0000-0000CC090000}"/>
    <hyperlink ref="E2520" location="A125990866L" display="A125990866L" xr:uid="{00000000-0004-0000-0000-0000CD090000}"/>
    <hyperlink ref="E2521" location="A125994466X" display="A125994466X" xr:uid="{00000000-0004-0000-0000-0000CE090000}"/>
    <hyperlink ref="E2522" location="A125992666F" display="A125992666F" xr:uid="{00000000-0004-0000-0000-0000CF090000}"/>
    <hyperlink ref="E2523" location="A125990918C" display="A125990918C" xr:uid="{00000000-0004-0000-0000-0000D0090000}"/>
    <hyperlink ref="E2524" location="A125994518R" display="A125994518R" xr:uid="{00000000-0004-0000-0000-0000D1090000}"/>
    <hyperlink ref="E2525" location="A125992718W" display="A125992718W" xr:uid="{00000000-0004-0000-0000-0000D2090000}"/>
    <hyperlink ref="E2526" location="A125996286A" display="A125996286A" xr:uid="{00000000-0004-0000-0000-0000D3090000}"/>
    <hyperlink ref="E2527" location="A125999886K" display="A125999886K" xr:uid="{00000000-0004-0000-0000-0000D4090000}"/>
    <hyperlink ref="E2528" location="A125998086V" display="A125998086V" xr:uid="{00000000-0004-0000-0000-0000D5090000}"/>
    <hyperlink ref="E2529" location="A125990886W" display="A125990886W" xr:uid="{00000000-0004-0000-0000-0000D6090000}"/>
    <hyperlink ref="E2530" location="A125994486J" display="A125994486J" xr:uid="{00000000-0004-0000-0000-0000D7090000}"/>
    <hyperlink ref="E2531" location="A125992686R" display="A125992686R" xr:uid="{00000000-0004-0000-0000-0000D8090000}"/>
    <hyperlink ref="E2532" location="A125996322X" display="A125996322X" xr:uid="{00000000-0004-0000-0000-0000D9090000}"/>
    <hyperlink ref="E2533" location="A125999922J" display="A125999922J" xr:uid="{00000000-0004-0000-0000-0000DA090000}"/>
    <hyperlink ref="E2534" location="A125998122T" display="A125998122T" xr:uid="{00000000-0004-0000-0000-0000DB090000}"/>
    <hyperlink ref="E2535" location="A125990922V" display="A125990922V" xr:uid="{00000000-0004-0000-0000-0000DC090000}"/>
    <hyperlink ref="E2536" location="A125994522F" display="A125994522F" xr:uid="{00000000-0004-0000-0000-0000DD090000}"/>
    <hyperlink ref="E2537" location="A125992722L" display="A125992722L" xr:uid="{00000000-0004-0000-0000-0000DE090000}"/>
    <hyperlink ref="E2538" location="A125996298K" display="A125996298K" xr:uid="{00000000-0004-0000-0000-0000DF090000}"/>
    <hyperlink ref="E2539" location="A125999898V" display="A125999898V" xr:uid="{00000000-0004-0000-0000-0000E0090000}"/>
    <hyperlink ref="E2540" location="A125998098C" display="A125998098C" xr:uid="{00000000-0004-0000-0000-0000E1090000}"/>
    <hyperlink ref="E2541" location="A125990898F" display="A125990898F" xr:uid="{00000000-0004-0000-0000-0000E2090000}"/>
    <hyperlink ref="E2542" location="A125994498T" display="A125994498T" xr:uid="{00000000-0004-0000-0000-0000E3090000}"/>
    <hyperlink ref="E2543" location="A125992698X" display="A125992698X" xr:uid="{00000000-0004-0000-0000-0000E4090000}"/>
    <hyperlink ref="E2544" location="A125996326J" display="A125996326J" xr:uid="{00000000-0004-0000-0000-0000E5090000}"/>
    <hyperlink ref="E2545" location="A125999926T" display="A125999926T" xr:uid="{00000000-0004-0000-0000-0000E6090000}"/>
    <hyperlink ref="E2546" location="A125998126A" display="A125998126A" xr:uid="{00000000-0004-0000-0000-0000E7090000}"/>
    <hyperlink ref="E2547" location="A125990926C" display="A125990926C" xr:uid="{00000000-0004-0000-0000-0000E8090000}"/>
    <hyperlink ref="E2548" location="A125994526R" display="A125994526R" xr:uid="{00000000-0004-0000-0000-0000E9090000}"/>
    <hyperlink ref="E2549" location="A125992726W" display="A125992726W" xr:uid="{00000000-0004-0000-0000-0000EA090000}"/>
    <hyperlink ref="E2550" location="A125996370T" display="A125996370T" xr:uid="{00000000-0004-0000-0000-0000EB090000}"/>
    <hyperlink ref="E2551" location="A125999970A" display="A125999970A" xr:uid="{00000000-0004-0000-0000-0000EC090000}"/>
    <hyperlink ref="E2552" location="A125998170K" display="A125998170K" xr:uid="{00000000-0004-0000-0000-0000ED090000}"/>
    <hyperlink ref="E2553" location="A125990970L" display="A125990970L" xr:uid="{00000000-0004-0000-0000-0000EE090000}"/>
    <hyperlink ref="E2554" location="A125994570X" display="A125994570X" xr:uid="{00000000-0004-0000-0000-0000EF090000}"/>
    <hyperlink ref="E2555" location="A125992770F" display="A125992770F" xr:uid="{00000000-0004-0000-0000-0000F0090000}"/>
    <hyperlink ref="E2556" location="A125996330X" display="A125996330X" xr:uid="{00000000-0004-0000-0000-0000F1090000}"/>
    <hyperlink ref="E2557" location="A125999930J" display="A125999930J" xr:uid="{00000000-0004-0000-0000-0000F2090000}"/>
    <hyperlink ref="E2558" location="A125998130T" display="A125998130T" xr:uid="{00000000-0004-0000-0000-0000F3090000}"/>
    <hyperlink ref="E2559" location="A125990930V" display="A125990930V" xr:uid="{00000000-0004-0000-0000-0000F4090000}"/>
    <hyperlink ref="E2560" location="A125994530F" display="A125994530F" xr:uid="{00000000-0004-0000-0000-0000F5090000}"/>
    <hyperlink ref="E2561" location="A125992730L" display="A125992730L" xr:uid="{00000000-0004-0000-0000-0000F6090000}"/>
    <hyperlink ref="E2562" location="A125996302R" display="A125996302R" xr:uid="{00000000-0004-0000-0000-0000F7090000}"/>
    <hyperlink ref="E2563" location="A125999902X" display="A125999902X" xr:uid="{00000000-0004-0000-0000-0000F8090000}"/>
    <hyperlink ref="E2564" location="A125998102J" display="A125998102J" xr:uid="{00000000-0004-0000-0000-0000F9090000}"/>
    <hyperlink ref="E2565" location="A125990902K" display="A125990902K" xr:uid="{00000000-0004-0000-0000-0000FA090000}"/>
    <hyperlink ref="E2566" location="A125994502W" display="A125994502W" xr:uid="{00000000-0004-0000-0000-0000FB090000}"/>
    <hyperlink ref="E2567" location="A125992702C" display="A125992702C" xr:uid="{00000000-0004-0000-0000-0000FC090000}"/>
    <hyperlink ref="E2568" location="A125996402X" display="A125996402X" xr:uid="{00000000-0004-0000-0000-0000FD090000}"/>
    <hyperlink ref="E2569" location="A126000002T" display="A126000002T" xr:uid="{00000000-0004-0000-0000-0000FE090000}"/>
    <hyperlink ref="E2570" location="A125998202T" display="A125998202T" xr:uid="{00000000-0004-0000-0000-0000FF090000}"/>
    <hyperlink ref="E2571" location="A125991002W" display="A125991002W" xr:uid="{00000000-0004-0000-0000-0000000A0000}"/>
    <hyperlink ref="E2572" location="A125994602F" display="A125994602F" xr:uid="{00000000-0004-0000-0000-0000010A0000}"/>
    <hyperlink ref="E2573" location="A125992802L" display="A125992802L" xr:uid="{00000000-0004-0000-0000-0000020A0000}"/>
    <hyperlink ref="E2574" location="A125996374A" display="A125996374A" xr:uid="{00000000-0004-0000-0000-0000030A0000}"/>
    <hyperlink ref="E2575" location="A125999974K" display="A125999974K" xr:uid="{00000000-0004-0000-0000-0000040A0000}"/>
    <hyperlink ref="E2576" location="A125998174V" display="A125998174V" xr:uid="{00000000-0004-0000-0000-0000050A0000}"/>
    <hyperlink ref="E2577" location="A125990974W" display="A125990974W" xr:uid="{00000000-0004-0000-0000-0000060A0000}"/>
    <hyperlink ref="E2578" location="A125994574J" display="A125994574J" xr:uid="{00000000-0004-0000-0000-0000070A0000}"/>
    <hyperlink ref="E2579" location="A125992774R" display="A125992774R" xr:uid="{00000000-0004-0000-0000-0000080A0000}"/>
    <hyperlink ref="E2580" location="A125996378K" display="A125996378K" xr:uid="{00000000-0004-0000-0000-0000090A0000}"/>
    <hyperlink ref="E2581" location="A125999978V" display="A125999978V" xr:uid="{00000000-0004-0000-0000-00000A0A0000}"/>
    <hyperlink ref="E2582" location="A125998178C" display="A125998178C" xr:uid="{00000000-0004-0000-0000-00000B0A0000}"/>
    <hyperlink ref="E2583" location="A125990978F" display="A125990978F" xr:uid="{00000000-0004-0000-0000-00000C0A0000}"/>
    <hyperlink ref="E2584" location="A125994578T" display="A125994578T" xr:uid="{00000000-0004-0000-0000-00000D0A0000}"/>
    <hyperlink ref="E2585" location="A125992778X" display="A125992778X" xr:uid="{00000000-0004-0000-0000-00000E0A0000}"/>
    <hyperlink ref="E2586" location="A125996442T" display="A125996442T" xr:uid="{00000000-0004-0000-0000-00000F0A0000}"/>
    <hyperlink ref="E2587" location="A126000042K" display="A126000042K" xr:uid="{00000000-0004-0000-0000-0000100A0000}"/>
    <hyperlink ref="E2588" location="A125998242K" display="A125998242K" xr:uid="{00000000-0004-0000-0000-0000110A0000}"/>
    <hyperlink ref="E2589" location="A125991042R" display="A125991042R" xr:uid="{00000000-0004-0000-0000-0000120A0000}"/>
    <hyperlink ref="E2590" location="A125994642X" display="A125994642X" xr:uid="{00000000-0004-0000-0000-0000130A0000}"/>
    <hyperlink ref="E2591" location="A125992842F" display="A125992842F" xr:uid="{00000000-0004-0000-0000-0000140A0000}"/>
    <hyperlink ref="E2592" location="A125996270J" display="A125996270J" xr:uid="{00000000-0004-0000-0000-0000150A0000}"/>
    <hyperlink ref="E2593" location="A125999870T" display="A125999870T" xr:uid="{00000000-0004-0000-0000-0000160A0000}"/>
    <hyperlink ref="E2594" location="A125998070A" display="A125998070A" xr:uid="{00000000-0004-0000-0000-0000170A0000}"/>
    <hyperlink ref="E2595" location="A125990870C" display="A125990870C" xr:uid="{00000000-0004-0000-0000-0000180A0000}"/>
    <hyperlink ref="E2596" location="A125994470R" display="A125994470R" xr:uid="{00000000-0004-0000-0000-0000190A0000}"/>
    <hyperlink ref="E2597" location="A125992670W" display="A125992670W" xr:uid="{00000000-0004-0000-0000-00001A0A0000}"/>
    <hyperlink ref="E2598" location="A125996334J" display="A125996334J" xr:uid="{00000000-0004-0000-0000-00001B0A0000}"/>
    <hyperlink ref="E2599" location="A125999934T" display="A125999934T" xr:uid="{00000000-0004-0000-0000-00001C0A0000}"/>
    <hyperlink ref="E2600" location="A125998134A" display="A125998134A" xr:uid="{00000000-0004-0000-0000-00001D0A0000}"/>
    <hyperlink ref="E2601" location="A125990934C" display="A125990934C" xr:uid="{00000000-0004-0000-0000-00001E0A0000}"/>
    <hyperlink ref="E2602" location="A125994534R" display="A125994534R" xr:uid="{00000000-0004-0000-0000-00001F0A0000}"/>
    <hyperlink ref="E2603" location="A125992734W" display="A125992734W" xr:uid="{00000000-0004-0000-0000-0000200A0000}"/>
    <hyperlink ref="E2604" location="A125996290T" display="A125996290T" xr:uid="{00000000-0004-0000-0000-0000210A0000}"/>
    <hyperlink ref="E2605" location="A125999890A" display="A125999890A" xr:uid="{00000000-0004-0000-0000-0000220A0000}"/>
    <hyperlink ref="E2606" location="A125998090K" display="A125998090K" xr:uid="{00000000-0004-0000-0000-0000230A0000}"/>
    <hyperlink ref="E2607" location="A125990890L" display="A125990890L" xr:uid="{00000000-0004-0000-0000-0000240A0000}"/>
    <hyperlink ref="E2608" location="A125994490X" display="A125994490X" xr:uid="{00000000-0004-0000-0000-0000250A0000}"/>
    <hyperlink ref="E2609" location="A125992690F" display="A125992690F" xr:uid="{00000000-0004-0000-0000-0000260A0000}"/>
    <hyperlink ref="E2610" location="A125996382A" display="A125996382A" xr:uid="{00000000-0004-0000-0000-0000270A0000}"/>
    <hyperlink ref="E2611" location="A125999982K" display="A125999982K" xr:uid="{00000000-0004-0000-0000-0000280A0000}"/>
    <hyperlink ref="E2612" location="A125998182V" display="A125998182V" xr:uid="{00000000-0004-0000-0000-0000290A0000}"/>
    <hyperlink ref="E2613" location="A125990982W" display="A125990982W" xr:uid="{00000000-0004-0000-0000-00002A0A0000}"/>
    <hyperlink ref="E2614" location="A125994582J" display="A125994582J" xr:uid="{00000000-0004-0000-0000-00002B0A0000}"/>
    <hyperlink ref="E2615" location="A125992782R" display="A125992782R" xr:uid="{00000000-0004-0000-0000-00002C0A0000}"/>
    <hyperlink ref="E2616" location="A125996386K" display="A125996386K" xr:uid="{00000000-0004-0000-0000-00002D0A0000}"/>
    <hyperlink ref="E2617" location="A125999986V" display="A125999986V" xr:uid="{00000000-0004-0000-0000-00002E0A0000}"/>
    <hyperlink ref="E2618" location="A125998186C" display="A125998186C" xr:uid="{00000000-0004-0000-0000-00002F0A0000}"/>
    <hyperlink ref="E2619" location="A125990986F" display="A125990986F" xr:uid="{00000000-0004-0000-0000-0000300A0000}"/>
    <hyperlink ref="E2620" location="A125994586T" display="A125994586T" xr:uid="{00000000-0004-0000-0000-0000310A0000}"/>
    <hyperlink ref="E2621" location="A125992786X" display="A125992786X" xr:uid="{00000000-0004-0000-0000-0000320A0000}"/>
    <hyperlink ref="E2622" location="A125996306X" display="A125996306X" xr:uid="{00000000-0004-0000-0000-0000330A0000}"/>
    <hyperlink ref="E2623" location="A125999906J" display="A125999906J" xr:uid="{00000000-0004-0000-0000-0000340A0000}"/>
    <hyperlink ref="E2624" location="A125998106T" display="A125998106T" xr:uid="{00000000-0004-0000-0000-0000350A0000}"/>
    <hyperlink ref="E2625" location="A125990906V" display="A125990906V" xr:uid="{00000000-0004-0000-0000-0000360A0000}"/>
    <hyperlink ref="E2626" location="A125994506F" display="A125994506F" xr:uid="{00000000-0004-0000-0000-0000370A0000}"/>
    <hyperlink ref="E2627" location="A125992706L" display="A125992706L" xr:uid="{00000000-0004-0000-0000-0000380A0000}"/>
    <hyperlink ref="E2628" location="A125996274T" display="A125996274T" xr:uid="{00000000-0004-0000-0000-0000390A0000}"/>
    <hyperlink ref="E2629" location="A125999874A" display="A125999874A" xr:uid="{00000000-0004-0000-0000-00003A0A0000}"/>
    <hyperlink ref="E2630" location="A125998074K" display="A125998074K" xr:uid="{00000000-0004-0000-0000-00003B0A0000}"/>
    <hyperlink ref="E2631" location="A125990874L" display="A125990874L" xr:uid="{00000000-0004-0000-0000-00003C0A0000}"/>
    <hyperlink ref="E2632" location="A125994474X" display="A125994474X" xr:uid="{00000000-0004-0000-0000-00003D0A0000}"/>
    <hyperlink ref="E2633" location="A125992674F" display="A125992674F" xr:uid="{00000000-0004-0000-0000-00003E0A0000}"/>
    <hyperlink ref="E2634" location="A125996446A" display="A125996446A" xr:uid="{00000000-0004-0000-0000-00003F0A0000}"/>
    <hyperlink ref="E2635" location="A126000046V" display="A126000046V" xr:uid="{00000000-0004-0000-0000-0000400A0000}"/>
    <hyperlink ref="E2636" location="A125998246V" display="A125998246V" xr:uid="{00000000-0004-0000-0000-0000410A0000}"/>
    <hyperlink ref="E2637" location="A125991046X" display="A125991046X" xr:uid="{00000000-0004-0000-0000-0000420A0000}"/>
    <hyperlink ref="E2638" location="A125994646J" display="A125994646J" xr:uid="{00000000-0004-0000-0000-0000430A0000}"/>
    <hyperlink ref="E2639" location="A125992846R" display="A125992846R" xr:uid="{00000000-0004-0000-0000-0000440A0000}"/>
    <hyperlink ref="E2640" location="A125996338T" display="A125996338T" xr:uid="{00000000-0004-0000-0000-0000450A0000}"/>
    <hyperlink ref="E2641" location="A125999938A" display="A125999938A" xr:uid="{00000000-0004-0000-0000-0000460A0000}"/>
    <hyperlink ref="E2642" location="A125998138K" display="A125998138K" xr:uid="{00000000-0004-0000-0000-0000470A0000}"/>
    <hyperlink ref="E2643" location="A125990938L" display="A125990938L" xr:uid="{00000000-0004-0000-0000-0000480A0000}"/>
    <hyperlink ref="E2644" location="A125994538X" display="A125994538X" xr:uid="{00000000-0004-0000-0000-0000490A0000}"/>
    <hyperlink ref="E2645" location="A125992738F" display="A125992738F" xr:uid="{00000000-0004-0000-0000-00004A0A0000}"/>
    <hyperlink ref="E2646" location="A125996406J" display="A125996406J" xr:uid="{00000000-0004-0000-0000-00004B0A0000}"/>
    <hyperlink ref="E2647" location="A126000006A" display="A126000006A" xr:uid="{00000000-0004-0000-0000-00004C0A0000}"/>
    <hyperlink ref="E2648" location="A125998206A" display="A125998206A" xr:uid="{00000000-0004-0000-0000-00004D0A0000}"/>
    <hyperlink ref="E2649" location="A125991006F" display="A125991006F" xr:uid="{00000000-0004-0000-0000-00004E0A0000}"/>
    <hyperlink ref="E2650" location="A125994606R" display="A125994606R" xr:uid="{00000000-0004-0000-0000-00004F0A0000}"/>
    <hyperlink ref="E2651" location="A125992806W" display="A125992806W" xr:uid="{00000000-0004-0000-0000-0000500A0000}"/>
    <hyperlink ref="E2652" location="A125996450T" display="A125996450T" xr:uid="{00000000-0004-0000-0000-0000510A0000}"/>
    <hyperlink ref="E2653" location="A126000050K" display="A126000050K" xr:uid="{00000000-0004-0000-0000-0000520A0000}"/>
    <hyperlink ref="E2654" location="A125998250K" display="A125998250K" xr:uid="{00000000-0004-0000-0000-0000530A0000}"/>
    <hyperlink ref="E2655" location="A125991050R" display="A125991050R" xr:uid="{00000000-0004-0000-0000-0000540A0000}"/>
    <hyperlink ref="E2656" location="A125994650X" display="A125994650X" xr:uid="{00000000-0004-0000-0000-0000550A0000}"/>
    <hyperlink ref="E2657" location="A125992850F" display="A125992850F" xr:uid="{00000000-0004-0000-0000-0000560A0000}"/>
  </hyperlink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  <c r="BJ1" s="3" t="s">
        <v>60</v>
      </c>
      <c r="BK1" s="3" t="s">
        <v>61</v>
      </c>
      <c r="BL1" s="3" t="s">
        <v>62</v>
      </c>
      <c r="BM1" s="3" t="s">
        <v>63</v>
      </c>
      <c r="BN1" s="3" t="s">
        <v>64</v>
      </c>
      <c r="BO1" s="3" t="s">
        <v>65</v>
      </c>
      <c r="BP1" s="3" t="s">
        <v>66</v>
      </c>
      <c r="BQ1" s="3" t="s">
        <v>67</v>
      </c>
      <c r="BR1" s="3" t="s">
        <v>68</v>
      </c>
      <c r="BS1" s="3" t="s">
        <v>69</v>
      </c>
      <c r="BT1" s="3" t="s">
        <v>70</v>
      </c>
      <c r="BU1" s="3" t="s">
        <v>71</v>
      </c>
      <c r="BV1" s="3" t="s">
        <v>72</v>
      </c>
      <c r="BW1" s="3" t="s">
        <v>73</v>
      </c>
      <c r="BX1" s="3" t="s">
        <v>74</v>
      </c>
      <c r="BY1" s="3" t="s">
        <v>75</v>
      </c>
      <c r="BZ1" s="3" t="s">
        <v>76</v>
      </c>
      <c r="CA1" s="3" t="s">
        <v>77</v>
      </c>
      <c r="CB1" s="3" t="s">
        <v>78</v>
      </c>
      <c r="CC1" s="3" t="s">
        <v>79</v>
      </c>
      <c r="CD1" s="3" t="s">
        <v>80</v>
      </c>
      <c r="CE1" s="3" t="s">
        <v>81</v>
      </c>
      <c r="CF1" s="3" t="s">
        <v>82</v>
      </c>
      <c r="CG1" s="3" t="s">
        <v>83</v>
      </c>
      <c r="CH1" s="3" t="s">
        <v>84</v>
      </c>
      <c r="CI1" s="3" t="s">
        <v>85</v>
      </c>
      <c r="CJ1" s="3" t="s">
        <v>86</v>
      </c>
      <c r="CK1" s="3" t="s">
        <v>87</v>
      </c>
      <c r="CL1" s="3" t="s">
        <v>88</v>
      </c>
      <c r="CM1" s="3" t="s">
        <v>89</v>
      </c>
      <c r="CN1" s="3" t="s">
        <v>90</v>
      </c>
      <c r="CO1" s="3" t="s">
        <v>91</v>
      </c>
      <c r="CP1" s="3" t="s">
        <v>92</v>
      </c>
      <c r="CQ1" s="3" t="s">
        <v>93</v>
      </c>
      <c r="CR1" s="3" t="s">
        <v>94</v>
      </c>
      <c r="CS1" s="3" t="s">
        <v>95</v>
      </c>
      <c r="CT1" s="3" t="s">
        <v>96</v>
      </c>
      <c r="CU1" s="3" t="s">
        <v>97</v>
      </c>
      <c r="CV1" s="3" t="s">
        <v>98</v>
      </c>
      <c r="CW1" s="3" t="s">
        <v>99</v>
      </c>
      <c r="CX1" s="3" t="s">
        <v>100</v>
      </c>
      <c r="CY1" s="3" t="s">
        <v>101</v>
      </c>
      <c r="CZ1" s="3" t="s">
        <v>102</v>
      </c>
      <c r="DA1" s="3" t="s">
        <v>103</v>
      </c>
      <c r="DB1" s="3" t="s">
        <v>104</v>
      </c>
      <c r="DC1" s="3" t="s">
        <v>105</v>
      </c>
      <c r="DD1" s="3" t="s">
        <v>106</v>
      </c>
      <c r="DE1" s="3" t="s">
        <v>107</v>
      </c>
      <c r="DF1" s="3" t="s">
        <v>108</v>
      </c>
      <c r="DG1" s="3" t="s">
        <v>109</v>
      </c>
      <c r="DH1" s="3" t="s">
        <v>110</v>
      </c>
      <c r="DI1" s="3" t="s">
        <v>111</v>
      </c>
      <c r="DJ1" s="3" t="s">
        <v>112</v>
      </c>
      <c r="DK1" s="3" t="s">
        <v>113</v>
      </c>
      <c r="DL1" s="3" t="s">
        <v>114</v>
      </c>
      <c r="DM1" s="3" t="s">
        <v>115</v>
      </c>
      <c r="DN1" s="3" t="s">
        <v>116</v>
      </c>
      <c r="DO1" s="3" t="s">
        <v>117</v>
      </c>
      <c r="DP1" s="3" t="s">
        <v>118</v>
      </c>
      <c r="DQ1" s="3" t="s">
        <v>119</v>
      </c>
      <c r="DR1" s="3" t="s">
        <v>120</v>
      </c>
      <c r="DS1" s="3" t="s">
        <v>121</v>
      </c>
      <c r="DT1" s="3" t="s">
        <v>122</v>
      </c>
      <c r="DU1" s="3" t="s">
        <v>123</v>
      </c>
      <c r="DV1" s="3" t="s">
        <v>124</v>
      </c>
      <c r="DW1" s="3" t="s">
        <v>125</v>
      </c>
      <c r="DX1" s="3" t="s">
        <v>126</v>
      </c>
      <c r="DY1" s="3" t="s">
        <v>127</v>
      </c>
      <c r="DZ1" s="3" t="s">
        <v>128</v>
      </c>
      <c r="EA1" s="3" t="s">
        <v>129</v>
      </c>
      <c r="EB1" s="3" t="s">
        <v>130</v>
      </c>
      <c r="EC1" s="3" t="s">
        <v>131</v>
      </c>
      <c r="ED1" s="3" t="s">
        <v>132</v>
      </c>
      <c r="EE1" s="3" t="s">
        <v>133</v>
      </c>
      <c r="EF1" s="3" t="s">
        <v>134</v>
      </c>
      <c r="EG1" s="3" t="s">
        <v>135</v>
      </c>
      <c r="EH1" s="3" t="s">
        <v>136</v>
      </c>
      <c r="EI1" s="3" t="s">
        <v>137</v>
      </c>
      <c r="EJ1" s="3" t="s">
        <v>138</v>
      </c>
      <c r="EK1" s="3" t="s">
        <v>139</v>
      </c>
      <c r="EL1" s="3" t="s">
        <v>140</v>
      </c>
      <c r="EM1" s="3" t="s">
        <v>141</v>
      </c>
      <c r="EN1" s="3" t="s">
        <v>142</v>
      </c>
      <c r="EO1" s="3" t="s">
        <v>143</v>
      </c>
      <c r="EP1" s="3" t="s">
        <v>144</v>
      </c>
      <c r="EQ1" s="3" t="s">
        <v>145</v>
      </c>
      <c r="ER1" s="3" t="s">
        <v>146</v>
      </c>
      <c r="ES1" s="3" t="s">
        <v>147</v>
      </c>
      <c r="ET1" s="3" t="s">
        <v>148</v>
      </c>
      <c r="EU1" s="3" t="s">
        <v>149</v>
      </c>
      <c r="EV1" s="3" t="s">
        <v>150</v>
      </c>
      <c r="EW1" s="3" t="s">
        <v>151</v>
      </c>
      <c r="EX1" s="3" t="s">
        <v>152</v>
      </c>
      <c r="EY1" s="3" t="s">
        <v>153</v>
      </c>
      <c r="EZ1" s="3" t="s">
        <v>154</v>
      </c>
      <c r="FA1" s="3" t="s">
        <v>155</v>
      </c>
      <c r="FB1" s="3" t="s">
        <v>156</v>
      </c>
      <c r="FC1" s="3" t="s">
        <v>157</v>
      </c>
      <c r="FD1" s="3" t="s">
        <v>158</v>
      </c>
      <c r="FE1" s="3" t="s">
        <v>159</v>
      </c>
      <c r="FF1" s="3" t="s">
        <v>160</v>
      </c>
      <c r="FG1" s="3" t="s">
        <v>161</v>
      </c>
      <c r="FH1" s="3" t="s">
        <v>162</v>
      </c>
      <c r="FI1" s="3" t="s">
        <v>163</v>
      </c>
      <c r="FJ1" s="3" t="s">
        <v>164</v>
      </c>
      <c r="FK1" s="3" t="s">
        <v>165</v>
      </c>
      <c r="FL1" s="3" t="s">
        <v>166</v>
      </c>
      <c r="FM1" s="3" t="s">
        <v>167</v>
      </c>
      <c r="FN1" s="3" t="s">
        <v>168</v>
      </c>
      <c r="FO1" s="3" t="s">
        <v>169</v>
      </c>
      <c r="FP1" s="3" t="s">
        <v>170</v>
      </c>
      <c r="FQ1" s="3" t="s">
        <v>171</v>
      </c>
      <c r="FR1" s="3" t="s">
        <v>172</v>
      </c>
      <c r="FS1" s="3" t="s">
        <v>173</v>
      </c>
      <c r="FT1" s="3" t="s">
        <v>174</v>
      </c>
      <c r="FU1" s="3" t="s">
        <v>175</v>
      </c>
      <c r="FV1" s="3" t="s">
        <v>176</v>
      </c>
      <c r="FW1" s="3" t="s">
        <v>177</v>
      </c>
      <c r="FX1" s="3" t="s">
        <v>178</v>
      </c>
      <c r="FY1" s="3" t="s">
        <v>179</v>
      </c>
      <c r="FZ1" s="3" t="s">
        <v>180</v>
      </c>
      <c r="GA1" s="3" t="s">
        <v>181</v>
      </c>
      <c r="GB1" s="3" t="s">
        <v>182</v>
      </c>
      <c r="GC1" s="3" t="s">
        <v>183</v>
      </c>
      <c r="GD1" s="3" t="s">
        <v>184</v>
      </c>
      <c r="GE1" s="3" t="s">
        <v>185</v>
      </c>
      <c r="GF1" s="3" t="s">
        <v>186</v>
      </c>
      <c r="GG1" s="3" t="s">
        <v>187</v>
      </c>
      <c r="GH1" s="3" t="s">
        <v>188</v>
      </c>
      <c r="GI1" s="3" t="s">
        <v>189</v>
      </c>
      <c r="GJ1" s="3" t="s">
        <v>190</v>
      </c>
      <c r="GK1" s="3" t="s">
        <v>191</v>
      </c>
      <c r="GL1" s="3" t="s">
        <v>192</v>
      </c>
      <c r="GM1" s="3" t="s">
        <v>193</v>
      </c>
      <c r="GN1" s="3" t="s">
        <v>194</v>
      </c>
      <c r="GO1" s="3" t="s">
        <v>195</v>
      </c>
      <c r="GP1" s="3" t="s">
        <v>196</v>
      </c>
      <c r="GQ1" s="3" t="s">
        <v>197</v>
      </c>
      <c r="GR1" s="3" t="s">
        <v>5355</v>
      </c>
      <c r="GS1" s="3" t="s">
        <v>5356</v>
      </c>
      <c r="GT1" s="3" t="s">
        <v>5357</v>
      </c>
      <c r="GU1" s="3" t="s">
        <v>5358</v>
      </c>
      <c r="GV1" s="3" t="s">
        <v>5359</v>
      </c>
      <c r="GW1" s="3" t="s">
        <v>5360</v>
      </c>
      <c r="GX1" s="3" t="s">
        <v>198</v>
      </c>
      <c r="GY1" s="3" t="s">
        <v>199</v>
      </c>
      <c r="GZ1" s="3" t="s">
        <v>200</v>
      </c>
      <c r="HA1" s="3" t="s">
        <v>201</v>
      </c>
      <c r="HB1" s="3" t="s">
        <v>202</v>
      </c>
      <c r="HC1" s="3" t="s">
        <v>203</v>
      </c>
      <c r="HD1" s="3" t="s">
        <v>204</v>
      </c>
      <c r="HE1" s="3" t="s">
        <v>205</v>
      </c>
      <c r="HF1" s="3" t="s">
        <v>206</v>
      </c>
      <c r="HG1" s="3" t="s">
        <v>207</v>
      </c>
      <c r="HH1" s="3" t="s">
        <v>208</v>
      </c>
      <c r="HI1" s="3" t="s">
        <v>209</v>
      </c>
      <c r="HJ1" s="3" t="s">
        <v>210</v>
      </c>
      <c r="HK1" s="3" t="s">
        <v>211</v>
      </c>
      <c r="HL1" s="3" t="s">
        <v>212</v>
      </c>
      <c r="HM1" s="3" t="s">
        <v>213</v>
      </c>
      <c r="HN1" s="3" t="s">
        <v>214</v>
      </c>
      <c r="HO1" s="3" t="s">
        <v>215</v>
      </c>
      <c r="HP1" s="3" t="s">
        <v>216</v>
      </c>
      <c r="HQ1" s="3" t="s">
        <v>217</v>
      </c>
      <c r="HR1" s="3" t="s">
        <v>218</v>
      </c>
      <c r="HS1" s="3" t="s">
        <v>219</v>
      </c>
      <c r="HT1" s="3" t="s">
        <v>220</v>
      </c>
      <c r="HU1" s="3" t="s">
        <v>221</v>
      </c>
      <c r="HV1" s="3" t="s">
        <v>222</v>
      </c>
      <c r="HW1" s="3" t="s">
        <v>223</v>
      </c>
      <c r="HX1" s="3" t="s">
        <v>224</v>
      </c>
      <c r="HY1" s="3" t="s">
        <v>225</v>
      </c>
      <c r="HZ1" s="3" t="s">
        <v>226</v>
      </c>
      <c r="IA1" s="3" t="s">
        <v>227</v>
      </c>
      <c r="IB1" s="3" t="s">
        <v>228</v>
      </c>
      <c r="IC1" s="3" t="s">
        <v>229</v>
      </c>
      <c r="ID1" s="3" t="s">
        <v>230</v>
      </c>
      <c r="IE1" s="3" t="s">
        <v>231</v>
      </c>
      <c r="IF1" s="3" t="s">
        <v>232</v>
      </c>
      <c r="IG1" s="3" t="s">
        <v>233</v>
      </c>
      <c r="IH1" s="3" t="s">
        <v>234</v>
      </c>
      <c r="II1" s="3" t="s">
        <v>235</v>
      </c>
      <c r="IJ1" s="3" t="s">
        <v>236</v>
      </c>
      <c r="IK1" s="3" t="s">
        <v>237</v>
      </c>
      <c r="IL1" s="3" t="s">
        <v>238</v>
      </c>
      <c r="IM1" s="3" t="s">
        <v>239</v>
      </c>
      <c r="IN1" s="3" t="s">
        <v>240</v>
      </c>
      <c r="IO1" s="3" t="s">
        <v>241</v>
      </c>
      <c r="IP1" s="3" t="s">
        <v>242</v>
      </c>
      <c r="IQ1" s="3" t="s">
        <v>243</v>
      </c>
    </row>
    <row r="2" spans="1:251">
      <c r="A2" s="4" t="s">
        <v>244</v>
      </c>
      <c r="B2" s="7" t="s">
        <v>253</v>
      </c>
      <c r="C2" s="7" t="s">
        <v>253</v>
      </c>
      <c r="D2" s="7" t="s">
        <v>253</v>
      </c>
      <c r="E2" s="7" t="s">
        <v>253</v>
      </c>
      <c r="F2" s="7" t="s">
        <v>253</v>
      </c>
      <c r="G2" s="7" t="s">
        <v>253</v>
      </c>
      <c r="H2" s="7" t="s">
        <v>253</v>
      </c>
      <c r="I2" s="7" t="s">
        <v>253</v>
      </c>
      <c r="J2" s="7" t="s">
        <v>253</v>
      </c>
      <c r="K2" s="7" t="s">
        <v>253</v>
      </c>
      <c r="L2" s="7" t="s">
        <v>253</v>
      </c>
      <c r="M2" s="7" t="s">
        <v>253</v>
      </c>
      <c r="N2" s="7" t="s">
        <v>253</v>
      </c>
      <c r="O2" s="7" t="s">
        <v>253</v>
      </c>
      <c r="P2" s="7" t="s">
        <v>253</v>
      </c>
      <c r="Q2" s="7" t="s">
        <v>253</v>
      </c>
      <c r="R2" s="7" t="s">
        <v>253</v>
      </c>
      <c r="S2" s="7" t="s">
        <v>253</v>
      </c>
      <c r="T2" s="7" t="s">
        <v>253</v>
      </c>
      <c r="U2" s="7" t="s">
        <v>253</v>
      </c>
      <c r="V2" s="7" t="s">
        <v>253</v>
      </c>
      <c r="W2" s="7" t="s">
        <v>253</v>
      </c>
      <c r="X2" s="7" t="s">
        <v>253</v>
      </c>
      <c r="Y2" s="7" t="s">
        <v>253</v>
      </c>
      <c r="Z2" s="7" t="s">
        <v>253</v>
      </c>
      <c r="AA2" s="7" t="s">
        <v>253</v>
      </c>
      <c r="AB2" s="7" t="s">
        <v>253</v>
      </c>
      <c r="AC2" s="7" t="s">
        <v>253</v>
      </c>
      <c r="AD2" s="7" t="s">
        <v>253</v>
      </c>
      <c r="AE2" s="7" t="s">
        <v>253</v>
      </c>
      <c r="AF2" s="7" t="s">
        <v>253</v>
      </c>
      <c r="AG2" s="7" t="s">
        <v>253</v>
      </c>
      <c r="AH2" s="7" t="s">
        <v>253</v>
      </c>
      <c r="AI2" s="7" t="s">
        <v>253</v>
      </c>
      <c r="AJ2" s="7" t="s">
        <v>253</v>
      </c>
      <c r="AK2" s="7" t="s">
        <v>253</v>
      </c>
      <c r="AL2" s="7" t="s">
        <v>253</v>
      </c>
      <c r="AM2" s="7" t="s">
        <v>253</v>
      </c>
      <c r="AN2" s="7" t="s">
        <v>253</v>
      </c>
      <c r="AO2" s="7" t="s">
        <v>253</v>
      </c>
      <c r="AP2" s="7" t="s">
        <v>253</v>
      </c>
      <c r="AQ2" s="7" t="s">
        <v>253</v>
      </c>
      <c r="AR2" s="7" t="s">
        <v>253</v>
      </c>
      <c r="AS2" s="7" t="s">
        <v>253</v>
      </c>
      <c r="AT2" s="7" t="s">
        <v>253</v>
      </c>
      <c r="AU2" s="7" t="s">
        <v>253</v>
      </c>
      <c r="AV2" s="7" t="s">
        <v>253</v>
      </c>
      <c r="AW2" s="7" t="s">
        <v>253</v>
      </c>
      <c r="AX2" s="7" t="s">
        <v>253</v>
      </c>
      <c r="AY2" s="7" t="s">
        <v>253</v>
      </c>
      <c r="AZ2" s="7" t="s">
        <v>253</v>
      </c>
      <c r="BA2" s="7" t="s">
        <v>253</v>
      </c>
      <c r="BB2" s="7" t="s">
        <v>253</v>
      </c>
      <c r="BC2" s="7" t="s">
        <v>253</v>
      </c>
      <c r="BD2" s="7" t="s">
        <v>253</v>
      </c>
      <c r="BE2" s="7" t="s">
        <v>253</v>
      </c>
      <c r="BF2" s="7" t="s">
        <v>253</v>
      </c>
      <c r="BG2" s="7" t="s">
        <v>253</v>
      </c>
      <c r="BH2" s="7" t="s">
        <v>253</v>
      </c>
      <c r="BI2" s="7" t="s">
        <v>253</v>
      </c>
      <c r="BJ2" s="7" t="s">
        <v>253</v>
      </c>
      <c r="BK2" s="7" t="s">
        <v>253</v>
      </c>
      <c r="BL2" s="7" t="s">
        <v>253</v>
      </c>
      <c r="BM2" s="7" t="s">
        <v>253</v>
      </c>
      <c r="BN2" s="7" t="s">
        <v>253</v>
      </c>
      <c r="BO2" s="7" t="s">
        <v>253</v>
      </c>
      <c r="BP2" s="7" t="s">
        <v>253</v>
      </c>
      <c r="BQ2" s="7" t="s">
        <v>253</v>
      </c>
      <c r="BR2" s="7" t="s">
        <v>253</v>
      </c>
      <c r="BS2" s="7" t="s">
        <v>253</v>
      </c>
      <c r="BT2" s="7" t="s">
        <v>253</v>
      </c>
      <c r="BU2" s="7" t="s">
        <v>253</v>
      </c>
      <c r="BV2" s="7" t="s">
        <v>253</v>
      </c>
      <c r="BW2" s="7" t="s">
        <v>253</v>
      </c>
      <c r="BX2" s="7" t="s">
        <v>253</v>
      </c>
      <c r="BY2" s="7" t="s">
        <v>253</v>
      </c>
      <c r="BZ2" s="7" t="s">
        <v>253</v>
      </c>
      <c r="CA2" s="7" t="s">
        <v>253</v>
      </c>
      <c r="CB2" s="7" t="s">
        <v>253</v>
      </c>
      <c r="CC2" s="7" t="s">
        <v>253</v>
      </c>
      <c r="CD2" s="7" t="s">
        <v>253</v>
      </c>
      <c r="CE2" s="7" t="s">
        <v>253</v>
      </c>
      <c r="CF2" s="7" t="s">
        <v>253</v>
      </c>
      <c r="CG2" s="7" t="s">
        <v>253</v>
      </c>
      <c r="CH2" s="7" t="s">
        <v>253</v>
      </c>
      <c r="CI2" s="7" t="s">
        <v>253</v>
      </c>
      <c r="CJ2" s="7" t="s">
        <v>253</v>
      </c>
      <c r="CK2" s="7" t="s">
        <v>253</v>
      </c>
      <c r="CL2" s="7" t="s">
        <v>253</v>
      </c>
      <c r="CM2" s="7" t="s">
        <v>253</v>
      </c>
      <c r="CN2" s="7" t="s">
        <v>253</v>
      </c>
      <c r="CO2" s="7" t="s">
        <v>253</v>
      </c>
      <c r="CP2" s="7" t="s">
        <v>253</v>
      </c>
      <c r="CQ2" s="7" t="s">
        <v>253</v>
      </c>
      <c r="CR2" s="7" t="s">
        <v>253</v>
      </c>
      <c r="CS2" s="7" t="s">
        <v>253</v>
      </c>
      <c r="CT2" s="7" t="s">
        <v>253</v>
      </c>
      <c r="CU2" s="7" t="s">
        <v>253</v>
      </c>
      <c r="CV2" s="7" t="s">
        <v>253</v>
      </c>
      <c r="CW2" s="7" t="s">
        <v>253</v>
      </c>
      <c r="CX2" s="7" t="s">
        <v>253</v>
      </c>
      <c r="CY2" s="7" t="s">
        <v>253</v>
      </c>
      <c r="CZ2" s="7" t="s">
        <v>253</v>
      </c>
      <c r="DA2" s="7" t="s">
        <v>253</v>
      </c>
      <c r="DB2" s="7" t="s">
        <v>253</v>
      </c>
      <c r="DC2" s="7" t="s">
        <v>253</v>
      </c>
      <c r="DD2" s="7" t="s">
        <v>253</v>
      </c>
      <c r="DE2" s="7" t="s">
        <v>253</v>
      </c>
      <c r="DF2" s="7" t="s">
        <v>253</v>
      </c>
      <c r="DG2" s="7" t="s">
        <v>253</v>
      </c>
      <c r="DH2" s="7" t="s">
        <v>253</v>
      </c>
      <c r="DI2" s="7" t="s">
        <v>253</v>
      </c>
      <c r="DJ2" s="7" t="s">
        <v>253</v>
      </c>
      <c r="DK2" s="7" t="s">
        <v>253</v>
      </c>
      <c r="DL2" s="7" t="s">
        <v>253</v>
      </c>
      <c r="DM2" s="7" t="s">
        <v>253</v>
      </c>
      <c r="DN2" s="7" t="s">
        <v>253</v>
      </c>
      <c r="DO2" s="7" t="s">
        <v>253</v>
      </c>
      <c r="DP2" s="7" t="s">
        <v>253</v>
      </c>
      <c r="DQ2" s="7" t="s">
        <v>253</v>
      </c>
      <c r="DR2" s="7" t="s">
        <v>253</v>
      </c>
      <c r="DS2" s="7" t="s">
        <v>253</v>
      </c>
      <c r="DT2" s="7" t="s">
        <v>253</v>
      </c>
      <c r="DU2" s="7" t="s">
        <v>253</v>
      </c>
      <c r="DV2" s="7" t="s">
        <v>253</v>
      </c>
      <c r="DW2" s="7" t="s">
        <v>253</v>
      </c>
      <c r="DX2" s="7" t="s">
        <v>253</v>
      </c>
      <c r="DY2" s="7" t="s">
        <v>253</v>
      </c>
      <c r="DZ2" s="7" t="s">
        <v>253</v>
      </c>
      <c r="EA2" s="7" t="s">
        <v>253</v>
      </c>
      <c r="EB2" s="7" t="s">
        <v>253</v>
      </c>
      <c r="EC2" s="7" t="s">
        <v>253</v>
      </c>
      <c r="ED2" s="7" t="s">
        <v>253</v>
      </c>
      <c r="EE2" s="7" t="s">
        <v>253</v>
      </c>
      <c r="EF2" s="7" t="s">
        <v>253</v>
      </c>
      <c r="EG2" s="7" t="s">
        <v>253</v>
      </c>
      <c r="EH2" s="7" t="s">
        <v>253</v>
      </c>
      <c r="EI2" s="7" t="s">
        <v>253</v>
      </c>
      <c r="EJ2" s="7" t="s">
        <v>253</v>
      </c>
      <c r="EK2" s="7" t="s">
        <v>253</v>
      </c>
      <c r="EL2" s="7" t="s">
        <v>253</v>
      </c>
      <c r="EM2" s="7" t="s">
        <v>253</v>
      </c>
      <c r="EN2" s="7" t="s">
        <v>253</v>
      </c>
      <c r="EO2" s="7" t="s">
        <v>253</v>
      </c>
      <c r="EP2" s="7" t="s">
        <v>253</v>
      </c>
      <c r="EQ2" s="7" t="s">
        <v>253</v>
      </c>
      <c r="ER2" s="7" t="s">
        <v>253</v>
      </c>
      <c r="ES2" s="7" t="s">
        <v>253</v>
      </c>
      <c r="ET2" s="7" t="s">
        <v>253</v>
      </c>
      <c r="EU2" s="7" t="s">
        <v>253</v>
      </c>
      <c r="EV2" s="7" t="s">
        <v>253</v>
      </c>
      <c r="EW2" s="7" t="s">
        <v>253</v>
      </c>
      <c r="EX2" s="7" t="s">
        <v>253</v>
      </c>
      <c r="EY2" s="7" t="s">
        <v>253</v>
      </c>
      <c r="EZ2" s="7" t="s">
        <v>253</v>
      </c>
      <c r="FA2" s="7" t="s">
        <v>253</v>
      </c>
      <c r="FB2" s="7" t="s">
        <v>253</v>
      </c>
      <c r="FC2" s="7" t="s">
        <v>253</v>
      </c>
      <c r="FD2" s="7" t="s">
        <v>253</v>
      </c>
      <c r="FE2" s="7" t="s">
        <v>253</v>
      </c>
      <c r="FF2" s="7" t="s">
        <v>253</v>
      </c>
      <c r="FG2" s="7" t="s">
        <v>253</v>
      </c>
      <c r="FH2" s="7" t="s">
        <v>253</v>
      </c>
      <c r="FI2" s="7" t="s">
        <v>253</v>
      </c>
      <c r="FJ2" s="7" t="s">
        <v>253</v>
      </c>
      <c r="FK2" s="7" t="s">
        <v>253</v>
      </c>
      <c r="FL2" s="7" t="s">
        <v>253</v>
      </c>
      <c r="FM2" s="7" t="s">
        <v>253</v>
      </c>
      <c r="FN2" s="7" t="s">
        <v>253</v>
      </c>
      <c r="FO2" s="7" t="s">
        <v>253</v>
      </c>
      <c r="FP2" s="7" t="s">
        <v>253</v>
      </c>
      <c r="FQ2" s="7" t="s">
        <v>253</v>
      </c>
      <c r="FR2" s="7" t="s">
        <v>253</v>
      </c>
      <c r="FS2" s="7" t="s">
        <v>253</v>
      </c>
      <c r="FT2" s="7" t="s">
        <v>253</v>
      </c>
      <c r="FU2" s="7" t="s">
        <v>253</v>
      </c>
      <c r="FV2" s="7" t="s">
        <v>253</v>
      </c>
      <c r="FW2" s="7" t="s">
        <v>253</v>
      </c>
      <c r="FX2" s="7" t="s">
        <v>253</v>
      </c>
      <c r="FY2" s="7" t="s">
        <v>253</v>
      </c>
      <c r="FZ2" s="7" t="s">
        <v>253</v>
      </c>
      <c r="GA2" s="7" t="s">
        <v>253</v>
      </c>
      <c r="GB2" s="7" t="s">
        <v>253</v>
      </c>
      <c r="GC2" s="7" t="s">
        <v>253</v>
      </c>
      <c r="GD2" s="7" t="s">
        <v>253</v>
      </c>
      <c r="GE2" s="7" t="s">
        <v>253</v>
      </c>
      <c r="GF2" s="7" t="s">
        <v>253</v>
      </c>
      <c r="GG2" s="7" t="s">
        <v>253</v>
      </c>
      <c r="GH2" s="7" t="s">
        <v>253</v>
      </c>
      <c r="GI2" s="7" t="s">
        <v>253</v>
      </c>
      <c r="GJ2" s="7" t="s">
        <v>253</v>
      </c>
      <c r="GK2" s="7" t="s">
        <v>253</v>
      </c>
      <c r="GL2" s="7" t="s">
        <v>253</v>
      </c>
      <c r="GM2" s="7" t="s">
        <v>253</v>
      </c>
      <c r="GN2" s="7" t="s">
        <v>253</v>
      </c>
      <c r="GO2" s="7" t="s">
        <v>253</v>
      </c>
      <c r="GP2" s="7" t="s">
        <v>253</v>
      </c>
      <c r="GQ2" s="7" t="s">
        <v>253</v>
      </c>
      <c r="GR2" s="7" t="s">
        <v>253</v>
      </c>
      <c r="GS2" s="7" t="s">
        <v>253</v>
      </c>
      <c r="GT2" s="7" t="s">
        <v>253</v>
      </c>
      <c r="GU2" s="7" t="s">
        <v>253</v>
      </c>
      <c r="GV2" s="7" t="s">
        <v>253</v>
      </c>
      <c r="GW2" s="7" t="s">
        <v>253</v>
      </c>
      <c r="GX2" s="7" t="s">
        <v>253</v>
      </c>
      <c r="GY2" s="7" t="s">
        <v>253</v>
      </c>
      <c r="GZ2" s="7" t="s">
        <v>253</v>
      </c>
      <c r="HA2" s="7" t="s">
        <v>253</v>
      </c>
      <c r="HB2" s="7" t="s">
        <v>253</v>
      </c>
      <c r="HC2" s="7" t="s">
        <v>253</v>
      </c>
      <c r="HD2" s="7" t="s">
        <v>253</v>
      </c>
      <c r="HE2" s="7" t="s">
        <v>253</v>
      </c>
      <c r="HF2" s="7" t="s">
        <v>253</v>
      </c>
      <c r="HG2" s="7" t="s">
        <v>253</v>
      </c>
      <c r="HH2" s="7" t="s">
        <v>253</v>
      </c>
      <c r="HI2" s="7" t="s">
        <v>253</v>
      </c>
      <c r="HJ2" s="7" t="s">
        <v>253</v>
      </c>
      <c r="HK2" s="7" t="s">
        <v>253</v>
      </c>
      <c r="HL2" s="7" t="s">
        <v>253</v>
      </c>
      <c r="HM2" s="7" t="s">
        <v>253</v>
      </c>
      <c r="HN2" s="7" t="s">
        <v>253</v>
      </c>
      <c r="HO2" s="7" t="s">
        <v>253</v>
      </c>
      <c r="HP2" s="7" t="s">
        <v>253</v>
      </c>
      <c r="HQ2" s="7" t="s">
        <v>253</v>
      </c>
      <c r="HR2" s="7" t="s">
        <v>253</v>
      </c>
      <c r="HS2" s="7" t="s">
        <v>253</v>
      </c>
      <c r="HT2" s="7" t="s">
        <v>253</v>
      </c>
      <c r="HU2" s="7" t="s">
        <v>253</v>
      </c>
      <c r="HV2" s="7" t="s">
        <v>253</v>
      </c>
      <c r="HW2" s="7" t="s">
        <v>253</v>
      </c>
      <c r="HX2" s="7" t="s">
        <v>253</v>
      </c>
      <c r="HY2" s="7" t="s">
        <v>253</v>
      </c>
      <c r="HZ2" s="7" t="s">
        <v>253</v>
      </c>
      <c r="IA2" s="7" t="s">
        <v>253</v>
      </c>
      <c r="IB2" s="7" t="s">
        <v>253</v>
      </c>
      <c r="IC2" s="7" t="s">
        <v>253</v>
      </c>
      <c r="ID2" s="7" t="s">
        <v>253</v>
      </c>
      <c r="IE2" s="7" t="s">
        <v>253</v>
      </c>
      <c r="IF2" s="7" t="s">
        <v>253</v>
      </c>
      <c r="IG2" s="7" t="s">
        <v>253</v>
      </c>
      <c r="IH2" s="7" t="s">
        <v>253</v>
      </c>
      <c r="II2" s="7" t="s">
        <v>253</v>
      </c>
      <c r="IJ2" s="7" t="s">
        <v>253</v>
      </c>
      <c r="IK2" s="7" t="s">
        <v>253</v>
      </c>
      <c r="IL2" s="7" t="s">
        <v>253</v>
      </c>
      <c r="IM2" s="7" t="s">
        <v>253</v>
      </c>
      <c r="IN2" s="7" t="s">
        <v>253</v>
      </c>
      <c r="IO2" s="7" t="s">
        <v>253</v>
      </c>
      <c r="IP2" s="7" t="s">
        <v>253</v>
      </c>
      <c r="IQ2" s="7" t="s">
        <v>253</v>
      </c>
    </row>
    <row r="3" spans="1:251">
      <c r="A3" s="4" t="s">
        <v>245</v>
      </c>
      <c r="B3" s="8" t="s">
        <v>254</v>
      </c>
      <c r="C3" s="8" t="s">
        <v>254</v>
      </c>
      <c r="D3" s="8" t="s">
        <v>254</v>
      </c>
      <c r="E3" s="8" t="s">
        <v>254</v>
      </c>
      <c r="F3" s="8" t="s">
        <v>254</v>
      </c>
      <c r="G3" s="8" t="s">
        <v>254</v>
      </c>
      <c r="H3" s="8" t="s">
        <v>254</v>
      </c>
      <c r="I3" s="8" t="s">
        <v>254</v>
      </c>
      <c r="J3" s="8" t="s">
        <v>254</v>
      </c>
      <c r="K3" s="8" t="s">
        <v>254</v>
      </c>
      <c r="L3" s="8" t="s">
        <v>254</v>
      </c>
      <c r="M3" s="8" t="s">
        <v>254</v>
      </c>
      <c r="N3" s="8" t="s">
        <v>254</v>
      </c>
      <c r="O3" s="8" t="s">
        <v>254</v>
      </c>
      <c r="P3" s="8" t="s">
        <v>254</v>
      </c>
      <c r="Q3" s="8" t="s">
        <v>254</v>
      </c>
      <c r="R3" s="8" t="s">
        <v>254</v>
      </c>
      <c r="S3" s="8" t="s">
        <v>254</v>
      </c>
      <c r="T3" s="8" t="s">
        <v>254</v>
      </c>
      <c r="U3" s="8" t="s">
        <v>254</v>
      </c>
      <c r="V3" s="8" t="s">
        <v>254</v>
      </c>
      <c r="W3" s="8" t="s">
        <v>254</v>
      </c>
      <c r="X3" s="8" t="s">
        <v>254</v>
      </c>
      <c r="Y3" s="8" t="s">
        <v>254</v>
      </c>
      <c r="Z3" s="8" t="s">
        <v>254</v>
      </c>
      <c r="AA3" s="8" t="s">
        <v>254</v>
      </c>
      <c r="AB3" s="8" t="s">
        <v>254</v>
      </c>
      <c r="AC3" s="8" t="s">
        <v>254</v>
      </c>
      <c r="AD3" s="8" t="s">
        <v>254</v>
      </c>
      <c r="AE3" s="8" t="s">
        <v>254</v>
      </c>
      <c r="AF3" s="8" t="s">
        <v>254</v>
      </c>
      <c r="AG3" s="8" t="s">
        <v>254</v>
      </c>
      <c r="AH3" s="8" t="s">
        <v>254</v>
      </c>
      <c r="AI3" s="8" t="s">
        <v>254</v>
      </c>
      <c r="AJ3" s="8" t="s">
        <v>254</v>
      </c>
      <c r="AK3" s="8" t="s">
        <v>254</v>
      </c>
      <c r="AL3" s="8" t="s">
        <v>254</v>
      </c>
      <c r="AM3" s="8" t="s">
        <v>254</v>
      </c>
      <c r="AN3" s="8" t="s">
        <v>254</v>
      </c>
      <c r="AO3" s="8" t="s">
        <v>254</v>
      </c>
      <c r="AP3" s="8" t="s">
        <v>254</v>
      </c>
      <c r="AQ3" s="8" t="s">
        <v>254</v>
      </c>
      <c r="AR3" s="8" t="s">
        <v>254</v>
      </c>
      <c r="AS3" s="8" t="s">
        <v>254</v>
      </c>
      <c r="AT3" s="8" t="s">
        <v>254</v>
      </c>
      <c r="AU3" s="8" t="s">
        <v>254</v>
      </c>
      <c r="AV3" s="8" t="s">
        <v>254</v>
      </c>
      <c r="AW3" s="8" t="s">
        <v>254</v>
      </c>
      <c r="AX3" s="8" t="s">
        <v>254</v>
      </c>
      <c r="AY3" s="8" t="s">
        <v>254</v>
      </c>
      <c r="AZ3" s="8" t="s">
        <v>254</v>
      </c>
      <c r="BA3" s="8" t="s">
        <v>254</v>
      </c>
      <c r="BB3" s="8" t="s">
        <v>254</v>
      </c>
      <c r="BC3" s="8" t="s">
        <v>254</v>
      </c>
      <c r="BD3" s="8" t="s">
        <v>254</v>
      </c>
      <c r="BE3" s="8" t="s">
        <v>254</v>
      </c>
      <c r="BF3" s="8" t="s">
        <v>254</v>
      </c>
      <c r="BG3" s="8" t="s">
        <v>254</v>
      </c>
      <c r="BH3" s="8" t="s">
        <v>254</v>
      </c>
      <c r="BI3" s="8" t="s">
        <v>254</v>
      </c>
      <c r="BJ3" s="8" t="s">
        <v>254</v>
      </c>
      <c r="BK3" s="8" t="s">
        <v>254</v>
      </c>
      <c r="BL3" s="8" t="s">
        <v>254</v>
      </c>
      <c r="BM3" s="8" t="s">
        <v>254</v>
      </c>
      <c r="BN3" s="8" t="s">
        <v>254</v>
      </c>
      <c r="BO3" s="8" t="s">
        <v>254</v>
      </c>
      <c r="BP3" s="8" t="s">
        <v>254</v>
      </c>
      <c r="BQ3" s="8" t="s">
        <v>254</v>
      </c>
      <c r="BR3" s="8" t="s">
        <v>254</v>
      </c>
      <c r="BS3" s="8" t="s">
        <v>254</v>
      </c>
      <c r="BT3" s="8" t="s">
        <v>254</v>
      </c>
      <c r="BU3" s="8" t="s">
        <v>254</v>
      </c>
      <c r="BV3" s="8" t="s">
        <v>254</v>
      </c>
      <c r="BW3" s="8" t="s">
        <v>254</v>
      </c>
      <c r="BX3" s="8" t="s">
        <v>254</v>
      </c>
      <c r="BY3" s="8" t="s">
        <v>254</v>
      </c>
      <c r="BZ3" s="8" t="s">
        <v>254</v>
      </c>
      <c r="CA3" s="8" t="s">
        <v>254</v>
      </c>
      <c r="CB3" s="8" t="s">
        <v>254</v>
      </c>
      <c r="CC3" s="8" t="s">
        <v>254</v>
      </c>
      <c r="CD3" s="8" t="s">
        <v>254</v>
      </c>
      <c r="CE3" s="8" t="s">
        <v>254</v>
      </c>
      <c r="CF3" s="8" t="s">
        <v>254</v>
      </c>
      <c r="CG3" s="8" t="s">
        <v>254</v>
      </c>
      <c r="CH3" s="8" t="s">
        <v>254</v>
      </c>
      <c r="CI3" s="8" t="s">
        <v>254</v>
      </c>
      <c r="CJ3" s="8" t="s">
        <v>254</v>
      </c>
      <c r="CK3" s="8" t="s">
        <v>254</v>
      </c>
      <c r="CL3" s="8" t="s">
        <v>254</v>
      </c>
      <c r="CM3" s="8" t="s">
        <v>254</v>
      </c>
      <c r="CN3" s="8" t="s">
        <v>254</v>
      </c>
      <c r="CO3" s="8" t="s">
        <v>254</v>
      </c>
      <c r="CP3" s="8" t="s">
        <v>254</v>
      </c>
      <c r="CQ3" s="8" t="s">
        <v>254</v>
      </c>
      <c r="CR3" s="8" t="s">
        <v>254</v>
      </c>
      <c r="CS3" s="8" t="s">
        <v>254</v>
      </c>
      <c r="CT3" s="8" t="s">
        <v>254</v>
      </c>
      <c r="CU3" s="8" t="s">
        <v>254</v>
      </c>
      <c r="CV3" s="8" t="s">
        <v>254</v>
      </c>
      <c r="CW3" s="8" t="s">
        <v>254</v>
      </c>
      <c r="CX3" s="8" t="s">
        <v>254</v>
      </c>
      <c r="CY3" s="8" t="s">
        <v>254</v>
      </c>
      <c r="CZ3" s="8" t="s">
        <v>254</v>
      </c>
      <c r="DA3" s="8" t="s">
        <v>254</v>
      </c>
      <c r="DB3" s="8" t="s">
        <v>254</v>
      </c>
      <c r="DC3" s="8" t="s">
        <v>254</v>
      </c>
      <c r="DD3" s="8" t="s">
        <v>254</v>
      </c>
      <c r="DE3" s="8" t="s">
        <v>254</v>
      </c>
      <c r="DF3" s="8" t="s">
        <v>254</v>
      </c>
      <c r="DG3" s="8" t="s">
        <v>254</v>
      </c>
      <c r="DH3" s="8" t="s">
        <v>254</v>
      </c>
      <c r="DI3" s="8" t="s">
        <v>254</v>
      </c>
      <c r="DJ3" s="8" t="s">
        <v>254</v>
      </c>
      <c r="DK3" s="8" t="s">
        <v>254</v>
      </c>
      <c r="DL3" s="8" t="s">
        <v>254</v>
      </c>
      <c r="DM3" s="8" t="s">
        <v>254</v>
      </c>
      <c r="DN3" s="8" t="s">
        <v>254</v>
      </c>
      <c r="DO3" s="8" t="s">
        <v>254</v>
      </c>
      <c r="DP3" s="8" t="s">
        <v>254</v>
      </c>
      <c r="DQ3" s="8" t="s">
        <v>254</v>
      </c>
      <c r="DR3" s="8" t="s">
        <v>254</v>
      </c>
      <c r="DS3" s="8" t="s">
        <v>254</v>
      </c>
      <c r="DT3" s="8" t="s">
        <v>254</v>
      </c>
      <c r="DU3" s="8" t="s">
        <v>254</v>
      </c>
      <c r="DV3" s="8" t="s">
        <v>254</v>
      </c>
      <c r="DW3" s="8" t="s">
        <v>254</v>
      </c>
      <c r="DX3" s="8" t="s">
        <v>254</v>
      </c>
      <c r="DY3" s="8" t="s">
        <v>254</v>
      </c>
      <c r="DZ3" s="8" t="s">
        <v>254</v>
      </c>
      <c r="EA3" s="8" t="s">
        <v>254</v>
      </c>
      <c r="EB3" s="8" t="s">
        <v>254</v>
      </c>
      <c r="EC3" s="8" t="s">
        <v>254</v>
      </c>
      <c r="ED3" s="8" t="s">
        <v>254</v>
      </c>
      <c r="EE3" s="8" t="s">
        <v>254</v>
      </c>
      <c r="EF3" s="8" t="s">
        <v>254</v>
      </c>
      <c r="EG3" s="8" t="s">
        <v>254</v>
      </c>
      <c r="EH3" s="8" t="s">
        <v>254</v>
      </c>
      <c r="EI3" s="8" t="s">
        <v>254</v>
      </c>
      <c r="EJ3" s="8" t="s">
        <v>254</v>
      </c>
      <c r="EK3" s="8" t="s">
        <v>254</v>
      </c>
      <c r="EL3" s="8" t="s">
        <v>254</v>
      </c>
      <c r="EM3" s="8" t="s">
        <v>254</v>
      </c>
      <c r="EN3" s="8" t="s">
        <v>254</v>
      </c>
      <c r="EO3" s="8" t="s">
        <v>254</v>
      </c>
      <c r="EP3" s="8" t="s">
        <v>254</v>
      </c>
      <c r="EQ3" s="8" t="s">
        <v>254</v>
      </c>
      <c r="ER3" s="8" t="s">
        <v>254</v>
      </c>
      <c r="ES3" s="8" t="s">
        <v>254</v>
      </c>
      <c r="ET3" s="8" t="s">
        <v>254</v>
      </c>
      <c r="EU3" s="8" t="s">
        <v>254</v>
      </c>
      <c r="EV3" s="8" t="s">
        <v>254</v>
      </c>
      <c r="EW3" s="8" t="s">
        <v>254</v>
      </c>
      <c r="EX3" s="8" t="s">
        <v>254</v>
      </c>
      <c r="EY3" s="8" t="s">
        <v>254</v>
      </c>
      <c r="EZ3" s="8" t="s">
        <v>254</v>
      </c>
      <c r="FA3" s="8" t="s">
        <v>254</v>
      </c>
      <c r="FB3" s="8" t="s">
        <v>254</v>
      </c>
      <c r="FC3" s="8" t="s">
        <v>254</v>
      </c>
      <c r="FD3" s="8" t="s">
        <v>254</v>
      </c>
      <c r="FE3" s="8" t="s">
        <v>254</v>
      </c>
      <c r="FF3" s="8" t="s">
        <v>254</v>
      </c>
      <c r="FG3" s="8" t="s">
        <v>254</v>
      </c>
      <c r="FH3" s="8" t="s">
        <v>254</v>
      </c>
      <c r="FI3" s="8" t="s">
        <v>254</v>
      </c>
      <c r="FJ3" s="8" t="s">
        <v>254</v>
      </c>
      <c r="FK3" s="8" t="s">
        <v>254</v>
      </c>
      <c r="FL3" s="8" t="s">
        <v>254</v>
      </c>
      <c r="FM3" s="8" t="s">
        <v>254</v>
      </c>
      <c r="FN3" s="8" t="s">
        <v>254</v>
      </c>
      <c r="FO3" s="8" t="s">
        <v>254</v>
      </c>
      <c r="FP3" s="8" t="s">
        <v>254</v>
      </c>
      <c r="FQ3" s="8" t="s">
        <v>254</v>
      </c>
      <c r="FR3" s="8" t="s">
        <v>254</v>
      </c>
      <c r="FS3" s="8" t="s">
        <v>254</v>
      </c>
      <c r="FT3" s="8" t="s">
        <v>254</v>
      </c>
      <c r="FU3" s="8" t="s">
        <v>254</v>
      </c>
      <c r="FV3" s="8" t="s">
        <v>254</v>
      </c>
      <c r="FW3" s="8" t="s">
        <v>254</v>
      </c>
      <c r="FX3" s="8" t="s">
        <v>254</v>
      </c>
      <c r="FY3" s="8" t="s">
        <v>254</v>
      </c>
      <c r="FZ3" s="8" t="s">
        <v>254</v>
      </c>
      <c r="GA3" s="8" t="s">
        <v>254</v>
      </c>
      <c r="GB3" s="8" t="s">
        <v>254</v>
      </c>
      <c r="GC3" s="8" t="s">
        <v>254</v>
      </c>
      <c r="GD3" s="8" t="s">
        <v>254</v>
      </c>
      <c r="GE3" s="8" t="s">
        <v>254</v>
      </c>
      <c r="GF3" s="8" t="s">
        <v>254</v>
      </c>
      <c r="GG3" s="8" t="s">
        <v>254</v>
      </c>
      <c r="GH3" s="8" t="s">
        <v>254</v>
      </c>
      <c r="GI3" s="8" t="s">
        <v>254</v>
      </c>
      <c r="GJ3" s="8" t="s">
        <v>254</v>
      </c>
      <c r="GK3" s="8" t="s">
        <v>254</v>
      </c>
      <c r="GL3" s="8" t="s">
        <v>254</v>
      </c>
      <c r="GM3" s="8" t="s">
        <v>254</v>
      </c>
      <c r="GN3" s="8" t="s">
        <v>254</v>
      </c>
      <c r="GO3" s="8" t="s">
        <v>254</v>
      </c>
      <c r="GP3" s="8" t="s">
        <v>254</v>
      </c>
      <c r="GQ3" s="8" t="s">
        <v>254</v>
      </c>
      <c r="GR3" s="8" t="s">
        <v>254</v>
      </c>
      <c r="GS3" s="8" t="s">
        <v>254</v>
      </c>
      <c r="GT3" s="8" t="s">
        <v>254</v>
      </c>
      <c r="GU3" s="8" t="s">
        <v>254</v>
      </c>
      <c r="GV3" s="8" t="s">
        <v>254</v>
      </c>
      <c r="GW3" s="8" t="s">
        <v>254</v>
      </c>
      <c r="GX3" s="8" t="s">
        <v>254</v>
      </c>
      <c r="GY3" s="8" t="s">
        <v>254</v>
      </c>
      <c r="GZ3" s="8" t="s">
        <v>254</v>
      </c>
      <c r="HA3" s="8" t="s">
        <v>254</v>
      </c>
      <c r="HB3" s="8" t="s">
        <v>254</v>
      </c>
      <c r="HC3" s="8" t="s">
        <v>254</v>
      </c>
      <c r="HD3" s="8" t="s">
        <v>254</v>
      </c>
      <c r="HE3" s="8" t="s">
        <v>254</v>
      </c>
      <c r="HF3" s="8" t="s">
        <v>254</v>
      </c>
      <c r="HG3" s="8" t="s">
        <v>254</v>
      </c>
      <c r="HH3" s="8" t="s">
        <v>254</v>
      </c>
      <c r="HI3" s="8" t="s">
        <v>254</v>
      </c>
      <c r="HJ3" s="8" t="s">
        <v>254</v>
      </c>
      <c r="HK3" s="8" t="s">
        <v>254</v>
      </c>
      <c r="HL3" s="8" t="s">
        <v>254</v>
      </c>
      <c r="HM3" s="8" t="s">
        <v>254</v>
      </c>
      <c r="HN3" s="8" t="s">
        <v>254</v>
      </c>
      <c r="HO3" s="8" t="s">
        <v>254</v>
      </c>
      <c r="HP3" s="8" t="s">
        <v>254</v>
      </c>
      <c r="HQ3" s="8" t="s">
        <v>254</v>
      </c>
      <c r="HR3" s="8" t="s">
        <v>254</v>
      </c>
      <c r="HS3" s="8" t="s">
        <v>254</v>
      </c>
      <c r="HT3" s="8" t="s">
        <v>254</v>
      </c>
      <c r="HU3" s="8" t="s">
        <v>254</v>
      </c>
      <c r="HV3" s="8" t="s">
        <v>254</v>
      </c>
      <c r="HW3" s="8" t="s">
        <v>254</v>
      </c>
      <c r="HX3" s="8" t="s">
        <v>254</v>
      </c>
      <c r="HY3" s="8" t="s">
        <v>254</v>
      </c>
      <c r="HZ3" s="8" t="s">
        <v>254</v>
      </c>
      <c r="IA3" s="8" t="s">
        <v>254</v>
      </c>
      <c r="IB3" s="8" t="s">
        <v>254</v>
      </c>
      <c r="IC3" s="8" t="s">
        <v>254</v>
      </c>
      <c r="ID3" s="8" t="s">
        <v>254</v>
      </c>
      <c r="IE3" s="8" t="s">
        <v>254</v>
      </c>
      <c r="IF3" s="8" t="s">
        <v>254</v>
      </c>
      <c r="IG3" s="8" t="s">
        <v>254</v>
      </c>
      <c r="IH3" s="8" t="s">
        <v>254</v>
      </c>
      <c r="II3" s="8" t="s">
        <v>254</v>
      </c>
      <c r="IJ3" s="8" t="s">
        <v>254</v>
      </c>
      <c r="IK3" s="8" t="s">
        <v>254</v>
      </c>
      <c r="IL3" s="8" t="s">
        <v>254</v>
      </c>
      <c r="IM3" s="8" t="s">
        <v>254</v>
      </c>
      <c r="IN3" s="8" t="s">
        <v>254</v>
      </c>
      <c r="IO3" s="8" t="s">
        <v>254</v>
      </c>
      <c r="IP3" s="8" t="s">
        <v>254</v>
      </c>
      <c r="IQ3" s="8" t="s">
        <v>254</v>
      </c>
    </row>
    <row r="4" spans="1:251">
      <c r="A4" s="4" t="s">
        <v>246</v>
      </c>
      <c r="B4" s="8" t="s">
        <v>255</v>
      </c>
      <c r="C4" s="8" t="s">
        <v>255</v>
      </c>
      <c r="D4" s="8" t="s">
        <v>255</v>
      </c>
      <c r="E4" s="8" t="s">
        <v>255</v>
      </c>
      <c r="F4" s="8" t="s">
        <v>255</v>
      </c>
      <c r="G4" s="8" t="s">
        <v>255</v>
      </c>
      <c r="H4" s="8" t="s">
        <v>255</v>
      </c>
      <c r="I4" s="8" t="s">
        <v>255</v>
      </c>
      <c r="J4" s="8" t="s">
        <v>255</v>
      </c>
      <c r="K4" s="8" t="s">
        <v>255</v>
      </c>
      <c r="L4" s="8" t="s">
        <v>255</v>
      </c>
      <c r="M4" s="8" t="s">
        <v>255</v>
      </c>
      <c r="N4" s="8" t="s">
        <v>255</v>
      </c>
      <c r="O4" s="8" t="s">
        <v>255</v>
      </c>
      <c r="P4" s="8" t="s">
        <v>255</v>
      </c>
      <c r="Q4" s="8" t="s">
        <v>255</v>
      </c>
      <c r="R4" s="8" t="s">
        <v>255</v>
      </c>
      <c r="S4" s="8" t="s">
        <v>255</v>
      </c>
      <c r="T4" s="8" t="s">
        <v>255</v>
      </c>
      <c r="U4" s="8" t="s">
        <v>255</v>
      </c>
      <c r="V4" s="8" t="s">
        <v>255</v>
      </c>
      <c r="W4" s="8" t="s">
        <v>255</v>
      </c>
      <c r="X4" s="8" t="s">
        <v>255</v>
      </c>
      <c r="Y4" s="8" t="s">
        <v>255</v>
      </c>
      <c r="Z4" s="8" t="s">
        <v>255</v>
      </c>
      <c r="AA4" s="8" t="s">
        <v>255</v>
      </c>
      <c r="AB4" s="8" t="s">
        <v>255</v>
      </c>
      <c r="AC4" s="8" t="s">
        <v>255</v>
      </c>
      <c r="AD4" s="8" t="s">
        <v>255</v>
      </c>
      <c r="AE4" s="8" t="s">
        <v>255</v>
      </c>
      <c r="AF4" s="8" t="s">
        <v>255</v>
      </c>
      <c r="AG4" s="8" t="s">
        <v>255</v>
      </c>
      <c r="AH4" s="8" t="s">
        <v>255</v>
      </c>
      <c r="AI4" s="8" t="s">
        <v>255</v>
      </c>
      <c r="AJ4" s="8" t="s">
        <v>255</v>
      </c>
      <c r="AK4" s="8" t="s">
        <v>255</v>
      </c>
      <c r="AL4" s="8" t="s">
        <v>255</v>
      </c>
      <c r="AM4" s="8" t="s">
        <v>255</v>
      </c>
      <c r="AN4" s="8" t="s">
        <v>255</v>
      </c>
      <c r="AO4" s="8" t="s">
        <v>255</v>
      </c>
      <c r="AP4" s="8" t="s">
        <v>255</v>
      </c>
      <c r="AQ4" s="8" t="s">
        <v>255</v>
      </c>
      <c r="AR4" s="8" t="s">
        <v>255</v>
      </c>
      <c r="AS4" s="8" t="s">
        <v>255</v>
      </c>
      <c r="AT4" s="8" t="s">
        <v>255</v>
      </c>
      <c r="AU4" s="8" t="s">
        <v>255</v>
      </c>
      <c r="AV4" s="8" t="s">
        <v>255</v>
      </c>
      <c r="AW4" s="8" t="s">
        <v>255</v>
      </c>
      <c r="AX4" s="8" t="s">
        <v>255</v>
      </c>
      <c r="AY4" s="8" t="s">
        <v>255</v>
      </c>
      <c r="AZ4" s="8" t="s">
        <v>255</v>
      </c>
      <c r="BA4" s="8" t="s">
        <v>255</v>
      </c>
      <c r="BB4" s="8" t="s">
        <v>255</v>
      </c>
      <c r="BC4" s="8" t="s">
        <v>255</v>
      </c>
      <c r="BD4" s="8" t="s">
        <v>255</v>
      </c>
      <c r="BE4" s="8" t="s">
        <v>255</v>
      </c>
      <c r="BF4" s="8" t="s">
        <v>255</v>
      </c>
      <c r="BG4" s="8" t="s">
        <v>255</v>
      </c>
      <c r="BH4" s="8" t="s">
        <v>255</v>
      </c>
      <c r="BI4" s="8" t="s">
        <v>255</v>
      </c>
      <c r="BJ4" s="8" t="s">
        <v>255</v>
      </c>
      <c r="BK4" s="8" t="s">
        <v>255</v>
      </c>
      <c r="BL4" s="8" t="s">
        <v>255</v>
      </c>
      <c r="BM4" s="8" t="s">
        <v>255</v>
      </c>
      <c r="BN4" s="8" t="s">
        <v>255</v>
      </c>
      <c r="BO4" s="8" t="s">
        <v>255</v>
      </c>
      <c r="BP4" s="8" t="s">
        <v>255</v>
      </c>
      <c r="BQ4" s="8" t="s">
        <v>255</v>
      </c>
      <c r="BR4" s="8" t="s">
        <v>255</v>
      </c>
      <c r="BS4" s="8" t="s">
        <v>255</v>
      </c>
      <c r="BT4" s="8" t="s">
        <v>255</v>
      </c>
      <c r="BU4" s="8" t="s">
        <v>255</v>
      </c>
      <c r="BV4" s="8" t="s">
        <v>255</v>
      </c>
      <c r="BW4" s="8" t="s">
        <v>255</v>
      </c>
      <c r="BX4" s="8" t="s">
        <v>255</v>
      </c>
      <c r="BY4" s="8" t="s">
        <v>255</v>
      </c>
      <c r="BZ4" s="8" t="s">
        <v>255</v>
      </c>
      <c r="CA4" s="8" t="s">
        <v>255</v>
      </c>
      <c r="CB4" s="8" t="s">
        <v>255</v>
      </c>
      <c r="CC4" s="8" t="s">
        <v>255</v>
      </c>
      <c r="CD4" s="8" t="s">
        <v>255</v>
      </c>
      <c r="CE4" s="8" t="s">
        <v>255</v>
      </c>
      <c r="CF4" s="8" t="s">
        <v>255</v>
      </c>
      <c r="CG4" s="8" t="s">
        <v>255</v>
      </c>
      <c r="CH4" s="8" t="s">
        <v>255</v>
      </c>
      <c r="CI4" s="8" t="s">
        <v>255</v>
      </c>
      <c r="CJ4" s="8" t="s">
        <v>255</v>
      </c>
      <c r="CK4" s="8" t="s">
        <v>255</v>
      </c>
      <c r="CL4" s="8" t="s">
        <v>255</v>
      </c>
      <c r="CM4" s="8" t="s">
        <v>255</v>
      </c>
      <c r="CN4" s="8" t="s">
        <v>255</v>
      </c>
      <c r="CO4" s="8" t="s">
        <v>255</v>
      </c>
      <c r="CP4" s="8" t="s">
        <v>255</v>
      </c>
      <c r="CQ4" s="8" t="s">
        <v>255</v>
      </c>
      <c r="CR4" s="8" t="s">
        <v>255</v>
      </c>
      <c r="CS4" s="8" t="s">
        <v>255</v>
      </c>
      <c r="CT4" s="8" t="s">
        <v>255</v>
      </c>
      <c r="CU4" s="8" t="s">
        <v>255</v>
      </c>
      <c r="CV4" s="8" t="s">
        <v>255</v>
      </c>
      <c r="CW4" s="8" t="s">
        <v>255</v>
      </c>
      <c r="CX4" s="8" t="s">
        <v>255</v>
      </c>
      <c r="CY4" s="8" t="s">
        <v>255</v>
      </c>
      <c r="CZ4" s="8" t="s">
        <v>255</v>
      </c>
      <c r="DA4" s="8" t="s">
        <v>255</v>
      </c>
      <c r="DB4" s="8" t="s">
        <v>255</v>
      </c>
      <c r="DC4" s="8" t="s">
        <v>255</v>
      </c>
      <c r="DD4" s="8" t="s">
        <v>255</v>
      </c>
      <c r="DE4" s="8" t="s">
        <v>255</v>
      </c>
      <c r="DF4" s="8" t="s">
        <v>255</v>
      </c>
      <c r="DG4" s="8" t="s">
        <v>255</v>
      </c>
      <c r="DH4" s="8" t="s">
        <v>255</v>
      </c>
      <c r="DI4" s="8" t="s">
        <v>255</v>
      </c>
      <c r="DJ4" s="8" t="s">
        <v>255</v>
      </c>
      <c r="DK4" s="8" t="s">
        <v>255</v>
      </c>
      <c r="DL4" s="8" t="s">
        <v>255</v>
      </c>
      <c r="DM4" s="8" t="s">
        <v>255</v>
      </c>
      <c r="DN4" s="8" t="s">
        <v>255</v>
      </c>
      <c r="DO4" s="8" t="s">
        <v>255</v>
      </c>
      <c r="DP4" s="8" t="s">
        <v>255</v>
      </c>
      <c r="DQ4" s="8" t="s">
        <v>255</v>
      </c>
      <c r="DR4" s="8" t="s">
        <v>255</v>
      </c>
      <c r="DS4" s="8" t="s">
        <v>255</v>
      </c>
      <c r="DT4" s="8" t="s">
        <v>255</v>
      </c>
      <c r="DU4" s="8" t="s">
        <v>255</v>
      </c>
      <c r="DV4" s="8" t="s">
        <v>255</v>
      </c>
      <c r="DW4" s="8" t="s">
        <v>255</v>
      </c>
      <c r="DX4" s="8" t="s">
        <v>255</v>
      </c>
      <c r="DY4" s="8" t="s">
        <v>255</v>
      </c>
      <c r="DZ4" s="8" t="s">
        <v>255</v>
      </c>
      <c r="EA4" s="8" t="s">
        <v>255</v>
      </c>
      <c r="EB4" s="8" t="s">
        <v>255</v>
      </c>
      <c r="EC4" s="8" t="s">
        <v>255</v>
      </c>
      <c r="ED4" s="8" t="s">
        <v>255</v>
      </c>
      <c r="EE4" s="8" t="s">
        <v>255</v>
      </c>
      <c r="EF4" s="8" t="s">
        <v>255</v>
      </c>
      <c r="EG4" s="8" t="s">
        <v>255</v>
      </c>
      <c r="EH4" s="8" t="s">
        <v>255</v>
      </c>
      <c r="EI4" s="8" t="s">
        <v>255</v>
      </c>
      <c r="EJ4" s="8" t="s">
        <v>255</v>
      </c>
      <c r="EK4" s="8" t="s">
        <v>255</v>
      </c>
      <c r="EL4" s="8" t="s">
        <v>255</v>
      </c>
      <c r="EM4" s="8" t="s">
        <v>255</v>
      </c>
      <c r="EN4" s="8" t="s">
        <v>255</v>
      </c>
      <c r="EO4" s="8" t="s">
        <v>255</v>
      </c>
      <c r="EP4" s="8" t="s">
        <v>255</v>
      </c>
      <c r="EQ4" s="8" t="s">
        <v>255</v>
      </c>
      <c r="ER4" s="8" t="s">
        <v>255</v>
      </c>
      <c r="ES4" s="8" t="s">
        <v>255</v>
      </c>
      <c r="ET4" s="8" t="s">
        <v>255</v>
      </c>
      <c r="EU4" s="8" t="s">
        <v>255</v>
      </c>
      <c r="EV4" s="8" t="s">
        <v>255</v>
      </c>
      <c r="EW4" s="8" t="s">
        <v>255</v>
      </c>
      <c r="EX4" s="8" t="s">
        <v>255</v>
      </c>
      <c r="EY4" s="8" t="s">
        <v>255</v>
      </c>
      <c r="EZ4" s="8" t="s">
        <v>255</v>
      </c>
      <c r="FA4" s="8" t="s">
        <v>255</v>
      </c>
      <c r="FB4" s="8" t="s">
        <v>255</v>
      </c>
      <c r="FC4" s="8" t="s">
        <v>255</v>
      </c>
      <c r="FD4" s="8" t="s">
        <v>255</v>
      </c>
      <c r="FE4" s="8" t="s">
        <v>255</v>
      </c>
      <c r="FF4" s="8" t="s">
        <v>255</v>
      </c>
      <c r="FG4" s="8" t="s">
        <v>255</v>
      </c>
      <c r="FH4" s="8" t="s">
        <v>255</v>
      </c>
      <c r="FI4" s="8" t="s">
        <v>255</v>
      </c>
      <c r="FJ4" s="8" t="s">
        <v>255</v>
      </c>
      <c r="FK4" s="8" t="s">
        <v>255</v>
      </c>
      <c r="FL4" s="8" t="s">
        <v>255</v>
      </c>
      <c r="FM4" s="8" t="s">
        <v>255</v>
      </c>
      <c r="FN4" s="8" t="s">
        <v>255</v>
      </c>
      <c r="FO4" s="8" t="s">
        <v>255</v>
      </c>
      <c r="FP4" s="8" t="s">
        <v>255</v>
      </c>
      <c r="FQ4" s="8" t="s">
        <v>255</v>
      </c>
      <c r="FR4" s="8" t="s">
        <v>255</v>
      </c>
      <c r="FS4" s="8" t="s">
        <v>255</v>
      </c>
      <c r="FT4" s="8" t="s">
        <v>255</v>
      </c>
      <c r="FU4" s="8" t="s">
        <v>255</v>
      </c>
      <c r="FV4" s="8" t="s">
        <v>255</v>
      </c>
      <c r="FW4" s="8" t="s">
        <v>255</v>
      </c>
      <c r="FX4" s="8" t="s">
        <v>255</v>
      </c>
      <c r="FY4" s="8" t="s">
        <v>255</v>
      </c>
      <c r="FZ4" s="8" t="s">
        <v>255</v>
      </c>
      <c r="GA4" s="8" t="s">
        <v>255</v>
      </c>
      <c r="GB4" s="8" t="s">
        <v>255</v>
      </c>
      <c r="GC4" s="8" t="s">
        <v>255</v>
      </c>
      <c r="GD4" s="8" t="s">
        <v>255</v>
      </c>
      <c r="GE4" s="8" t="s">
        <v>255</v>
      </c>
      <c r="GF4" s="8" t="s">
        <v>255</v>
      </c>
      <c r="GG4" s="8" t="s">
        <v>255</v>
      </c>
      <c r="GH4" s="8" t="s">
        <v>255</v>
      </c>
      <c r="GI4" s="8" t="s">
        <v>255</v>
      </c>
      <c r="GJ4" s="8" t="s">
        <v>255</v>
      </c>
      <c r="GK4" s="8" t="s">
        <v>255</v>
      </c>
      <c r="GL4" s="8" t="s">
        <v>255</v>
      </c>
      <c r="GM4" s="8" t="s">
        <v>255</v>
      </c>
      <c r="GN4" s="8" t="s">
        <v>255</v>
      </c>
      <c r="GO4" s="8" t="s">
        <v>255</v>
      </c>
      <c r="GP4" s="8" t="s">
        <v>255</v>
      </c>
      <c r="GQ4" s="8" t="s">
        <v>255</v>
      </c>
      <c r="GR4" s="8" t="s">
        <v>255</v>
      </c>
      <c r="GS4" s="8" t="s">
        <v>255</v>
      </c>
      <c r="GT4" s="8" t="s">
        <v>255</v>
      </c>
      <c r="GU4" s="8" t="s">
        <v>255</v>
      </c>
      <c r="GV4" s="8" t="s">
        <v>255</v>
      </c>
      <c r="GW4" s="8" t="s">
        <v>255</v>
      </c>
      <c r="GX4" s="8" t="s">
        <v>255</v>
      </c>
      <c r="GY4" s="8" t="s">
        <v>255</v>
      </c>
      <c r="GZ4" s="8" t="s">
        <v>255</v>
      </c>
      <c r="HA4" s="8" t="s">
        <v>255</v>
      </c>
      <c r="HB4" s="8" t="s">
        <v>255</v>
      </c>
      <c r="HC4" s="8" t="s">
        <v>255</v>
      </c>
      <c r="HD4" s="8" t="s">
        <v>255</v>
      </c>
      <c r="HE4" s="8" t="s">
        <v>255</v>
      </c>
      <c r="HF4" s="8" t="s">
        <v>255</v>
      </c>
      <c r="HG4" s="8" t="s">
        <v>255</v>
      </c>
      <c r="HH4" s="8" t="s">
        <v>255</v>
      </c>
      <c r="HI4" s="8" t="s">
        <v>255</v>
      </c>
      <c r="HJ4" s="8" t="s">
        <v>255</v>
      </c>
      <c r="HK4" s="8" t="s">
        <v>255</v>
      </c>
      <c r="HL4" s="8" t="s">
        <v>255</v>
      </c>
      <c r="HM4" s="8" t="s">
        <v>255</v>
      </c>
      <c r="HN4" s="8" t="s">
        <v>255</v>
      </c>
      <c r="HO4" s="8" t="s">
        <v>255</v>
      </c>
      <c r="HP4" s="8" t="s">
        <v>255</v>
      </c>
      <c r="HQ4" s="8" t="s">
        <v>255</v>
      </c>
      <c r="HR4" s="8" t="s">
        <v>255</v>
      </c>
      <c r="HS4" s="8" t="s">
        <v>255</v>
      </c>
      <c r="HT4" s="8" t="s">
        <v>255</v>
      </c>
      <c r="HU4" s="8" t="s">
        <v>255</v>
      </c>
      <c r="HV4" s="8" t="s">
        <v>255</v>
      </c>
      <c r="HW4" s="8" t="s">
        <v>255</v>
      </c>
      <c r="HX4" s="8" t="s">
        <v>255</v>
      </c>
      <c r="HY4" s="8" t="s">
        <v>255</v>
      </c>
      <c r="HZ4" s="8" t="s">
        <v>255</v>
      </c>
      <c r="IA4" s="8" t="s">
        <v>255</v>
      </c>
      <c r="IB4" s="8" t="s">
        <v>255</v>
      </c>
      <c r="IC4" s="8" t="s">
        <v>255</v>
      </c>
      <c r="ID4" s="8" t="s">
        <v>255</v>
      </c>
      <c r="IE4" s="8" t="s">
        <v>255</v>
      </c>
      <c r="IF4" s="8" t="s">
        <v>255</v>
      </c>
      <c r="IG4" s="8" t="s">
        <v>255</v>
      </c>
      <c r="IH4" s="8" t="s">
        <v>255</v>
      </c>
      <c r="II4" s="8" t="s">
        <v>255</v>
      </c>
      <c r="IJ4" s="8" t="s">
        <v>255</v>
      </c>
      <c r="IK4" s="8" t="s">
        <v>255</v>
      </c>
      <c r="IL4" s="8" t="s">
        <v>255</v>
      </c>
      <c r="IM4" s="8" t="s">
        <v>255</v>
      </c>
      <c r="IN4" s="8" t="s">
        <v>255</v>
      </c>
      <c r="IO4" s="8" t="s">
        <v>255</v>
      </c>
      <c r="IP4" s="8" t="s">
        <v>255</v>
      </c>
      <c r="IQ4" s="8" t="s">
        <v>255</v>
      </c>
    </row>
    <row r="5" spans="1:251">
      <c r="A5" s="4" t="s">
        <v>247</v>
      </c>
      <c r="B5" s="8" t="s">
        <v>5259</v>
      </c>
      <c r="C5" s="8" t="s">
        <v>5259</v>
      </c>
      <c r="D5" s="8" t="s">
        <v>5259</v>
      </c>
      <c r="E5" s="8" t="s">
        <v>5259</v>
      </c>
      <c r="F5" s="8" t="s">
        <v>5259</v>
      </c>
      <c r="G5" s="8" t="s">
        <v>5259</v>
      </c>
      <c r="H5" s="8" t="s">
        <v>5259</v>
      </c>
      <c r="I5" s="8" t="s">
        <v>5259</v>
      </c>
      <c r="J5" s="8" t="s">
        <v>5259</v>
      </c>
      <c r="K5" s="8" t="s">
        <v>5259</v>
      </c>
      <c r="L5" s="8" t="s">
        <v>5259</v>
      </c>
      <c r="M5" s="8" t="s">
        <v>5259</v>
      </c>
      <c r="N5" s="8" t="s">
        <v>5259</v>
      </c>
      <c r="O5" s="8" t="s">
        <v>5259</v>
      </c>
      <c r="P5" s="8" t="s">
        <v>5259</v>
      </c>
      <c r="Q5" s="8" t="s">
        <v>5259</v>
      </c>
      <c r="R5" s="8" t="s">
        <v>5259</v>
      </c>
      <c r="S5" s="8" t="s">
        <v>5259</v>
      </c>
      <c r="T5" s="8" t="s">
        <v>5259</v>
      </c>
      <c r="U5" s="8" t="s">
        <v>5259</v>
      </c>
      <c r="V5" s="8" t="s">
        <v>5259</v>
      </c>
      <c r="W5" s="8" t="s">
        <v>5259</v>
      </c>
      <c r="X5" s="8" t="s">
        <v>5259</v>
      </c>
      <c r="Y5" s="8" t="s">
        <v>5259</v>
      </c>
      <c r="Z5" s="8" t="s">
        <v>5259</v>
      </c>
      <c r="AA5" s="8" t="s">
        <v>5259</v>
      </c>
      <c r="AB5" s="8" t="s">
        <v>5259</v>
      </c>
      <c r="AC5" s="8" t="s">
        <v>5259</v>
      </c>
      <c r="AD5" s="8" t="s">
        <v>5259</v>
      </c>
      <c r="AE5" s="8" t="s">
        <v>5259</v>
      </c>
      <c r="AF5" s="8" t="s">
        <v>5259</v>
      </c>
      <c r="AG5" s="8" t="s">
        <v>5259</v>
      </c>
      <c r="AH5" s="8" t="s">
        <v>5259</v>
      </c>
      <c r="AI5" s="8" t="s">
        <v>5259</v>
      </c>
      <c r="AJ5" s="8" t="s">
        <v>5259</v>
      </c>
      <c r="AK5" s="8" t="s">
        <v>5259</v>
      </c>
      <c r="AL5" s="8" t="s">
        <v>5259</v>
      </c>
      <c r="AM5" s="8" t="s">
        <v>5259</v>
      </c>
      <c r="AN5" s="8" t="s">
        <v>5259</v>
      </c>
      <c r="AO5" s="8" t="s">
        <v>5259</v>
      </c>
      <c r="AP5" s="8" t="s">
        <v>5259</v>
      </c>
      <c r="AQ5" s="8" t="s">
        <v>5259</v>
      </c>
      <c r="AR5" s="8" t="s">
        <v>5259</v>
      </c>
      <c r="AS5" s="8" t="s">
        <v>5259</v>
      </c>
      <c r="AT5" s="8" t="s">
        <v>5259</v>
      </c>
      <c r="AU5" s="8" t="s">
        <v>5259</v>
      </c>
      <c r="AV5" s="8" t="s">
        <v>5259</v>
      </c>
      <c r="AW5" s="8" t="s">
        <v>5259</v>
      </c>
      <c r="AX5" s="8" t="s">
        <v>5259</v>
      </c>
      <c r="AY5" s="8" t="s">
        <v>5259</v>
      </c>
      <c r="AZ5" s="8" t="s">
        <v>5259</v>
      </c>
      <c r="BA5" s="8" t="s">
        <v>5259</v>
      </c>
      <c r="BB5" s="8" t="s">
        <v>5259</v>
      </c>
      <c r="BC5" s="8" t="s">
        <v>5259</v>
      </c>
      <c r="BD5" s="8" t="s">
        <v>5259</v>
      </c>
      <c r="BE5" s="8" t="s">
        <v>5259</v>
      </c>
      <c r="BF5" s="8" t="s">
        <v>5259</v>
      </c>
      <c r="BG5" s="8" t="s">
        <v>5259</v>
      </c>
      <c r="BH5" s="8" t="s">
        <v>5259</v>
      </c>
      <c r="BI5" s="8" t="s">
        <v>5259</v>
      </c>
      <c r="BJ5" s="8" t="s">
        <v>5259</v>
      </c>
      <c r="BK5" s="8" t="s">
        <v>5259</v>
      </c>
      <c r="BL5" s="8" t="s">
        <v>5259</v>
      </c>
      <c r="BM5" s="8" t="s">
        <v>5259</v>
      </c>
      <c r="BN5" s="8" t="s">
        <v>5259</v>
      </c>
      <c r="BO5" s="8" t="s">
        <v>5259</v>
      </c>
      <c r="BP5" s="8" t="s">
        <v>5259</v>
      </c>
      <c r="BQ5" s="8" t="s">
        <v>5259</v>
      </c>
      <c r="BR5" s="8" t="s">
        <v>5259</v>
      </c>
      <c r="BS5" s="8" t="s">
        <v>5259</v>
      </c>
      <c r="BT5" s="8" t="s">
        <v>5259</v>
      </c>
      <c r="BU5" s="8" t="s">
        <v>5259</v>
      </c>
      <c r="BV5" s="8" t="s">
        <v>5259</v>
      </c>
      <c r="BW5" s="8" t="s">
        <v>5259</v>
      </c>
      <c r="BX5" s="8" t="s">
        <v>5259</v>
      </c>
      <c r="BY5" s="8" t="s">
        <v>5259</v>
      </c>
      <c r="BZ5" s="8" t="s">
        <v>5259</v>
      </c>
      <c r="CA5" s="8" t="s">
        <v>5259</v>
      </c>
      <c r="CB5" s="8" t="s">
        <v>5259</v>
      </c>
      <c r="CC5" s="8" t="s">
        <v>5259</v>
      </c>
      <c r="CD5" s="8" t="s">
        <v>5259</v>
      </c>
      <c r="CE5" s="8" t="s">
        <v>5259</v>
      </c>
      <c r="CF5" s="8" t="s">
        <v>5259</v>
      </c>
      <c r="CG5" s="8" t="s">
        <v>5259</v>
      </c>
      <c r="CH5" s="8" t="s">
        <v>5259</v>
      </c>
      <c r="CI5" s="8" t="s">
        <v>5259</v>
      </c>
      <c r="CJ5" s="8" t="s">
        <v>5259</v>
      </c>
      <c r="CK5" s="8" t="s">
        <v>5259</v>
      </c>
      <c r="CL5" s="8" t="s">
        <v>5259</v>
      </c>
      <c r="CM5" s="8" t="s">
        <v>5259</v>
      </c>
      <c r="CN5" s="8" t="s">
        <v>5259</v>
      </c>
      <c r="CO5" s="8" t="s">
        <v>5259</v>
      </c>
      <c r="CP5" s="8" t="s">
        <v>5259</v>
      </c>
      <c r="CQ5" s="8" t="s">
        <v>5259</v>
      </c>
      <c r="CR5" s="8" t="s">
        <v>5259</v>
      </c>
      <c r="CS5" s="8" t="s">
        <v>5259</v>
      </c>
      <c r="CT5" s="8" t="s">
        <v>5259</v>
      </c>
      <c r="CU5" s="8" t="s">
        <v>5259</v>
      </c>
      <c r="CV5" s="8" t="s">
        <v>5259</v>
      </c>
      <c r="CW5" s="8" t="s">
        <v>5259</v>
      </c>
      <c r="CX5" s="8" t="s">
        <v>5259</v>
      </c>
      <c r="CY5" s="8" t="s">
        <v>5259</v>
      </c>
      <c r="CZ5" s="8" t="s">
        <v>5259</v>
      </c>
      <c r="DA5" s="8" t="s">
        <v>5259</v>
      </c>
      <c r="DB5" s="8" t="s">
        <v>5259</v>
      </c>
      <c r="DC5" s="8" t="s">
        <v>5259</v>
      </c>
      <c r="DD5" s="8" t="s">
        <v>5259</v>
      </c>
      <c r="DE5" s="8" t="s">
        <v>5259</v>
      </c>
      <c r="DF5" s="8" t="s">
        <v>5259</v>
      </c>
      <c r="DG5" s="8" t="s">
        <v>5259</v>
      </c>
      <c r="DH5" s="8" t="s">
        <v>5259</v>
      </c>
      <c r="DI5" s="8" t="s">
        <v>5259</v>
      </c>
      <c r="DJ5" s="8" t="s">
        <v>5259</v>
      </c>
      <c r="DK5" s="8" t="s">
        <v>5259</v>
      </c>
      <c r="DL5" s="8" t="s">
        <v>5259</v>
      </c>
      <c r="DM5" s="8" t="s">
        <v>5259</v>
      </c>
      <c r="DN5" s="8" t="s">
        <v>5259</v>
      </c>
      <c r="DO5" s="8" t="s">
        <v>5259</v>
      </c>
      <c r="DP5" s="8" t="s">
        <v>5259</v>
      </c>
      <c r="DQ5" s="8" t="s">
        <v>5259</v>
      </c>
      <c r="DR5" s="8" t="s">
        <v>5259</v>
      </c>
      <c r="DS5" s="8" t="s">
        <v>5259</v>
      </c>
      <c r="DT5" s="8" t="s">
        <v>5259</v>
      </c>
      <c r="DU5" s="8" t="s">
        <v>5259</v>
      </c>
      <c r="DV5" s="8" t="s">
        <v>5259</v>
      </c>
      <c r="DW5" s="8" t="s">
        <v>5259</v>
      </c>
      <c r="DX5" s="8" t="s">
        <v>5259</v>
      </c>
      <c r="DY5" s="8" t="s">
        <v>5259</v>
      </c>
      <c r="DZ5" s="8" t="s">
        <v>5259</v>
      </c>
      <c r="EA5" s="8" t="s">
        <v>5259</v>
      </c>
      <c r="EB5" s="8" t="s">
        <v>5259</v>
      </c>
      <c r="EC5" s="8" t="s">
        <v>5259</v>
      </c>
      <c r="ED5" s="8" t="s">
        <v>5259</v>
      </c>
      <c r="EE5" s="8" t="s">
        <v>5259</v>
      </c>
      <c r="EF5" s="8" t="s">
        <v>5259</v>
      </c>
      <c r="EG5" s="8" t="s">
        <v>5259</v>
      </c>
      <c r="EH5" s="8" t="s">
        <v>5259</v>
      </c>
      <c r="EI5" s="8" t="s">
        <v>5259</v>
      </c>
      <c r="EJ5" s="8" t="s">
        <v>5259</v>
      </c>
      <c r="EK5" s="8" t="s">
        <v>5259</v>
      </c>
      <c r="EL5" s="8" t="s">
        <v>5259</v>
      </c>
      <c r="EM5" s="8" t="s">
        <v>5259</v>
      </c>
      <c r="EN5" s="8" t="s">
        <v>5259</v>
      </c>
      <c r="EO5" s="8" t="s">
        <v>5259</v>
      </c>
      <c r="EP5" s="8" t="s">
        <v>5259</v>
      </c>
      <c r="EQ5" s="8" t="s">
        <v>5259</v>
      </c>
      <c r="ER5" s="8" t="s">
        <v>5259</v>
      </c>
      <c r="ES5" s="8" t="s">
        <v>5259</v>
      </c>
      <c r="ET5" s="8" t="s">
        <v>5259</v>
      </c>
      <c r="EU5" s="8" t="s">
        <v>5259</v>
      </c>
      <c r="EV5" s="8" t="s">
        <v>5259</v>
      </c>
      <c r="EW5" s="8" t="s">
        <v>5259</v>
      </c>
      <c r="EX5" s="8" t="s">
        <v>5259</v>
      </c>
      <c r="EY5" s="8" t="s">
        <v>5259</v>
      </c>
      <c r="EZ5" s="8" t="s">
        <v>5259</v>
      </c>
      <c r="FA5" s="8" t="s">
        <v>5259</v>
      </c>
      <c r="FB5" s="8" t="s">
        <v>5259</v>
      </c>
      <c r="FC5" s="8" t="s">
        <v>5259</v>
      </c>
      <c r="FD5" s="8" t="s">
        <v>5259</v>
      </c>
      <c r="FE5" s="8" t="s">
        <v>5259</v>
      </c>
      <c r="FF5" s="8" t="s">
        <v>5259</v>
      </c>
      <c r="FG5" s="8" t="s">
        <v>5259</v>
      </c>
      <c r="FH5" s="8" t="s">
        <v>5259</v>
      </c>
      <c r="FI5" s="8" t="s">
        <v>5259</v>
      </c>
      <c r="FJ5" s="8" t="s">
        <v>5259</v>
      </c>
      <c r="FK5" s="8" t="s">
        <v>5259</v>
      </c>
      <c r="FL5" s="8" t="s">
        <v>5259</v>
      </c>
      <c r="FM5" s="8" t="s">
        <v>5259</v>
      </c>
      <c r="FN5" s="8" t="s">
        <v>5259</v>
      </c>
      <c r="FO5" s="8" t="s">
        <v>5259</v>
      </c>
      <c r="FP5" s="8" t="s">
        <v>5259</v>
      </c>
      <c r="FQ5" s="8" t="s">
        <v>5259</v>
      </c>
      <c r="FR5" s="8" t="s">
        <v>5259</v>
      </c>
      <c r="FS5" s="8" t="s">
        <v>5259</v>
      </c>
      <c r="FT5" s="8" t="s">
        <v>5259</v>
      </c>
      <c r="FU5" s="8" t="s">
        <v>5259</v>
      </c>
      <c r="FV5" s="8" t="s">
        <v>5259</v>
      </c>
      <c r="FW5" s="8" t="s">
        <v>5259</v>
      </c>
      <c r="FX5" s="8" t="s">
        <v>5259</v>
      </c>
      <c r="FY5" s="8" t="s">
        <v>5259</v>
      </c>
      <c r="FZ5" s="8" t="s">
        <v>5259</v>
      </c>
      <c r="GA5" s="8" t="s">
        <v>5259</v>
      </c>
      <c r="GB5" s="8" t="s">
        <v>5259</v>
      </c>
      <c r="GC5" s="8" t="s">
        <v>5259</v>
      </c>
      <c r="GD5" s="8" t="s">
        <v>5259</v>
      </c>
      <c r="GE5" s="8" t="s">
        <v>5259</v>
      </c>
      <c r="GF5" s="8" t="s">
        <v>5259</v>
      </c>
      <c r="GG5" s="8" t="s">
        <v>5259</v>
      </c>
      <c r="GH5" s="8" t="s">
        <v>5259</v>
      </c>
      <c r="GI5" s="8" t="s">
        <v>5259</v>
      </c>
      <c r="GJ5" s="8" t="s">
        <v>5259</v>
      </c>
      <c r="GK5" s="8" t="s">
        <v>5259</v>
      </c>
      <c r="GL5" s="8" t="s">
        <v>5259</v>
      </c>
      <c r="GM5" s="8" t="s">
        <v>5259</v>
      </c>
      <c r="GN5" s="8" t="s">
        <v>5259</v>
      </c>
      <c r="GO5" s="8" t="s">
        <v>5259</v>
      </c>
      <c r="GP5" s="8" t="s">
        <v>5259</v>
      </c>
      <c r="GQ5" s="8" t="s">
        <v>5259</v>
      </c>
      <c r="GR5" s="8" t="s">
        <v>5259</v>
      </c>
      <c r="GS5" s="8" t="s">
        <v>5259</v>
      </c>
      <c r="GT5" s="8" t="s">
        <v>5259</v>
      </c>
      <c r="GU5" s="8" t="s">
        <v>5259</v>
      </c>
      <c r="GV5" s="8" t="s">
        <v>5259</v>
      </c>
      <c r="GW5" s="8" t="s">
        <v>5259</v>
      </c>
      <c r="GX5" s="8" t="s">
        <v>5259</v>
      </c>
      <c r="GY5" s="8" t="s">
        <v>5259</v>
      </c>
      <c r="GZ5" s="8" t="s">
        <v>5259</v>
      </c>
      <c r="HA5" s="8" t="s">
        <v>5259</v>
      </c>
      <c r="HB5" s="8" t="s">
        <v>5259</v>
      </c>
      <c r="HC5" s="8" t="s">
        <v>5259</v>
      </c>
      <c r="HD5" s="8" t="s">
        <v>5259</v>
      </c>
      <c r="HE5" s="8" t="s">
        <v>5259</v>
      </c>
      <c r="HF5" s="8" t="s">
        <v>5259</v>
      </c>
      <c r="HG5" s="8" t="s">
        <v>5259</v>
      </c>
      <c r="HH5" s="8" t="s">
        <v>5259</v>
      </c>
      <c r="HI5" s="8" t="s">
        <v>5259</v>
      </c>
      <c r="HJ5" s="8" t="s">
        <v>5259</v>
      </c>
      <c r="HK5" s="8" t="s">
        <v>5259</v>
      </c>
      <c r="HL5" s="8" t="s">
        <v>5259</v>
      </c>
      <c r="HM5" s="8" t="s">
        <v>5259</v>
      </c>
      <c r="HN5" s="8" t="s">
        <v>5259</v>
      </c>
      <c r="HO5" s="8" t="s">
        <v>5259</v>
      </c>
      <c r="HP5" s="8" t="s">
        <v>5259</v>
      </c>
      <c r="HQ5" s="8" t="s">
        <v>5259</v>
      </c>
      <c r="HR5" s="8" t="s">
        <v>5259</v>
      </c>
      <c r="HS5" s="8" t="s">
        <v>5259</v>
      </c>
      <c r="HT5" s="8" t="s">
        <v>5259</v>
      </c>
      <c r="HU5" s="8" t="s">
        <v>5259</v>
      </c>
      <c r="HV5" s="8" t="s">
        <v>5259</v>
      </c>
      <c r="HW5" s="8" t="s">
        <v>5259</v>
      </c>
      <c r="HX5" s="8" t="s">
        <v>5259</v>
      </c>
      <c r="HY5" s="8" t="s">
        <v>5259</v>
      </c>
      <c r="HZ5" s="8" t="s">
        <v>5259</v>
      </c>
      <c r="IA5" s="8" t="s">
        <v>5259</v>
      </c>
      <c r="IB5" s="8" t="s">
        <v>5259</v>
      </c>
      <c r="IC5" s="8" t="s">
        <v>5259</v>
      </c>
      <c r="ID5" s="8" t="s">
        <v>5259</v>
      </c>
      <c r="IE5" s="8" t="s">
        <v>5259</v>
      </c>
      <c r="IF5" s="8" t="s">
        <v>5259</v>
      </c>
      <c r="IG5" s="8" t="s">
        <v>5259</v>
      </c>
      <c r="IH5" s="8" t="s">
        <v>5259</v>
      </c>
      <c r="II5" s="8" t="s">
        <v>5259</v>
      </c>
      <c r="IJ5" s="8" t="s">
        <v>5259</v>
      </c>
      <c r="IK5" s="8" t="s">
        <v>5259</v>
      </c>
      <c r="IL5" s="8" t="s">
        <v>5259</v>
      </c>
      <c r="IM5" s="8" t="s">
        <v>5259</v>
      </c>
      <c r="IN5" s="8" t="s">
        <v>5259</v>
      </c>
      <c r="IO5" s="8" t="s">
        <v>5259</v>
      </c>
      <c r="IP5" s="8" t="s">
        <v>5259</v>
      </c>
      <c r="IQ5" s="8" t="s">
        <v>5259</v>
      </c>
    </row>
    <row r="6" spans="1:251">
      <c r="A6" s="4" t="s">
        <v>248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249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250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251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252</v>
      </c>
      <c r="B10" s="8" t="s">
        <v>256</v>
      </c>
      <c r="C10" s="8" t="s">
        <v>257</v>
      </c>
      <c r="D10" s="8" t="s">
        <v>258</v>
      </c>
      <c r="E10" s="8" t="s">
        <v>259</v>
      </c>
      <c r="F10" s="8" t="s">
        <v>260</v>
      </c>
      <c r="G10" s="8" t="s">
        <v>261</v>
      </c>
      <c r="H10" s="8" t="s">
        <v>262</v>
      </c>
      <c r="I10" s="8" t="s">
        <v>263</v>
      </c>
      <c r="J10" s="8" t="s">
        <v>264</v>
      </c>
      <c r="K10" s="8" t="s">
        <v>265</v>
      </c>
      <c r="L10" s="8" t="s">
        <v>266</v>
      </c>
      <c r="M10" s="8" t="s">
        <v>267</v>
      </c>
      <c r="N10" s="8" t="s">
        <v>268</v>
      </c>
      <c r="O10" s="8" t="s">
        <v>269</v>
      </c>
      <c r="P10" s="8" t="s">
        <v>270</v>
      </c>
      <c r="Q10" s="8" t="s">
        <v>271</v>
      </c>
      <c r="R10" s="8" t="s">
        <v>272</v>
      </c>
      <c r="S10" s="8" t="s">
        <v>273</v>
      </c>
      <c r="T10" s="8" t="s">
        <v>274</v>
      </c>
      <c r="U10" s="8" t="s">
        <v>275</v>
      </c>
      <c r="V10" s="8" t="s">
        <v>276</v>
      </c>
      <c r="W10" s="8" t="s">
        <v>277</v>
      </c>
      <c r="X10" s="8" t="s">
        <v>278</v>
      </c>
      <c r="Y10" s="8" t="s">
        <v>279</v>
      </c>
      <c r="Z10" s="8" t="s">
        <v>280</v>
      </c>
      <c r="AA10" s="8" t="s">
        <v>281</v>
      </c>
      <c r="AB10" s="8" t="s">
        <v>282</v>
      </c>
      <c r="AC10" s="8" t="s">
        <v>283</v>
      </c>
      <c r="AD10" s="8" t="s">
        <v>284</v>
      </c>
      <c r="AE10" s="8" t="s">
        <v>285</v>
      </c>
      <c r="AF10" s="8" t="s">
        <v>286</v>
      </c>
      <c r="AG10" s="8" t="s">
        <v>287</v>
      </c>
      <c r="AH10" s="8" t="s">
        <v>288</v>
      </c>
      <c r="AI10" s="8" t="s">
        <v>289</v>
      </c>
      <c r="AJ10" s="8" t="s">
        <v>290</v>
      </c>
      <c r="AK10" s="8" t="s">
        <v>291</v>
      </c>
      <c r="AL10" s="8" t="s">
        <v>292</v>
      </c>
      <c r="AM10" s="8" t="s">
        <v>293</v>
      </c>
      <c r="AN10" s="8" t="s">
        <v>294</v>
      </c>
      <c r="AO10" s="8" t="s">
        <v>295</v>
      </c>
      <c r="AP10" s="8" t="s">
        <v>296</v>
      </c>
      <c r="AQ10" s="8" t="s">
        <v>297</v>
      </c>
      <c r="AR10" s="8" t="s">
        <v>298</v>
      </c>
      <c r="AS10" s="8" t="s">
        <v>299</v>
      </c>
      <c r="AT10" s="8" t="s">
        <v>300</v>
      </c>
      <c r="AU10" s="8" t="s">
        <v>301</v>
      </c>
      <c r="AV10" s="8" t="s">
        <v>302</v>
      </c>
      <c r="AW10" s="8" t="s">
        <v>303</v>
      </c>
      <c r="AX10" s="8" t="s">
        <v>304</v>
      </c>
      <c r="AY10" s="8" t="s">
        <v>305</v>
      </c>
      <c r="AZ10" s="8" t="s">
        <v>306</v>
      </c>
      <c r="BA10" s="8" t="s">
        <v>307</v>
      </c>
      <c r="BB10" s="8" t="s">
        <v>308</v>
      </c>
      <c r="BC10" s="8" t="s">
        <v>309</v>
      </c>
      <c r="BD10" s="8" t="s">
        <v>310</v>
      </c>
      <c r="BE10" s="8" t="s">
        <v>311</v>
      </c>
      <c r="BF10" s="8" t="s">
        <v>312</v>
      </c>
      <c r="BG10" s="8" t="s">
        <v>313</v>
      </c>
      <c r="BH10" s="8" t="s">
        <v>314</v>
      </c>
      <c r="BI10" s="8" t="s">
        <v>315</v>
      </c>
      <c r="BJ10" s="8" t="s">
        <v>316</v>
      </c>
      <c r="BK10" s="8" t="s">
        <v>317</v>
      </c>
      <c r="BL10" s="8" t="s">
        <v>318</v>
      </c>
      <c r="BM10" s="8" t="s">
        <v>319</v>
      </c>
      <c r="BN10" s="8" t="s">
        <v>320</v>
      </c>
      <c r="BO10" s="8" t="s">
        <v>321</v>
      </c>
      <c r="BP10" s="8" t="s">
        <v>322</v>
      </c>
      <c r="BQ10" s="8" t="s">
        <v>323</v>
      </c>
      <c r="BR10" s="8" t="s">
        <v>324</v>
      </c>
      <c r="BS10" s="8" t="s">
        <v>325</v>
      </c>
      <c r="BT10" s="8" t="s">
        <v>326</v>
      </c>
      <c r="BU10" s="8" t="s">
        <v>327</v>
      </c>
      <c r="BV10" s="8" t="s">
        <v>328</v>
      </c>
      <c r="BW10" s="8" t="s">
        <v>329</v>
      </c>
      <c r="BX10" s="8" t="s">
        <v>330</v>
      </c>
      <c r="BY10" s="8" t="s">
        <v>331</v>
      </c>
      <c r="BZ10" s="8" t="s">
        <v>332</v>
      </c>
      <c r="CA10" s="8" t="s">
        <v>333</v>
      </c>
      <c r="CB10" s="8" t="s">
        <v>334</v>
      </c>
      <c r="CC10" s="8" t="s">
        <v>335</v>
      </c>
      <c r="CD10" s="8" t="s">
        <v>336</v>
      </c>
      <c r="CE10" s="8" t="s">
        <v>337</v>
      </c>
      <c r="CF10" s="8" t="s">
        <v>338</v>
      </c>
      <c r="CG10" s="8" t="s">
        <v>339</v>
      </c>
      <c r="CH10" s="8" t="s">
        <v>340</v>
      </c>
      <c r="CI10" s="8" t="s">
        <v>341</v>
      </c>
      <c r="CJ10" s="8" t="s">
        <v>342</v>
      </c>
      <c r="CK10" s="8" t="s">
        <v>343</v>
      </c>
      <c r="CL10" s="8" t="s">
        <v>344</v>
      </c>
      <c r="CM10" s="8" t="s">
        <v>345</v>
      </c>
      <c r="CN10" s="8" t="s">
        <v>346</v>
      </c>
      <c r="CO10" s="8" t="s">
        <v>347</v>
      </c>
      <c r="CP10" s="8" t="s">
        <v>348</v>
      </c>
      <c r="CQ10" s="8" t="s">
        <v>349</v>
      </c>
      <c r="CR10" s="8" t="s">
        <v>350</v>
      </c>
      <c r="CS10" s="8" t="s">
        <v>351</v>
      </c>
      <c r="CT10" s="8" t="s">
        <v>352</v>
      </c>
      <c r="CU10" s="8" t="s">
        <v>353</v>
      </c>
      <c r="CV10" s="8" t="s">
        <v>354</v>
      </c>
      <c r="CW10" s="8" t="s">
        <v>355</v>
      </c>
      <c r="CX10" s="8" t="s">
        <v>356</v>
      </c>
      <c r="CY10" s="8" t="s">
        <v>357</v>
      </c>
      <c r="CZ10" s="8" t="s">
        <v>358</v>
      </c>
      <c r="DA10" s="8" t="s">
        <v>359</v>
      </c>
      <c r="DB10" s="8" t="s">
        <v>360</v>
      </c>
      <c r="DC10" s="8" t="s">
        <v>361</v>
      </c>
      <c r="DD10" s="8" t="s">
        <v>362</v>
      </c>
      <c r="DE10" s="8" t="s">
        <v>363</v>
      </c>
      <c r="DF10" s="8" t="s">
        <v>364</v>
      </c>
      <c r="DG10" s="8" t="s">
        <v>365</v>
      </c>
      <c r="DH10" s="8" t="s">
        <v>366</v>
      </c>
      <c r="DI10" s="8" t="s">
        <v>367</v>
      </c>
      <c r="DJ10" s="8" t="s">
        <v>368</v>
      </c>
      <c r="DK10" s="8" t="s">
        <v>369</v>
      </c>
      <c r="DL10" s="8" t="s">
        <v>370</v>
      </c>
      <c r="DM10" s="8" t="s">
        <v>371</v>
      </c>
      <c r="DN10" s="8" t="s">
        <v>372</v>
      </c>
      <c r="DO10" s="8" t="s">
        <v>373</v>
      </c>
      <c r="DP10" s="8" t="s">
        <v>374</v>
      </c>
      <c r="DQ10" s="8" t="s">
        <v>375</v>
      </c>
      <c r="DR10" s="8" t="s">
        <v>376</v>
      </c>
      <c r="DS10" s="8" t="s">
        <v>377</v>
      </c>
      <c r="DT10" s="8" t="s">
        <v>378</v>
      </c>
      <c r="DU10" s="8" t="s">
        <v>379</v>
      </c>
      <c r="DV10" s="8" t="s">
        <v>380</v>
      </c>
      <c r="DW10" s="8" t="s">
        <v>381</v>
      </c>
      <c r="DX10" s="8" t="s">
        <v>382</v>
      </c>
      <c r="DY10" s="8" t="s">
        <v>383</v>
      </c>
      <c r="DZ10" s="8" t="s">
        <v>384</v>
      </c>
      <c r="EA10" s="8" t="s">
        <v>385</v>
      </c>
      <c r="EB10" s="8" t="s">
        <v>386</v>
      </c>
      <c r="EC10" s="8" t="s">
        <v>387</v>
      </c>
      <c r="ED10" s="8" t="s">
        <v>388</v>
      </c>
      <c r="EE10" s="8" t="s">
        <v>389</v>
      </c>
      <c r="EF10" s="8" t="s">
        <v>390</v>
      </c>
      <c r="EG10" s="8" t="s">
        <v>391</v>
      </c>
      <c r="EH10" s="8" t="s">
        <v>392</v>
      </c>
      <c r="EI10" s="8" t="s">
        <v>393</v>
      </c>
      <c r="EJ10" s="8" t="s">
        <v>394</v>
      </c>
      <c r="EK10" s="8" t="s">
        <v>395</v>
      </c>
      <c r="EL10" s="8" t="s">
        <v>396</v>
      </c>
      <c r="EM10" s="8" t="s">
        <v>397</v>
      </c>
      <c r="EN10" s="8" t="s">
        <v>398</v>
      </c>
      <c r="EO10" s="8" t="s">
        <v>399</v>
      </c>
      <c r="EP10" s="8" t="s">
        <v>400</v>
      </c>
      <c r="EQ10" s="8" t="s">
        <v>401</v>
      </c>
      <c r="ER10" s="8" t="s">
        <v>402</v>
      </c>
      <c r="ES10" s="8" t="s">
        <v>403</v>
      </c>
      <c r="ET10" s="8" t="s">
        <v>404</v>
      </c>
      <c r="EU10" s="8" t="s">
        <v>405</v>
      </c>
      <c r="EV10" s="8" t="s">
        <v>406</v>
      </c>
      <c r="EW10" s="8" t="s">
        <v>407</v>
      </c>
      <c r="EX10" s="8" t="s">
        <v>408</v>
      </c>
      <c r="EY10" s="8" t="s">
        <v>409</v>
      </c>
      <c r="EZ10" s="8" t="s">
        <v>410</v>
      </c>
      <c r="FA10" s="8" t="s">
        <v>411</v>
      </c>
      <c r="FB10" s="8" t="s">
        <v>412</v>
      </c>
      <c r="FC10" s="8" t="s">
        <v>413</v>
      </c>
      <c r="FD10" s="8" t="s">
        <v>414</v>
      </c>
      <c r="FE10" s="8" t="s">
        <v>415</v>
      </c>
      <c r="FF10" s="8" t="s">
        <v>416</v>
      </c>
      <c r="FG10" s="8" t="s">
        <v>417</v>
      </c>
      <c r="FH10" s="8" t="s">
        <v>418</v>
      </c>
      <c r="FI10" s="8" t="s">
        <v>419</v>
      </c>
      <c r="FJ10" s="8" t="s">
        <v>420</v>
      </c>
      <c r="FK10" s="8" t="s">
        <v>421</v>
      </c>
      <c r="FL10" s="8" t="s">
        <v>422</v>
      </c>
      <c r="FM10" s="8" t="s">
        <v>423</v>
      </c>
      <c r="FN10" s="8" t="s">
        <v>424</v>
      </c>
      <c r="FO10" s="8" t="s">
        <v>425</v>
      </c>
      <c r="FP10" s="8" t="s">
        <v>426</v>
      </c>
      <c r="FQ10" s="8" t="s">
        <v>427</v>
      </c>
      <c r="FR10" s="8" t="s">
        <v>428</v>
      </c>
      <c r="FS10" s="8" t="s">
        <v>429</v>
      </c>
      <c r="FT10" s="8" t="s">
        <v>430</v>
      </c>
      <c r="FU10" s="8" t="s">
        <v>431</v>
      </c>
      <c r="FV10" s="8" t="s">
        <v>432</v>
      </c>
      <c r="FW10" s="8" t="s">
        <v>433</v>
      </c>
      <c r="FX10" s="8" t="s">
        <v>434</v>
      </c>
      <c r="FY10" s="8" t="s">
        <v>435</v>
      </c>
      <c r="FZ10" s="8" t="s">
        <v>436</v>
      </c>
      <c r="GA10" s="8" t="s">
        <v>437</v>
      </c>
      <c r="GB10" s="8" t="s">
        <v>438</v>
      </c>
      <c r="GC10" s="8" t="s">
        <v>439</v>
      </c>
      <c r="GD10" s="8" t="s">
        <v>440</v>
      </c>
      <c r="GE10" s="8" t="s">
        <v>441</v>
      </c>
      <c r="GF10" s="8" t="s">
        <v>442</v>
      </c>
      <c r="GG10" s="8" t="s">
        <v>443</v>
      </c>
      <c r="GH10" s="8" t="s">
        <v>444</v>
      </c>
      <c r="GI10" s="8" t="s">
        <v>445</v>
      </c>
      <c r="GJ10" s="8" t="s">
        <v>446</v>
      </c>
      <c r="GK10" s="8" t="s">
        <v>447</v>
      </c>
      <c r="GL10" s="8" t="s">
        <v>448</v>
      </c>
      <c r="GM10" s="8" t="s">
        <v>449</v>
      </c>
      <c r="GN10" s="8" t="s">
        <v>450</v>
      </c>
      <c r="GO10" s="8" t="s">
        <v>451</v>
      </c>
      <c r="GP10" s="8" t="s">
        <v>452</v>
      </c>
      <c r="GQ10" s="8" t="s">
        <v>453</v>
      </c>
      <c r="GR10" s="8" t="s">
        <v>454</v>
      </c>
      <c r="GS10" s="8" t="s">
        <v>455</v>
      </c>
      <c r="GT10" s="8" t="s">
        <v>456</v>
      </c>
      <c r="GU10" s="8" t="s">
        <v>457</v>
      </c>
      <c r="GV10" s="8" t="s">
        <v>458</v>
      </c>
      <c r="GW10" s="8" t="s">
        <v>459</v>
      </c>
      <c r="GX10" s="8" t="s">
        <v>460</v>
      </c>
      <c r="GY10" s="8" t="s">
        <v>461</v>
      </c>
      <c r="GZ10" s="8" t="s">
        <v>462</v>
      </c>
      <c r="HA10" s="8" t="s">
        <v>463</v>
      </c>
      <c r="HB10" s="8" t="s">
        <v>464</v>
      </c>
      <c r="HC10" s="8" t="s">
        <v>465</v>
      </c>
      <c r="HD10" s="8" t="s">
        <v>466</v>
      </c>
      <c r="HE10" s="8" t="s">
        <v>467</v>
      </c>
      <c r="HF10" s="8" t="s">
        <v>468</v>
      </c>
      <c r="HG10" s="8" t="s">
        <v>469</v>
      </c>
      <c r="HH10" s="8" t="s">
        <v>470</v>
      </c>
      <c r="HI10" s="8" t="s">
        <v>471</v>
      </c>
      <c r="HJ10" s="8" t="s">
        <v>472</v>
      </c>
      <c r="HK10" s="8" t="s">
        <v>473</v>
      </c>
      <c r="HL10" s="8" t="s">
        <v>474</v>
      </c>
      <c r="HM10" s="8" t="s">
        <v>475</v>
      </c>
      <c r="HN10" s="8" t="s">
        <v>476</v>
      </c>
      <c r="HO10" s="8" t="s">
        <v>477</v>
      </c>
      <c r="HP10" s="8" t="s">
        <v>478</v>
      </c>
      <c r="HQ10" s="8" t="s">
        <v>479</v>
      </c>
      <c r="HR10" s="8" t="s">
        <v>480</v>
      </c>
      <c r="HS10" s="8" t="s">
        <v>481</v>
      </c>
      <c r="HT10" s="8" t="s">
        <v>482</v>
      </c>
      <c r="HU10" s="8" t="s">
        <v>483</v>
      </c>
      <c r="HV10" s="8" t="s">
        <v>484</v>
      </c>
      <c r="HW10" s="8" t="s">
        <v>485</v>
      </c>
      <c r="HX10" s="8" t="s">
        <v>486</v>
      </c>
      <c r="HY10" s="8" t="s">
        <v>487</v>
      </c>
      <c r="HZ10" s="8" t="s">
        <v>488</v>
      </c>
      <c r="IA10" s="8" t="s">
        <v>489</v>
      </c>
      <c r="IB10" s="8" t="s">
        <v>490</v>
      </c>
      <c r="IC10" s="8" t="s">
        <v>491</v>
      </c>
      <c r="ID10" s="8" t="s">
        <v>492</v>
      </c>
      <c r="IE10" s="8" t="s">
        <v>493</v>
      </c>
      <c r="IF10" s="8" t="s">
        <v>494</v>
      </c>
      <c r="IG10" s="8" t="s">
        <v>495</v>
      </c>
      <c r="IH10" s="8" t="s">
        <v>496</v>
      </c>
      <c r="II10" s="8" t="s">
        <v>497</v>
      </c>
      <c r="IJ10" s="8" t="s">
        <v>498</v>
      </c>
      <c r="IK10" s="8" t="s">
        <v>499</v>
      </c>
      <c r="IL10" s="8" t="s">
        <v>500</v>
      </c>
      <c r="IM10" s="8" t="s">
        <v>501</v>
      </c>
      <c r="IN10" s="8" t="s">
        <v>502</v>
      </c>
      <c r="IO10" s="8" t="s">
        <v>503</v>
      </c>
      <c r="IP10" s="8" t="s">
        <v>504</v>
      </c>
      <c r="IQ10" s="8" t="s">
        <v>505</v>
      </c>
    </row>
    <row r="11" spans="1:251">
      <c r="A11" s="10">
        <v>42036</v>
      </c>
      <c r="B11" s="9">
        <v>763.25699999999995</v>
      </c>
      <c r="C11" s="9">
        <v>412.70299999999997</v>
      </c>
      <c r="D11" s="9">
        <v>350.55500000000001</v>
      </c>
      <c r="E11" s="9">
        <v>2141.8510000000001</v>
      </c>
      <c r="F11" s="9">
        <v>1137.3320000000001</v>
      </c>
      <c r="G11" s="9">
        <v>1004.519</v>
      </c>
      <c r="H11" s="9">
        <v>755.47699999999998</v>
      </c>
      <c r="I11" s="9">
        <v>407.27100000000002</v>
      </c>
      <c r="J11" s="9">
        <v>348.20600000000002</v>
      </c>
      <c r="K11" s="9">
        <v>2119.375</v>
      </c>
      <c r="L11" s="9">
        <v>1123.8140000000001</v>
      </c>
      <c r="M11" s="9">
        <v>995.56100000000004</v>
      </c>
      <c r="N11" s="9">
        <v>292.72899999999998</v>
      </c>
      <c r="O11" s="9">
        <v>159.649</v>
      </c>
      <c r="P11" s="9">
        <v>133.08000000000001</v>
      </c>
      <c r="Q11" s="9">
        <v>710.05799999999999</v>
      </c>
      <c r="R11" s="9">
        <v>361.31</v>
      </c>
      <c r="S11" s="9">
        <v>348.74799999999999</v>
      </c>
      <c r="T11" s="9">
        <v>292.10199999999998</v>
      </c>
      <c r="U11" s="9">
        <v>152.19999999999999</v>
      </c>
      <c r="V11" s="9">
        <v>139.90199999999999</v>
      </c>
      <c r="W11" s="9">
        <v>1003.913</v>
      </c>
      <c r="X11" s="9">
        <v>540.61199999999997</v>
      </c>
      <c r="Y11" s="9">
        <v>463.30099999999999</v>
      </c>
      <c r="Z11" s="9">
        <v>160.03800000000001</v>
      </c>
      <c r="AA11" s="9">
        <v>89.537000000000006</v>
      </c>
      <c r="AB11" s="9">
        <v>70.501000000000005</v>
      </c>
      <c r="AC11" s="9">
        <v>632.899</v>
      </c>
      <c r="AD11" s="9">
        <v>342.51900000000001</v>
      </c>
      <c r="AE11" s="9">
        <v>290.38</v>
      </c>
      <c r="AF11" s="9">
        <v>132.06399999999999</v>
      </c>
      <c r="AG11" s="9">
        <v>62.662999999999997</v>
      </c>
      <c r="AH11" s="9">
        <v>69.400999999999996</v>
      </c>
      <c r="AI11" s="9">
        <v>371.01299999999998</v>
      </c>
      <c r="AJ11" s="9">
        <v>198.09299999999999</v>
      </c>
      <c r="AK11" s="9">
        <v>172.92099999999999</v>
      </c>
      <c r="AL11" s="9">
        <v>170.64599999999999</v>
      </c>
      <c r="AM11" s="9">
        <v>95.421999999999997</v>
      </c>
      <c r="AN11" s="9">
        <v>75.224000000000004</v>
      </c>
      <c r="AO11" s="9">
        <v>405.40499999999997</v>
      </c>
      <c r="AP11" s="9">
        <v>221.892</v>
      </c>
      <c r="AQ11" s="9">
        <v>183.512</v>
      </c>
      <c r="AR11" s="9">
        <v>94.283000000000001</v>
      </c>
      <c r="AS11" s="9">
        <v>46.920999999999999</v>
      </c>
      <c r="AT11" s="9">
        <v>47.362000000000002</v>
      </c>
      <c r="AU11" s="9">
        <v>272.351</v>
      </c>
      <c r="AV11" s="9">
        <v>141.447</v>
      </c>
      <c r="AW11" s="9">
        <v>130.904</v>
      </c>
      <c r="AX11" s="9">
        <v>76.363</v>
      </c>
      <c r="AY11" s="9">
        <v>48.500999999999998</v>
      </c>
      <c r="AZ11" s="9">
        <v>27.861999999999998</v>
      </c>
      <c r="BA11" s="9">
        <v>133.054</v>
      </c>
      <c r="BB11" s="9">
        <v>80.445999999999998</v>
      </c>
      <c r="BC11" s="9">
        <v>52.607999999999997</v>
      </c>
      <c r="BD11" s="9">
        <v>7.7809999999999997</v>
      </c>
      <c r="BE11" s="9">
        <v>5.4320000000000004</v>
      </c>
      <c r="BF11" s="9">
        <v>2.3490000000000002</v>
      </c>
      <c r="BG11" s="9">
        <v>22.475999999999999</v>
      </c>
      <c r="BH11" s="9">
        <v>13.518000000000001</v>
      </c>
      <c r="BI11" s="9">
        <v>8.9580000000000002</v>
      </c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>
        <v>434.67700000000002</v>
      </c>
      <c r="EE11" s="9">
        <v>217.322</v>
      </c>
      <c r="EF11" s="9">
        <v>217.35499999999999</v>
      </c>
      <c r="EG11" s="9">
        <v>254.54900000000001</v>
      </c>
      <c r="EH11" s="9">
        <v>143.28</v>
      </c>
      <c r="EI11" s="9">
        <v>111.26900000000001</v>
      </c>
      <c r="EJ11" s="9">
        <v>1007.29</v>
      </c>
      <c r="EK11" s="9">
        <v>509.75700000000001</v>
      </c>
      <c r="EL11" s="9">
        <v>497.53300000000002</v>
      </c>
      <c r="EM11" s="9">
        <v>51.271999999999998</v>
      </c>
      <c r="EN11" s="9">
        <v>33.851999999999997</v>
      </c>
      <c r="EO11" s="9">
        <v>17.420000000000002</v>
      </c>
      <c r="EP11" s="9">
        <v>883.32500000000005</v>
      </c>
      <c r="EQ11" s="9">
        <v>485.47500000000002</v>
      </c>
      <c r="ER11" s="9">
        <v>397.84899999999999</v>
      </c>
      <c r="ES11" s="9">
        <v>13.936999999999999</v>
      </c>
      <c r="ET11" s="9">
        <v>11.305</v>
      </c>
      <c r="EU11" s="9">
        <v>2.6320000000000001</v>
      </c>
      <c r="EV11" s="9">
        <v>182.19900000000001</v>
      </c>
      <c r="EW11" s="9">
        <v>102.133</v>
      </c>
      <c r="EX11" s="9">
        <v>80.066000000000003</v>
      </c>
      <c r="EY11" s="9">
        <v>8.8219999999999992</v>
      </c>
      <c r="EZ11" s="9">
        <v>6.9429999999999996</v>
      </c>
      <c r="FA11" s="9">
        <v>1.879</v>
      </c>
      <c r="FB11" s="9">
        <v>69.037999999999997</v>
      </c>
      <c r="FC11" s="9">
        <v>39.966999999999999</v>
      </c>
      <c r="FD11" s="9">
        <v>29.071000000000002</v>
      </c>
      <c r="FE11" s="9">
        <v>138.523</v>
      </c>
      <c r="FF11" s="9">
        <v>66.275999999999996</v>
      </c>
      <c r="FG11" s="9">
        <v>72.248000000000005</v>
      </c>
      <c r="FH11" s="9">
        <v>698.43399999999997</v>
      </c>
      <c r="FI11" s="9">
        <v>381.32799999999997</v>
      </c>
      <c r="FJ11" s="9">
        <v>317.10599999999999</v>
      </c>
      <c r="FK11" s="9">
        <v>321.161</v>
      </c>
      <c r="FL11" s="9">
        <v>161.708</v>
      </c>
      <c r="FM11" s="9">
        <v>159.453</v>
      </c>
      <c r="FN11" s="9">
        <v>550.86199999999997</v>
      </c>
      <c r="FO11" s="9">
        <v>300.28500000000003</v>
      </c>
      <c r="FP11" s="9">
        <v>250.577</v>
      </c>
      <c r="FQ11" s="9">
        <v>279.25799999999998</v>
      </c>
      <c r="FR11" s="9">
        <v>142.922</v>
      </c>
      <c r="FS11" s="9">
        <v>136.33600000000001</v>
      </c>
      <c r="FT11" s="9">
        <v>295.90800000000002</v>
      </c>
      <c r="FU11" s="9">
        <v>160.00700000000001</v>
      </c>
      <c r="FV11" s="9">
        <v>135.90100000000001</v>
      </c>
      <c r="FW11" s="9">
        <v>214.49199999999999</v>
      </c>
      <c r="FX11" s="9">
        <v>107.17700000000001</v>
      </c>
      <c r="FY11" s="9">
        <v>107.316</v>
      </c>
      <c r="FZ11" s="9">
        <v>411.54300000000001</v>
      </c>
      <c r="GA11" s="9">
        <v>240.71799999999999</v>
      </c>
      <c r="GB11" s="9">
        <v>170.82499999999999</v>
      </c>
      <c r="GC11" s="9">
        <v>202.48599999999999</v>
      </c>
      <c r="GD11" s="9">
        <v>107.32899999999999</v>
      </c>
      <c r="GE11" s="9">
        <v>95.156999999999996</v>
      </c>
      <c r="GF11" s="9">
        <v>39.655000000000001</v>
      </c>
      <c r="GG11" s="9">
        <v>24.32</v>
      </c>
      <c r="GH11" s="9">
        <v>15.335000000000001</v>
      </c>
      <c r="GI11" s="9">
        <v>55.588999999999999</v>
      </c>
      <c r="GJ11" s="9">
        <v>29.81</v>
      </c>
      <c r="GK11" s="9">
        <v>25.78</v>
      </c>
      <c r="GL11" s="9">
        <v>62.738</v>
      </c>
      <c r="GM11" s="9">
        <v>37.936999999999998</v>
      </c>
      <c r="GN11" s="9">
        <v>24.800999999999998</v>
      </c>
      <c r="GO11" s="9">
        <v>40.072000000000003</v>
      </c>
      <c r="GP11" s="9">
        <v>19.440000000000001</v>
      </c>
      <c r="GQ11" s="9">
        <v>20.632000000000001</v>
      </c>
      <c r="GR11" s="9">
        <v>300.62099999999998</v>
      </c>
      <c r="GS11" s="9">
        <v>176.999</v>
      </c>
      <c r="GT11" s="9">
        <v>123.622</v>
      </c>
      <c r="GU11" s="9">
        <v>113.749</v>
      </c>
      <c r="GV11" s="9">
        <v>59.186</v>
      </c>
      <c r="GW11" s="9">
        <v>54.563000000000002</v>
      </c>
      <c r="GX11" s="9">
        <v>194.24299999999999</v>
      </c>
      <c r="GY11" s="9">
        <v>112.30500000000001</v>
      </c>
      <c r="GZ11" s="9">
        <v>81.938000000000002</v>
      </c>
      <c r="HA11" s="9">
        <v>105.351</v>
      </c>
      <c r="HB11" s="9">
        <v>54.832999999999998</v>
      </c>
      <c r="HC11" s="9">
        <v>50.518000000000001</v>
      </c>
      <c r="HD11" s="9">
        <v>675.50699999999995</v>
      </c>
      <c r="HE11" s="9">
        <v>372.404</v>
      </c>
      <c r="HF11" s="9">
        <v>303.10300000000001</v>
      </c>
      <c r="HG11" s="9">
        <v>372.19299999999998</v>
      </c>
      <c r="HH11" s="9">
        <v>189.59299999999999</v>
      </c>
      <c r="HI11" s="9">
        <v>182.6</v>
      </c>
      <c r="HJ11" s="9">
        <v>317.25700000000001</v>
      </c>
      <c r="HK11" s="9">
        <v>190.11799999999999</v>
      </c>
      <c r="HL11" s="9">
        <v>127.139</v>
      </c>
      <c r="HM11" s="9">
        <v>100.429</v>
      </c>
      <c r="HN11" s="9">
        <v>50.747999999999998</v>
      </c>
      <c r="HO11" s="9">
        <v>49.680999999999997</v>
      </c>
      <c r="HP11" s="9">
        <v>141.82900000000001</v>
      </c>
      <c r="HQ11" s="9">
        <v>80.173000000000002</v>
      </c>
      <c r="HR11" s="9">
        <v>61.655999999999999</v>
      </c>
      <c r="HS11" s="9">
        <v>85.256</v>
      </c>
      <c r="HT11" s="9">
        <v>39.835999999999999</v>
      </c>
      <c r="HU11" s="9">
        <v>45.42</v>
      </c>
      <c r="HV11" s="9">
        <v>13.481999999999999</v>
      </c>
      <c r="HW11" s="9">
        <v>4.048</v>
      </c>
      <c r="HX11" s="9">
        <v>9.4339999999999993</v>
      </c>
      <c r="HY11" s="9">
        <v>1696.7719999999999</v>
      </c>
      <c r="HZ11" s="9">
        <v>913.27700000000004</v>
      </c>
      <c r="IA11" s="9">
        <v>783.495</v>
      </c>
      <c r="IB11" s="9">
        <v>372.99299999999999</v>
      </c>
      <c r="IC11" s="9">
        <v>191.07599999999999</v>
      </c>
      <c r="ID11" s="9">
        <v>181.91800000000001</v>
      </c>
      <c r="IE11" s="9">
        <v>1305.2660000000001</v>
      </c>
      <c r="IF11" s="9">
        <v>680.9</v>
      </c>
      <c r="IG11" s="9">
        <v>624.36599999999999</v>
      </c>
      <c r="IH11" s="9">
        <v>35.095999999999997</v>
      </c>
      <c r="II11" s="9">
        <v>19.791</v>
      </c>
      <c r="IJ11" s="9">
        <v>15.305</v>
      </c>
      <c r="IK11" s="9">
        <v>130.374</v>
      </c>
      <c r="IL11" s="9">
        <v>60.954999999999998</v>
      </c>
      <c r="IM11" s="9">
        <v>69.418999999999997</v>
      </c>
      <c r="IN11" s="9">
        <v>19.247</v>
      </c>
      <c r="IO11" s="9">
        <v>8.3949999999999996</v>
      </c>
      <c r="IP11" s="9">
        <v>10.852</v>
      </c>
      <c r="IQ11" s="9">
        <v>59.49</v>
      </c>
    </row>
    <row r="12" spans="1:251">
      <c r="A12" s="10">
        <v>42401</v>
      </c>
      <c r="B12" s="9">
        <v>723.68</v>
      </c>
      <c r="C12" s="9">
        <v>386.49</v>
      </c>
      <c r="D12" s="9">
        <v>337.19</v>
      </c>
      <c r="E12" s="9">
        <v>2187.8679999999999</v>
      </c>
      <c r="F12" s="9">
        <v>1166.463</v>
      </c>
      <c r="G12" s="9">
        <v>1021.405</v>
      </c>
      <c r="H12" s="9">
        <v>716.03599999999994</v>
      </c>
      <c r="I12" s="9">
        <v>382.59300000000002</v>
      </c>
      <c r="J12" s="9">
        <v>333.44299999999998</v>
      </c>
      <c r="K12" s="9">
        <v>2168.498</v>
      </c>
      <c r="L12" s="9">
        <v>1153.3979999999999</v>
      </c>
      <c r="M12" s="9">
        <v>1015.101</v>
      </c>
      <c r="N12" s="9">
        <v>254.971</v>
      </c>
      <c r="O12" s="9">
        <v>148.35300000000001</v>
      </c>
      <c r="P12" s="9">
        <v>106.61799999999999</v>
      </c>
      <c r="Q12" s="9">
        <v>728.20399999999995</v>
      </c>
      <c r="R12" s="9">
        <v>372.16199999999998</v>
      </c>
      <c r="S12" s="9">
        <v>356.04199999999997</v>
      </c>
      <c r="T12" s="9">
        <v>280.851</v>
      </c>
      <c r="U12" s="9">
        <v>135.38499999999999</v>
      </c>
      <c r="V12" s="9">
        <v>145.46700000000001</v>
      </c>
      <c r="W12" s="9">
        <v>1029.604</v>
      </c>
      <c r="X12" s="9">
        <v>553.80700000000002</v>
      </c>
      <c r="Y12" s="9">
        <v>475.79599999999999</v>
      </c>
      <c r="Z12" s="9">
        <v>147.554</v>
      </c>
      <c r="AA12" s="9">
        <v>74.037999999999997</v>
      </c>
      <c r="AB12" s="9">
        <v>73.516000000000005</v>
      </c>
      <c r="AC12" s="9">
        <v>641.96199999999999</v>
      </c>
      <c r="AD12" s="9">
        <v>344.584</v>
      </c>
      <c r="AE12" s="9">
        <v>297.37799999999999</v>
      </c>
      <c r="AF12" s="9">
        <v>133.298</v>
      </c>
      <c r="AG12" s="9">
        <v>61.347000000000001</v>
      </c>
      <c r="AH12" s="9">
        <v>71.950999999999993</v>
      </c>
      <c r="AI12" s="9">
        <v>387.64100000000002</v>
      </c>
      <c r="AJ12" s="9">
        <v>209.22300000000001</v>
      </c>
      <c r="AK12" s="9">
        <v>178.41800000000001</v>
      </c>
      <c r="AL12" s="9">
        <v>180.214</v>
      </c>
      <c r="AM12" s="9">
        <v>98.855000000000004</v>
      </c>
      <c r="AN12" s="9">
        <v>81.358999999999995</v>
      </c>
      <c r="AO12" s="9">
        <v>410.69099999999997</v>
      </c>
      <c r="AP12" s="9">
        <v>227.429</v>
      </c>
      <c r="AQ12" s="9">
        <v>183.262</v>
      </c>
      <c r="AR12" s="9">
        <v>103.318</v>
      </c>
      <c r="AS12" s="9">
        <v>50.673000000000002</v>
      </c>
      <c r="AT12" s="9">
        <v>52.645000000000003</v>
      </c>
      <c r="AU12" s="9">
        <v>284.303</v>
      </c>
      <c r="AV12" s="9">
        <v>152.523</v>
      </c>
      <c r="AW12" s="9">
        <v>131.78100000000001</v>
      </c>
      <c r="AX12" s="9">
        <v>76.896000000000001</v>
      </c>
      <c r="AY12" s="9">
        <v>48.182000000000002</v>
      </c>
      <c r="AZ12" s="9">
        <v>28.713999999999999</v>
      </c>
      <c r="BA12" s="9">
        <v>126.38800000000001</v>
      </c>
      <c r="BB12" s="9">
        <v>74.906999999999996</v>
      </c>
      <c r="BC12" s="9">
        <v>51.481000000000002</v>
      </c>
      <c r="BD12" s="9">
        <v>7.6440000000000001</v>
      </c>
      <c r="BE12" s="9">
        <v>3.8969999999999998</v>
      </c>
      <c r="BF12" s="9">
        <v>3.7469999999999999</v>
      </c>
      <c r="BG12" s="9">
        <v>19.37</v>
      </c>
      <c r="BH12" s="9">
        <v>13.065</v>
      </c>
      <c r="BI12" s="9">
        <v>6.3049999999999997</v>
      </c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>
        <v>419.78399999999999</v>
      </c>
      <c r="EE12" s="9">
        <v>217.059</v>
      </c>
      <c r="EF12" s="9">
        <v>202.72399999999999</v>
      </c>
      <c r="EG12" s="9">
        <v>224.89</v>
      </c>
      <c r="EH12" s="9">
        <v>126.04</v>
      </c>
      <c r="EI12" s="9">
        <v>98.85</v>
      </c>
      <c r="EJ12" s="9">
        <v>1061.8510000000001</v>
      </c>
      <c r="EK12" s="9">
        <v>543.35500000000002</v>
      </c>
      <c r="EL12" s="9">
        <v>518.49599999999998</v>
      </c>
      <c r="EM12" s="9">
        <v>55.465000000000003</v>
      </c>
      <c r="EN12" s="9">
        <v>28.986999999999998</v>
      </c>
      <c r="EO12" s="9">
        <v>26.478000000000002</v>
      </c>
      <c r="EP12" s="9">
        <v>911.99199999999996</v>
      </c>
      <c r="EQ12" s="9">
        <v>503.14100000000002</v>
      </c>
      <c r="ER12" s="9">
        <v>408.851</v>
      </c>
      <c r="ES12" s="9">
        <v>12.358000000000001</v>
      </c>
      <c r="ET12" s="9">
        <v>5.8710000000000004</v>
      </c>
      <c r="EU12" s="9">
        <v>6.4870000000000001</v>
      </c>
      <c r="EV12" s="9">
        <v>165.47800000000001</v>
      </c>
      <c r="EW12" s="9">
        <v>93.066999999999993</v>
      </c>
      <c r="EX12" s="9">
        <v>72.412000000000006</v>
      </c>
      <c r="EY12" s="9">
        <v>11.183999999999999</v>
      </c>
      <c r="EZ12" s="9">
        <v>8.5329999999999995</v>
      </c>
      <c r="FA12" s="9">
        <v>2.6509999999999998</v>
      </c>
      <c r="FB12" s="9">
        <v>48.546999999999997</v>
      </c>
      <c r="FC12" s="9">
        <v>26.901</v>
      </c>
      <c r="FD12" s="9">
        <v>21.646000000000001</v>
      </c>
      <c r="FE12" s="9">
        <v>129.99600000000001</v>
      </c>
      <c r="FF12" s="9">
        <v>62.319000000000003</v>
      </c>
      <c r="FG12" s="9">
        <v>67.676000000000002</v>
      </c>
      <c r="FH12" s="9">
        <v>673.31700000000001</v>
      </c>
      <c r="FI12" s="9">
        <v>357.863</v>
      </c>
      <c r="FJ12" s="9">
        <v>315.45400000000001</v>
      </c>
      <c r="FK12" s="9">
        <v>303.05900000000003</v>
      </c>
      <c r="FL12" s="9">
        <v>157.642</v>
      </c>
      <c r="FM12" s="9">
        <v>145.417</v>
      </c>
      <c r="FN12" s="9">
        <v>539.36699999999996</v>
      </c>
      <c r="FO12" s="9">
        <v>286.94799999999998</v>
      </c>
      <c r="FP12" s="9">
        <v>252.41900000000001</v>
      </c>
      <c r="FQ12" s="9">
        <v>267.36500000000001</v>
      </c>
      <c r="FR12" s="9">
        <v>138.09899999999999</v>
      </c>
      <c r="FS12" s="9">
        <v>129.26499999999999</v>
      </c>
      <c r="FT12" s="9">
        <v>300.36</v>
      </c>
      <c r="FU12" s="9">
        <v>160.24799999999999</v>
      </c>
      <c r="FV12" s="9">
        <v>140.11199999999999</v>
      </c>
      <c r="FW12" s="9">
        <v>203.61500000000001</v>
      </c>
      <c r="FX12" s="9">
        <v>102.42</v>
      </c>
      <c r="FY12" s="9">
        <v>101.19499999999999</v>
      </c>
      <c r="FZ12" s="9">
        <v>393.94799999999998</v>
      </c>
      <c r="GA12" s="9">
        <v>218.815</v>
      </c>
      <c r="GB12" s="9">
        <v>175.13300000000001</v>
      </c>
      <c r="GC12" s="9">
        <v>212.12100000000001</v>
      </c>
      <c r="GD12" s="9">
        <v>121.697</v>
      </c>
      <c r="GE12" s="9">
        <v>90.424000000000007</v>
      </c>
      <c r="GF12" s="9">
        <v>40.225999999999999</v>
      </c>
      <c r="GG12" s="9">
        <v>21.667999999999999</v>
      </c>
      <c r="GH12" s="9">
        <v>18.558</v>
      </c>
      <c r="GI12" s="9">
        <v>41.136000000000003</v>
      </c>
      <c r="GJ12" s="9">
        <v>24.872</v>
      </c>
      <c r="GK12" s="9">
        <v>16.263999999999999</v>
      </c>
      <c r="GL12" s="9">
        <v>64.421000000000006</v>
      </c>
      <c r="GM12" s="9">
        <v>30.806000000000001</v>
      </c>
      <c r="GN12" s="9">
        <v>33.615000000000002</v>
      </c>
      <c r="GO12" s="9">
        <v>42.558</v>
      </c>
      <c r="GP12" s="9">
        <v>20.172999999999998</v>
      </c>
      <c r="GQ12" s="9">
        <v>22.384</v>
      </c>
      <c r="GR12" s="9">
        <v>295.303</v>
      </c>
      <c r="GS12" s="9">
        <v>174.173</v>
      </c>
      <c r="GT12" s="9">
        <v>121.13</v>
      </c>
      <c r="GU12" s="9">
        <v>74.296999999999997</v>
      </c>
      <c r="GV12" s="9">
        <v>37.497999999999998</v>
      </c>
      <c r="GW12" s="9">
        <v>36.798999999999999</v>
      </c>
      <c r="GX12" s="9">
        <v>213.304</v>
      </c>
      <c r="GY12" s="9">
        <v>123.47199999999999</v>
      </c>
      <c r="GZ12" s="9">
        <v>89.831999999999994</v>
      </c>
      <c r="HA12" s="9">
        <v>92.36</v>
      </c>
      <c r="HB12" s="9">
        <v>55.945</v>
      </c>
      <c r="HC12" s="9">
        <v>36.415999999999997</v>
      </c>
      <c r="HD12" s="9">
        <v>630.67499999999995</v>
      </c>
      <c r="HE12" s="9">
        <v>332.37200000000001</v>
      </c>
      <c r="HF12" s="9">
        <v>298.303</v>
      </c>
      <c r="HG12" s="9">
        <v>345.48500000000001</v>
      </c>
      <c r="HH12" s="9">
        <v>180.071</v>
      </c>
      <c r="HI12" s="9">
        <v>165.41499999999999</v>
      </c>
      <c r="HJ12" s="9">
        <v>307.33</v>
      </c>
      <c r="HK12" s="9">
        <v>183.46799999999999</v>
      </c>
      <c r="HL12" s="9">
        <v>123.86199999999999</v>
      </c>
      <c r="HM12" s="9">
        <v>62.686</v>
      </c>
      <c r="HN12" s="9">
        <v>31.791</v>
      </c>
      <c r="HO12" s="9">
        <v>30.895</v>
      </c>
      <c r="HP12" s="9">
        <v>124.176</v>
      </c>
      <c r="HQ12" s="9">
        <v>65.048000000000002</v>
      </c>
      <c r="HR12" s="9">
        <v>59.128</v>
      </c>
      <c r="HS12" s="9">
        <v>80.290999999999997</v>
      </c>
      <c r="HT12" s="9">
        <v>43.709000000000003</v>
      </c>
      <c r="HU12" s="9">
        <v>36.582000000000001</v>
      </c>
      <c r="HV12" s="9">
        <v>7.99</v>
      </c>
      <c r="HW12" s="9">
        <v>4.25</v>
      </c>
      <c r="HX12" s="9">
        <v>3.74</v>
      </c>
      <c r="HY12" s="9">
        <v>1767.973</v>
      </c>
      <c r="HZ12" s="9">
        <v>947.16399999999999</v>
      </c>
      <c r="IA12" s="9">
        <v>820.80899999999997</v>
      </c>
      <c r="IB12" s="9">
        <v>380.26499999999999</v>
      </c>
      <c r="IC12" s="9">
        <v>183.03399999999999</v>
      </c>
      <c r="ID12" s="9">
        <v>197.23</v>
      </c>
      <c r="IE12" s="9">
        <v>1368.9159999999999</v>
      </c>
      <c r="IF12" s="9">
        <v>714.66899999999998</v>
      </c>
      <c r="IG12" s="9">
        <v>654.24699999999996</v>
      </c>
      <c r="IH12" s="9">
        <v>33.581000000000003</v>
      </c>
      <c r="II12" s="9">
        <v>14.013</v>
      </c>
      <c r="IJ12" s="9">
        <v>19.568000000000001</v>
      </c>
      <c r="IK12" s="9">
        <v>141.13</v>
      </c>
      <c r="IL12" s="9">
        <v>75.108999999999995</v>
      </c>
      <c r="IM12" s="9">
        <v>66.021000000000001</v>
      </c>
      <c r="IN12" s="9">
        <v>16.553000000000001</v>
      </c>
      <c r="IO12" s="9">
        <v>4.7</v>
      </c>
      <c r="IP12" s="9">
        <v>11.852</v>
      </c>
      <c r="IQ12" s="9">
        <v>61.555</v>
      </c>
    </row>
    <row r="13" spans="1:251">
      <c r="A13" s="10">
        <v>42767</v>
      </c>
      <c r="B13" s="9">
        <v>718.57799999999997</v>
      </c>
      <c r="C13" s="9">
        <v>372.54500000000002</v>
      </c>
      <c r="D13" s="9">
        <v>346.03399999999999</v>
      </c>
      <c r="E13" s="9">
        <v>2141.8919999999998</v>
      </c>
      <c r="F13" s="9">
        <v>1144.7149999999999</v>
      </c>
      <c r="G13" s="9">
        <v>997.17600000000004</v>
      </c>
      <c r="H13" s="9">
        <v>710.51400000000001</v>
      </c>
      <c r="I13" s="9">
        <v>367.39600000000002</v>
      </c>
      <c r="J13" s="9">
        <v>343.11799999999999</v>
      </c>
      <c r="K13" s="9">
        <v>2117.4349999999999</v>
      </c>
      <c r="L13" s="9">
        <v>1128.7819999999999</v>
      </c>
      <c r="M13" s="9">
        <v>988.65200000000004</v>
      </c>
      <c r="N13" s="9">
        <v>264.13</v>
      </c>
      <c r="O13" s="9">
        <v>150.40299999999999</v>
      </c>
      <c r="P13" s="9">
        <v>113.727</v>
      </c>
      <c r="Q13" s="9">
        <v>724.64</v>
      </c>
      <c r="R13" s="9">
        <v>363.57100000000003</v>
      </c>
      <c r="S13" s="9">
        <v>361.06799999999998</v>
      </c>
      <c r="T13" s="9">
        <v>269.03899999999999</v>
      </c>
      <c r="U13" s="9">
        <v>127.504</v>
      </c>
      <c r="V13" s="9">
        <v>141.535</v>
      </c>
      <c r="W13" s="9">
        <v>1012.518</v>
      </c>
      <c r="X13" s="9">
        <v>558.23900000000003</v>
      </c>
      <c r="Y13" s="9">
        <v>454.279</v>
      </c>
      <c r="Z13" s="9">
        <v>150.26599999999999</v>
      </c>
      <c r="AA13" s="9">
        <v>77.603999999999999</v>
      </c>
      <c r="AB13" s="9">
        <v>72.662999999999997</v>
      </c>
      <c r="AC13" s="9">
        <v>633.5</v>
      </c>
      <c r="AD13" s="9">
        <v>352.56200000000001</v>
      </c>
      <c r="AE13" s="9">
        <v>280.93700000000001</v>
      </c>
      <c r="AF13" s="9">
        <v>118.77200000000001</v>
      </c>
      <c r="AG13" s="9">
        <v>49.9</v>
      </c>
      <c r="AH13" s="9">
        <v>68.872</v>
      </c>
      <c r="AI13" s="9">
        <v>379.01799999999997</v>
      </c>
      <c r="AJ13" s="9">
        <v>205.67599999999999</v>
      </c>
      <c r="AK13" s="9">
        <v>173.34200000000001</v>
      </c>
      <c r="AL13" s="9">
        <v>177.346</v>
      </c>
      <c r="AM13" s="9">
        <v>89.489000000000004</v>
      </c>
      <c r="AN13" s="9">
        <v>87.856999999999999</v>
      </c>
      <c r="AO13" s="9">
        <v>380.27699999999999</v>
      </c>
      <c r="AP13" s="9">
        <v>206.97200000000001</v>
      </c>
      <c r="AQ13" s="9">
        <v>173.30500000000001</v>
      </c>
      <c r="AR13" s="9">
        <v>103.97199999999999</v>
      </c>
      <c r="AS13" s="9">
        <v>48.536000000000001</v>
      </c>
      <c r="AT13" s="9">
        <v>55.436</v>
      </c>
      <c r="AU13" s="9">
        <v>262.09500000000003</v>
      </c>
      <c r="AV13" s="9">
        <v>139.54300000000001</v>
      </c>
      <c r="AW13" s="9">
        <v>122.55200000000001</v>
      </c>
      <c r="AX13" s="9">
        <v>73.373999999999995</v>
      </c>
      <c r="AY13" s="9">
        <v>40.953000000000003</v>
      </c>
      <c r="AZ13" s="9">
        <v>32.420999999999999</v>
      </c>
      <c r="BA13" s="9">
        <v>118.182</v>
      </c>
      <c r="BB13" s="9">
        <v>67.429000000000002</v>
      </c>
      <c r="BC13" s="9">
        <v>50.753</v>
      </c>
      <c r="BD13" s="9">
        <v>8.0640000000000001</v>
      </c>
      <c r="BE13" s="9">
        <v>5.149</v>
      </c>
      <c r="BF13" s="9">
        <v>2.9159999999999999</v>
      </c>
      <c r="BG13" s="9">
        <v>24.457000000000001</v>
      </c>
      <c r="BH13" s="9">
        <v>15.933</v>
      </c>
      <c r="BI13" s="9">
        <v>8.5239999999999991</v>
      </c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>
        <v>400.18700000000001</v>
      </c>
      <c r="EE13" s="9">
        <v>201.47200000000001</v>
      </c>
      <c r="EF13" s="9">
        <v>198.715</v>
      </c>
      <c r="EG13" s="9">
        <v>249.78399999999999</v>
      </c>
      <c r="EH13" s="9">
        <v>129.76400000000001</v>
      </c>
      <c r="EI13" s="9">
        <v>120.02</v>
      </c>
      <c r="EJ13" s="9">
        <v>1111.9459999999999</v>
      </c>
      <c r="EK13" s="9">
        <v>565.62800000000004</v>
      </c>
      <c r="EL13" s="9">
        <v>546.31899999999996</v>
      </c>
      <c r="EM13" s="9">
        <v>53.097000000000001</v>
      </c>
      <c r="EN13" s="9">
        <v>32.756</v>
      </c>
      <c r="EO13" s="9">
        <v>20.341000000000001</v>
      </c>
      <c r="EP13" s="9">
        <v>806.221</v>
      </c>
      <c r="EQ13" s="9">
        <v>454.81</v>
      </c>
      <c r="ER13" s="9">
        <v>351.411</v>
      </c>
      <c r="ES13" s="9">
        <v>11.512</v>
      </c>
      <c r="ET13" s="9">
        <v>5.4370000000000003</v>
      </c>
      <c r="EU13" s="9">
        <v>6.0750000000000002</v>
      </c>
      <c r="EV13" s="9">
        <v>165.84899999999999</v>
      </c>
      <c r="EW13" s="9">
        <v>92.688999999999993</v>
      </c>
      <c r="EX13" s="9">
        <v>73.16</v>
      </c>
      <c r="EY13" s="9">
        <v>3.9980000000000002</v>
      </c>
      <c r="EZ13" s="9">
        <v>3.1150000000000002</v>
      </c>
      <c r="FA13" s="9">
        <v>0.88300000000000001</v>
      </c>
      <c r="FB13" s="9">
        <v>57.875</v>
      </c>
      <c r="FC13" s="9">
        <v>31.588999999999999</v>
      </c>
      <c r="FD13" s="9">
        <v>26.286999999999999</v>
      </c>
      <c r="FE13" s="9">
        <v>129.96899999999999</v>
      </c>
      <c r="FF13" s="9">
        <v>56.947000000000003</v>
      </c>
      <c r="FG13" s="9">
        <v>73.022999999999996</v>
      </c>
      <c r="FH13" s="9">
        <v>662.15300000000002</v>
      </c>
      <c r="FI13" s="9">
        <v>348.87099999999998</v>
      </c>
      <c r="FJ13" s="9">
        <v>313.28199999999998</v>
      </c>
      <c r="FK13" s="9">
        <v>291.60500000000002</v>
      </c>
      <c r="FL13" s="9">
        <v>148.87899999999999</v>
      </c>
      <c r="FM13" s="9">
        <v>142.726</v>
      </c>
      <c r="FN13" s="9">
        <v>536.08299999999997</v>
      </c>
      <c r="FO13" s="9">
        <v>278.46899999999999</v>
      </c>
      <c r="FP13" s="9">
        <v>257.61500000000001</v>
      </c>
      <c r="FQ13" s="9">
        <v>252.41499999999999</v>
      </c>
      <c r="FR13" s="9">
        <v>123.55</v>
      </c>
      <c r="FS13" s="9">
        <v>128.864</v>
      </c>
      <c r="FT13" s="9">
        <v>274.06799999999998</v>
      </c>
      <c r="FU13" s="9">
        <v>138.828</v>
      </c>
      <c r="FV13" s="9">
        <v>135.24</v>
      </c>
      <c r="FW13" s="9">
        <v>185.13499999999999</v>
      </c>
      <c r="FX13" s="9">
        <v>94.286000000000001</v>
      </c>
      <c r="FY13" s="9">
        <v>90.849000000000004</v>
      </c>
      <c r="FZ13" s="9">
        <v>380.73700000000002</v>
      </c>
      <c r="GA13" s="9">
        <v>209.09</v>
      </c>
      <c r="GB13" s="9">
        <v>171.648</v>
      </c>
      <c r="GC13" s="9">
        <v>192.53</v>
      </c>
      <c r="GD13" s="9">
        <v>105.916</v>
      </c>
      <c r="GE13" s="9">
        <v>86.614000000000004</v>
      </c>
      <c r="GF13" s="9">
        <v>48.253</v>
      </c>
      <c r="GG13" s="9">
        <v>27.521000000000001</v>
      </c>
      <c r="GH13" s="9">
        <v>20.731999999999999</v>
      </c>
      <c r="GI13" s="9">
        <v>39.067</v>
      </c>
      <c r="GJ13" s="9">
        <v>22.855</v>
      </c>
      <c r="GK13" s="9">
        <v>16.212</v>
      </c>
      <c r="GL13" s="9">
        <v>65.138000000000005</v>
      </c>
      <c r="GM13" s="9">
        <v>31.527999999999999</v>
      </c>
      <c r="GN13" s="9">
        <v>33.61</v>
      </c>
      <c r="GO13" s="9">
        <v>42.353999999999999</v>
      </c>
      <c r="GP13" s="9">
        <v>26.22</v>
      </c>
      <c r="GQ13" s="9">
        <v>16.134</v>
      </c>
      <c r="GR13" s="9">
        <v>277.32299999999998</v>
      </c>
      <c r="GS13" s="9">
        <v>151.60400000000001</v>
      </c>
      <c r="GT13" s="9">
        <v>125.72</v>
      </c>
      <c r="GU13" s="9">
        <v>83.307000000000002</v>
      </c>
      <c r="GV13" s="9">
        <v>41.243000000000002</v>
      </c>
      <c r="GW13" s="9">
        <v>42.063000000000002</v>
      </c>
      <c r="GX13" s="9">
        <v>203.01499999999999</v>
      </c>
      <c r="GY13" s="9">
        <v>113.85</v>
      </c>
      <c r="GZ13" s="9">
        <v>89.165000000000006</v>
      </c>
      <c r="HA13" s="9">
        <v>85.304000000000002</v>
      </c>
      <c r="HB13" s="9">
        <v>45.131</v>
      </c>
      <c r="HC13" s="9">
        <v>40.173000000000002</v>
      </c>
      <c r="HD13" s="9">
        <v>639.07299999999998</v>
      </c>
      <c r="HE13" s="9">
        <v>332.69799999999998</v>
      </c>
      <c r="HF13" s="9">
        <v>306.375</v>
      </c>
      <c r="HG13" s="9">
        <v>329.33800000000002</v>
      </c>
      <c r="HH13" s="9">
        <v>165.28299999999999</v>
      </c>
      <c r="HI13" s="9">
        <v>164.05500000000001</v>
      </c>
      <c r="HJ13" s="9">
        <v>286.41300000000001</v>
      </c>
      <c r="HK13" s="9">
        <v>160.84</v>
      </c>
      <c r="HL13" s="9">
        <v>125.57299999999999</v>
      </c>
      <c r="HM13" s="9">
        <v>71.150000000000006</v>
      </c>
      <c r="HN13" s="9">
        <v>36.287999999999997</v>
      </c>
      <c r="HO13" s="9">
        <v>34.862000000000002</v>
      </c>
      <c r="HP13" s="9">
        <v>122.438</v>
      </c>
      <c r="HQ13" s="9">
        <v>61.652000000000001</v>
      </c>
      <c r="HR13" s="9">
        <v>60.786000000000001</v>
      </c>
      <c r="HS13" s="9">
        <v>76.947999999999993</v>
      </c>
      <c r="HT13" s="9">
        <v>41.296999999999997</v>
      </c>
      <c r="HU13" s="9">
        <v>35.651000000000003</v>
      </c>
      <c r="HV13" s="9">
        <v>13.205</v>
      </c>
      <c r="HW13" s="9">
        <v>5.4290000000000003</v>
      </c>
      <c r="HX13" s="9">
        <v>7.7759999999999998</v>
      </c>
      <c r="HY13" s="9">
        <v>1739.568</v>
      </c>
      <c r="HZ13" s="9">
        <v>937.20600000000002</v>
      </c>
      <c r="IA13" s="9">
        <v>802.36099999999999</v>
      </c>
      <c r="IB13" s="9">
        <v>360.43099999999998</v>
      </c>
      <c r="IC13" s="9">
        <v>162.81399999999999</v>
      </c>
      <c r="ID13" s="9">
        <v>197.61699999999999</v>
      </c>
      <c r="IE13" s="9">
        <v>1331.547</v>
      </c>
      <c r="IF13" s="9">
        <v>695.54200000000003</v>
      </c>
      <c r="IG13" s="9">
        <v>636.005</v>
      </c>
      <c r="IH13" s="9">
        <v>38.176000000000002</v>
      </c>
      <c r="II13" s="9">
        <v>17.199000000000002</v>
      </c>
      <c r="IJ13" s="9">
        <v>20.977</v>
      </c>
      <c r="IK13" s="9">
        <v>135.018</v>
      </c>
      <c r="IL13" s="9">
        <v>61.055</v>
      </c>
      <c r="IM13" s="9">
        <v>73.962999999999994</v>
      </c>
      <c r="IN13" s="9">
        <v>11.679</v>
      </c>
      <c r="IO13" s="9">
        <v>5.2930000000000001</v>
      </c>
      <c r="IP13" s="9">
        <v>6.3860000000000001</v>
      </c>
      <c r="IQ13" s="9">
        <v>41.142000000000003</v>
      </c>
    </row>
    <row r="14" spans="1:251">
      <c r="A14" s="10">
        <v>43132</v>
      </c>
      <c r="B14" s="9">
        <v>706.31799999999998</v>
      </c>
      <c r="C14" s="9">
        <v>369.51400000000001</v>
      </c>
      <c r="D14" s="9">
        <v>336.803</v>
      </c>
      <c r="E14" s="9">
        <v>2338.3029999999999</v>
      </c>
      <c r="F14" s="9">
        <v>1221.623</v>
      </c>
      <c r="G14" s="9">
        <v>1116.68</v>
      </c>
      <c r="H14" s="9">
        <v>697.95</v>
      </c>
      <c r="I14" s="9">
        <v>363.18599999999998</v>
      </c>
      <c r="J14" s="9">
        <v>334.76400000000001</v>
      </c>
      <c r="K14" s="9">
        <v>2319.7150000000001</v>
      </c>
      <c r="L14" s="9">
        <v>1209.472</v>
      </c>
      <c r="M14" s="9">
        <v>1110.2429999999999</v>
      </c>
      <c r="N14" s="9">
        <v>273.75</v>
      </c>
      <c r="O14" s="9">
        <v>147.36099999999999</v>
      </c>
      <c r="P14" s="9">
        <v>126.389</v>
      </c>
      <c r="Q14" s="9">
        <v>742.64800000000002</v>
      </c>
      <c r="R14" s="9">
        <v>373.9</v>
      </c>
      <c r="S14" s="9">
        <v>368.74799999999999</v>
      </c>
      <c r="T14" s="9">
        <v>249.91</v>
      </c>
      <c r="U14" s="9">
        <v>121.149</v>
      </c>
      <c r="V14" s="9">
        <v>128.761</v>
      </c>
      <c r="W14" s="9">
        <v>1123.28</v>
      </c>
      <c r="X14" s="9">
        <v>596.08500000000004</v>
      </c>
      <c r="Y14" s="9">
        <v>527.19500000000005</v>
      </c>
      <c r="Z14" s="9">
        <v>144.59200000000001</v>
      </c>
      <c r="AA14" s="9">
        <v>73.05</v>
      </c>
      <c r="AB14" s="9">
        <v>71.540999999999997</v>
      </c>
      <c r="AC14" s="9">
        <v>706.78499999999997</v>
      </c>
      <c r="AD14" s="9">
        <v>389.06599999999997</v>
      </c>
      <c r="AE14" s="9">
        <v>317.71899999999999</v>
      </c>
      <c r="AF14" s="9">
        <v>105.319</v>
      </c>
      <c r="AG14" s="9">
        <v>48.098999999999997</v>
      </c>
      <c r="AH14" s="9">
        <v>57.219000000000001</v>
      </c>
      <c r="AI14" s="9">
        <v>416.49599999999998</v>
      </c>
      <c r="AJ14" s="9">
        <v>207.01900000000001</v>
      </c>
      <c r="AK14" s="9">
        <v>209.476</v>
      </c>
      <c r="AL14" s="9">
        <v>174.29</v>
      </c>
      <c r="AM14" s="9">
        <v>94.676000000000002</v>
      </c>
      <c r="AN14" s="9">
        <v>79.614000000000004</v>
      </c>
      <c r="AO14" s="9">
        <v>453.78699999999998</v>
      </c>
      <c r="AP14" s="9">
        <v>239.48699999999999</v>
      </c>
      <c r="AQ14" s="9">
        <v>214.3</v>
      </c>
      <c r="AR14" s="9">
        <v>96.710999999999999</v>
      </c>
      <c r="AS14" s="9">
        <v>47.387</v>
      </c>
      <c r="AT14" s="9">
        <v>49.323999999999998</v>
      </c>
      <c r="AU14" s="9">
        <v>299.37400000000002</v>
      </c>
      <c r="AV14" s="9">
        <v>156.93199999999999</v>
      </c>
      <c r="AW14" s="9">
        <v>142.44200000000001</v>
      </c>
      <c r="AX14" s="9">
        <v>77.578999999999994</v>
      </c>
      <c r="AY14" s="9">
        <v>47.289000000000001</v>
      </c>
      <c r="AZ14" s="9">
        <v>30.29</v>
      </c>
      <c r="BA14" s="9">
        <v>154.41300000000001</v>
      </c>
      <c r="BB14" s="9">
        <v>82.555000000000007</v>
      </c>
      <c r="BC14" s="9">
        <v>71.858000000000004</v>
      </c>
      <c r="BD14" s="9">
        <v>8.3670000000000009</v>
      </c>
      <c r="BE14" s="9">
        <v>6.3280000000000003</v>
      </c>
      <c r="BF14" s="9">
        <v>2.0390000000000001</v>
      </c>
      <c r="BG14" s="9">
        <v>18.587</v>
      </c>
      <c r="BH14" s="9">
        <v>12.15</v>
      </c>
      <c r="BI14" s="9">
        <v>6.4370000000000003</v>
      </c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>
        <v>416.66199999999998</v>
      </c>
      <c r="EE14" s="9">
        <v>217.22300000000001</v>
      </c>
      <c r="EF14" s="9">
        <v>199.43899999999999</v>
      </c>
      <c r="EG14" s="9">
        <v>217.66300000000001</v>
      </c>
      <c r="EH14" s="9">
        <v>109.093</v>
      </c>
      <c r="EI14" s="9">
        <v>108.57</v>
      </c>
      <c r="EJ14" s="9">
        <v>1199.087</v>
      </c>
      <c r="EK14" s="9">
        <v>608.59400000000005</v>
      </c>
      <c r="EL14" s="9">
        <v>590.49199999999996</v>
      </c>
      <c r="EM14" s="9">
        <v>50.402000000000001</v>
      </c>
      <c r="EN14" s="9">
        <v>27.856999999999999</v>
      </c>
      <c r="EO14" s="9">
        <v>22.545000000000002</v>
      </c>
      <c r="EP14" s="9">
        <v>907.827</v>
      </c>
      <c r="EQ14" s="9">
        <v>482.75099999999998</v>
      </c>
      <c r="ER14" s="9">
        <v>425.07600000000002</v>
      </c>
      <c r="ES14" s="9">
        <v>15.119</v>
      </c>
      <c r="ET14" s="9">
        <v>9.2509999999999994</v>
      </c>
      <c r="EU14" s="9">
        <v>5.867</v>
      </c>
      <c r="EV14" s="9">
        <v>174.69399999999999</v>
      </c>
      <c r="EW14" s="9">
        <v>99.477999999999994</v>
      </c>
      <c r="EX14" s="9">
        <v>75.215999999999994</v>
      </c>
      <c r="EY14" s="9">
        <v>6.4720000000000004</v>
      </c>
      <c r="EZ14" s="9">
        <v>6.09</v>
      </c>
      <c r="FA14" s="9">
        <v>0.38200000000000001</v>
      </c>
      <c r="FB14" s="9">
        <v>56.695</v>
      </c>
      <c r="FC14" s="9">
        <v>30.8</v>
      </c>
      <c r="FD14" s="9">
        <v>25.896000000000001</v>
      </c>
      <c r="FE14" s="9">
        <v>128.19999999999999</v>
      </c>
      <c r="FF14" s="9">
        <v>52.609000000000002</v>
      </c>
      <c r="FG14" s="9">
        <v>75.590999999999994</v>
      </c>
      <c r="FH14" s="9">
        <v>657.56799999999998</v>
      </c>
      <c r="FI14" s="9">
        <v>345.90199999999999</v>
      </c>
      <c r="FJ14" s="9">
        <v>311.666</v>
      </c>
      <c r="FK14" s="9">
        <v>304.21699999999998</v>
      </c>
      <c r="FL14" s="9">
        <v>148.72399999999999</v>
      </c>
      <c r="FM14" s="9">
        <v>155.49299999999999</v>
      </c>
      <c r="FN14" s="9">
        <v>535.49900000000002</v>
      </c>
      <c r="FO14" s="9">
        <v>277.70999999999998</v>
      </c>
      <c r="FP14" s="9">
        <v>257.78899999999999</v>
      </c>
      <c r="FQ14" s="9">
        <v>277.16800000000001</v>
      </c>
      <c r="FR14" s="9">
        <v>139.07599999999999</v>
      </c>
      <c r="FS14" s="9">
        <v>138.09200000000001</v>
      </c>
      <c r="FT14" s="9">
        <v>301.214</v>
      </c>
      <c r="FU14" s="9">
        <v>151.471</v>
      </c>
      <c r="FV14" s="9">
        <v>149.74199999999999</v>
      </c>
      <c r="FW14" s="9">
        <v>208.691</v>
      </c>
      <c r="FX14" s="9">
        <v>104.173</v>
      </c>
      <c r="FY14" s="9">
        <v>104.518</v>
      </c>
      <c r="FZ14" s="9">
        <v>364.16399999999999</v>
      </c>
      <c r="GA14" s="9">
        <v>201.37899999999999</v>
      </c>
      <c r="GB14" s="9">
        <v>162.785</v>
      </c>
      <c r="GC14" s="9">
        <v>193.262</v>
      </c>
      <c r="GD14" s="9">
        <v>104.48399999999999</v>
      </c>
      <c r="GE14" s="9">
        <v>88.778000000000006</v>
      </c>
      <c r="GF14" s="9">
        <v>38.783000000000001</v>
      </c>
      <c r="GG14" s="9">
        <v>20.099</v>
      </c>
      <c r="GH14" s="9">
        <v>18.684000000000001</v>
      </c>
      <c r="GI14" s="9">
        <v>46.021000000000001</v>
      </c>
      <c r="GJ14" s="9">
        <v>23.957999999999998</v>
      </c>
      <c r="GK14" s="9">
        <v>22.062999999999999</v>
      </c>
      <c r="GL14" s="9">
        <v>66.965000000000003</v>
      </c>
      <c r="GM14" s="9">
        <v>29.102</v>
      </c>
      <c r="GN14" s="9">
        <v>37.863</v>
      </c>
      <c r="GO14" s="9">
        <v>38.36</v>
      </c>
      <c r="GP14" s="9">
        <v>21.884</v>
      </c>
      <c r="GQ14" s="9">
        <v>16.475999999999999</v>
      </c>
      <c r="GR14" s="9">
        <v>279.678</v>
      </c>
      <c r="GS14" s="9">
        <v>159.37200000000001</v>
      </c>
      <c r="GT14" s="9">
        <v>120.306</v>
      </c>
      <c r="GU14" s="9">
        <v>74.462000000000003</v>
      </c>
      <c r="GV14" s="9">
        <v>34.457999999999998</v>
      </c>
      <c r="GW14" s="9">
        <v>40.003999999999998</v>
      </c>
      <c r="GX14" s="9">
        <v>190.61799999999999</v>
      </c>
      <c r="GY14" s="9">
        <v>108.239</v>
      </c>
      <c r="GZ14" s="9">
        <v>82.379000000000005</v>
      </c>
      <c r="HA14" s="9">
        <v>78.841999999999999</v>
      </c>
      <c r="HB14" s="9">
        <v>46.56</v>
      </c>
      <c r="HC14" s="9">
        <v>32.281999999999996</v>
      </c>
      <c r="HD14" s="9">
        <v>629.803</v>
      </c>
      <c r="HE14" s="9">
        <v>330.35899999999998</v>
      </c>
      <c r="HF14" s="9">
        <v>299.44499999999999</v>
      </c>
      <c r="HG14" s="9">
        <v>352.30700000000002</v>
      </c>
      <c r="HH14" s="9">
        <v>172.41499999999999</v>
      </c>
      <c r="HI14" s="9">
        <v>179.892</v>
      </c>
      <c r="HJ14" s="9">
        <v>288.79399999999998</v>
      </c>
      <c r="HK14" s="9">
        <v>165.357</v>
      </c>
      <c r="HL14" s="9">
        <v>123.43600000000001</v>
      </c>
      <c r="HM14" s="9">
        <v>69.994</v>
      </c>
      <c r="HN14" s="9">
        <v>29.347999999999999</v>
      </c>
      <c r="HO14" s="9">
        <v>40.646000000000001</v>
      </c>
      <c r="HP14" s="9">
        <v>126.974</v>
      </c>
      <c r="HQ14" s="9">
        <v>66.882000000000005</v>
      </c>
      <c r="HR14" s="9">
        <v>60.091999999999999</v>
      </c>
      <c r="HS14" s="9">
        <v>76.222999999999999</v>
      </c>
      <c r="HT14" s="9">
        <v>36.531999999999996</v>
      </c>
      <c r="HU14" s="9">
        <v>39.691000000000003</v>
      </c>
      <c r="HV14" s="9">
        <v>7.0170000000000003</v>
      </c>
      <c r="HW14" s="9">
        <v>2.085</v>
      </c>
      <c r="HX14" s="9">
        <v>4.9320000000000004</v>
      </c>
      <c r="HY14" s="9">
        <v>1912.7080000000001</v>
      </c>
      <c r="HZ14" s="9">
        <v>1018.948</v>
      </c>
      <c r="IA14" s="9">
        <v>893.76</v>
      </c>
      <c r="IB14" s="9">
        <v>377.73899999999998</v>
      </c>
      <c r="IC14" s="9">
        <v>179.322</v>
      </c>
      <c r="ID14" s="9">
        <v>198.417</v>
      </c>
      <c r="IE14" s="9">
        <v>1475.8109999999999</v>
      </c>
      <c r="IF14" s="9">
        <v>748.76499999999999</v>
      </c>
      <c r="IG14" s="9">
        <v>727.04600000000005</v>
      </c>
      <c r="IH14" s="9">
        <v>36.838999999999999</v>
      </c>
      <c r="II14" s="9">
        <v>15.254</v>
      </c>
      <c r="IJ14" s="9">
        <v>21.585000000000001</v>
      </c>
      <c r="IK14" s="9">
        <v>174.58199999999999</v>
      </c>
      <c r="IL14" s="9">
        <v>87.039000000000001</v>
      </c>
      <c r="IM14" s="9">
        <v>87.542000000000002</v>
      </c>
      <c r="IN14" s="9">
        <v>11.207000000000001</v>
      </c>
      <c r="IO14" s="9">
        <v>3.08</v>
      </c>
      <c r="IP14" s="9">
        <v>8.1270000000000007</v>
      </c>
      <c r="IQ14" s="9">
        <v>56.497999999999998</v>
      </c>
    </row>
    <row r="15" spans="1:251">
      <c r="A15" s="10">
        <v>43497</v>
      </c>
      <c r="B15" s="9">
        <v>660.98400000000004</v>
      </c>
      <c r="C15" s="9">
        <v>347.81200000000001</v>
      </c>
      <c r="D15" s="9">
        <v>313.17099999999999</v>
      </c>
      <c r="E15" s="9">
        <v>2369.2869999999998</v>
      </c>
      <c r="F15" s="9">
        <v>1216.4590000000001</v>
      </c>
      <c r="G15" s="9">
        <v>1152.828</v>
      </c>
      <c r="H15" s="9">
        <v>648.38300000000004</v>
      </c>
      <c r="I15" s="9">
        <v>339.13299999999998</v>
      </c>
      <c r="J15" s="9">
        <v>309.25</v>
      </c>
      <c r="K15" s="9">
        <v>2343.9070000000002</v>
      </c>
      <c r="L15" s="9">
        <v>1198.578</v>
      </c>
      <c r="M15" s="9">
        <v>1145.329</v>
      </c>
      <c r="N15" s="9">
        <v>246.12799999999999</v>
      </c>
      <c r="O15" s="9">
        <v>133.81200000000001</v>
      </c>
      <c r="P15" s="9">
        <v>112.316</v>
      </c>
      <c r="Q15" s="9">
        <v>768.54399999999998</v>
      </c>
      <c r="R15" s="9">
        <v>385.96100000000001</v>
      </c>
      <c r="S15" s="9">
        <v>382.58300000000003</v>
      </c>
      <c r="T15" s="9">
        <v>241.52500000000001</v>
      </c>
      <c r="U15" s="9">
        <v>120.95</v>
      </c>
      <c r="V15" s="9">
        <v>120.575</v>
      </c>
      <c r="W15" s="9">
        <v>1122.615</v>
      </c>
      <c r="X15" s="9">
        <v>572.74900000000002</v>
      </c>
      <c r="Y15" s="9">
        <v>549.86599999999999</v>
      </c>
      <c r="Z15" s="9">
        <v>130.255</v>
      </c>
      <c r="AA15" s="9">
        <v>69.861999999999995</v>
      </c>
      <c r="AB15" s="9">
        <v>60.393000000000001</v>
      </c>
      <c r="AC15" s="9">
        <v>694.82799999999997</v>
      </c>
      <c r="AD15" s="9">
        <v>351.29199999999997</v>
      </c>
      <c r="AE15" s="9">
        <v>343.536</v>
      </c>
      <c r="AF15" s="9">
        <v>111.27</v>
      </c>
      <c r="AG15" s="9">
        <v>51.088000000000001</v>
      </c>
      <c r="AH15" s="9">
        <v>60.182000000000002</v>
      </c>
      <c r="AI15" s="9">
        <v>427.78699999999998</v>
      </c>
      <c r="AJ15" s="9">
        <v>221.45699999999999</v>
      </c>
      <c r="AK15" s="9">
        <v>206.33</v>
      </c>
      <c r="AL15" s="9">
        <v>160.72999999999999</v>
      </c>
      <c r="AM15" s="9">
        <v>84.370999999999995</v>
      </c>
      <c r="AN15" s="9">
        <v>76.358999999999995</v>
      </c>
      <c r="AO15" s="9">
        <v>452.74799999999999</v>
      </c>
      <c r="AP15" s="9">
        <v>239.86799999999999</v>
      </c>
      <c r="AQ15" s="9">
        <v>212.88</v>
      </c>
      <c r="AR15" s="9">
        <v>88.034000000000006</v>
      </c>
      <c r="AS15" s="9">
        <v>42.613</v>
      </c>
      <c r="AT15" s="9">
        <v>45.420999999999999</v>
      </c>
      <c r="AU15" s="9">
        <v>297.69799999999998</v>
      </c>
      <c r="AV15" s="9">
        <v>158.44800000000001</v>
      </c>
      <c r="AW15" s="9">
        <v>139.25</v>
      </c>
      <c r="AX15" s="9">
        <v>72.695999999999998</v>
      </c>
      <c r="AY15" s="9">
        <v>41.758000000000003</v>
      </c>
      <c r="AZ15" s="9">
        <v>30.937999999999999</v>
      </c>
      <c r="BA15" s="9">
        <v>155.05000000000001</v>
      </c>
      <c r="BB15" s="9">
        <v>81.42</v>
      </c>
      <c r="BC15" s="9">
        <v>73.63</v>
      </c>
      <c r="BD15" s="9">
        <v>12.6</v>
      </c>
      <c r="BE15" s="9">
        <v>8.6790000000000003</v>
      </c>
      <c r="BF15" s="9">
        <v>3.9209999999999998</v>
      </c>
      <c r="BG15" s="9">
        <v>25.381</v>
      </c>
      <c r="BH15" s="9">
        <v>17.881</v>
      </c>
      <c r="BI15" s="9">
        <v>7.4989999999999997</v>
      </c>
      <c r="BJ15" s="9">
        <v>540.23400000000004</v>
      </c>
      <c r="BK15" s="9">
        <v>278.52800000000002</v>
      </c>
      <c r="BL15" s="9">
        <v>261.70600000000002</v>
      </c>
      <c r="BM15" s="9">
        <v>1933.828</v>
      </c>
      <c r="BN15" s="9">
        <v>968.68299999999999</v>
      </c>
      <c r="BO15" s="9">
        <v>965.14499999999998</v>
      </c>
      <c r="BP15" s="9">
        <v>220.67599999999999</v>
      </c>
      <c r="BQ15" s="9">
        <v>97.087999999999994</v>
      </c>
      <c r="BR15" s="9">
        <v>123.58799999999999</v>
      </c>
      <c r="BS15" s="9">
        <v>1129.761</v>
      </c>
      <c r="BT15" s="9">
        <v>581.58000000000004</v>
      </c>
      <c r="BU15" s="9">
        <v>548.18100000000004</v>
      </c>
      <c r="BV15" s="9">
        <v>124.185</v>
      </c>
      <c r="BW15" s="9">
        <v>47.667000000000002</v>
      </c>
      <c r="BX15" s="9">
        <v>76.518000000000001</v>
      </c>
      <c r="BY15" s="9">
        <v>580.51199999999994</v>
      </c>
      <c r="BZ15" s="9">
        <v>312.24099999999999</v>
      </c>
      <c r="CA15" s="9">
        <v>268.27100000000002</v>
      </c>
      <c r="CB15" s="9">
        <v>96.491</v>
      </c>
      <c r="CC15" s="9">
        <v>49.420999999999999</v>
      </c>
      <c r="CD15" s="9">
        <v>47.07</v>
      </c>
      <c r="CE15" s="9">
        <v>549.24900000000002</v>
      </c>
      <c r="CF15" s="9">
        <v>269.339</v>
      </c>
      <c r="CG15" s="9">
        <v>279.91000000000003</v>
      </c>
      <c r="CH15" s="9">
        <v>45.412999999999997</v>
      </c>
      <c r="CI15" s="9">
        <v>8.1</v>
      </c>
      <c r="CJ15" s="9">
        <v>37.313000000000002</v>
      </c>
      <c r="CK15" s="9">
        <v>103.44799999999999</v>
      </c>
      <c r="CL15" s="9">
        <v>20.324999999999999</v>
      </c>
      <c r="CM15" s="9">
        <v>83.123000000000005</v>
      </c>
      <c r="CN15" s="9">
        <v>104.71599999999999</v>
      </c>
      <c r="CO15" s="9">
        <v>50.744</v>
      </c>
      <c r="CP15" s="9">
        <v>53.970999999999997</v>
      </c>
      <c r="CQ15" s="9">
        <v>248.15299999999999</v>
      </c>
      <c r="CR15" s="9">
        <v>114.327</v>
      </c>
      <c r="CS15" s="9">
        <v>133.82599999999999</v>
      </c>
      <c r="CT15" s="9">
        <v>139.149</v>
      </c>
      <c r="CU15" s="9">
        <v>102.396</v>
      </c>
      <c r="CV15" s="9">
        <v>36.753</v>
      </c>
      <c r="CW15" s="9">
        <v>368.97</v>
      </c>
      <c r="CX15" s="9">
        <v>206.99799999999999</v>
      </c>
      <c r="CY15" s="9">
        <v>161.97200000000001</v>
      </c>
      <c r="CZ15" s="9">
        <v>30.28</v>
      </c>
      <c r="DA15" s="9">
        <v>20.2</v>
      </c>
      <c r="DB15" s="9">
        <v>10.08</v>
      </c>
      <c r="DC15" s="9">
        <v>83.495999999999995</v>
      </c>
      <c r="DD15" s="9">
        <v>45.451999999999998</v>
      </c>
      <c r="DE15" s="9">
        <v>38.042999999999999</v>
      </c>
      <c r="DF15" s="9">
        <v>109.85299999999999</v>
      </c>
      <c r="DG15" s="9">
        <v>64.352999999999994</v>
      </c>
      <c r="DH15" s="9">
        <v>45.5</v>
      </c>
      <c r="DI15" s="9">
        <v>409.63299999999998</v>
      </c>
      <c r="DJ15" s="9">
        <v>229.49799999999999</v>
      </c>
      <c r="DK15" s="9">
        <v>180.13499999999999</v>
      </c>
      <c r="DL15" s="9">
        <v>67.903000000000006</v>
      </c>
      <c r="DM15" s="9">
        <v>39.158000000000001</v>
      </c>
      <c r="DN15" s="9">
        <v>28.745000000000001</v>
      </c>
      <c r="DO15" s="9">
        <v>192.767</v>
      </c>
      <c r="DP15" s="9">
        <v>109.69</v>
      </c>
      <c r="DQ15" s="9">
        <v>83.076999999999998</v>
      </c>
      <c r="DR15" s="9">
        <v>41.95</v>
      </c>
      <c r="DS15" s="9">
        <v>25.196000000000002</v>
      </c>
      <c r="DT15" s="9">
        <v>16.754000000000001</v>
      </c>
      <c r="DU15" s="9">
        <v>216.86600000000001</v>
      </c>
      <c r="DV15" s="9">
        <v>119.80800000000001</v>
      </c>
      <c r="DW15" s="9">
        <v>97.058999999999997</v>
      </c>
      <c r="DX15" s="9">
        <v>10.897</v>
      </c>
      <c r="DY15" s="9">
        <v>4.931</v>
      </c>
      <c r="DZ15" s="9">
        <v>5.9660000000000002</v>
      </c>
      <c r="EA15" s="9">
        <v>25.827000000000002</v>
      </c>
      <c r="EB15" s="9">
        <v>18.279</v>
      </c>
      <c r="EC15" s="9">
        <v>7.548</v>
      </c>
      <c r="ED15" s="9">
        <v>380.16500000000002</v>
      </c>
      <c r="EE15" s="9">
        <v>189.47300000000001</v>
      </c>
      <c r="EF15" s="9">
        <v>190.69200000000001</v>
      </c>
      <c r="EG15" s="9">
        <v>212.48</v>
      </c>
      <c r="EH15" s="9">
        <v>122.68899999999999</v>
      </c>
      <c r="EI15" s="9">
        <v>89.790999999999997</v>
      </c>
      <c r="EJ15" s="9">
        <v>1166.1079999999999</v>
      </c>
      <c r="EK15" s="9">
        <v>575.77800000000002</v>
      </c>
      <c r="EL15" s="9">
        <v>590.33000000000004</v>
      </c>
      <c r="EM15" s="9">
        <v>49.886000000000003</v>
      </c>
      <c r="EN15" s="9">
        <v>26.306999999999999</v>
      </c>
      <c r="EO15" s="9">
        <v>23.579000000000001</v>
      </c>
      <c r="EP15" s="9">
        <v>963.101</v>
      </c>
      <c r="EQ15" s="9">
        <v>517.66</v>
      </c>
      <c r="ER15" s="9">
        <v>445.44099999999997</v>
      </c>
      <c r="ES15" s="9">
        <v>13.64</v>
      </c>
      <c r="ET15" s="9">
        <v>6.0579999999999998</v>
      </c>
      <c r="EU15" s="9">
        <v>7.5830000000000002</v>
      </c>
      <c r="EV15" s="9">
        <v>176.66399999999999</v>
      </c>
      <c r="EW15" s="9">
        <v>91.826999999999998</v>
      </c>
      <c r="EX15" s="9">
        <v>84.837000000000003</v>
      </c>
      <c r="EY15" s="9">
        <v>4.8129999999999997</v>
      </c>
      <c r="EZ15" s="9">
        <v>3.286</v>
      </c>
      <c r="FA15" s="9">
        <v>1.5269999999999999</v>
      </c>
      <c r="FB15" s="9">
        <v>63.414999999999999</v>
      </c>
      <c r="FC15" s="9">
        <v>31.193999999999999</v>
      </c>
      <c r="FD15" s="9">
        <v>32.220999999999997</v>
      </c>
      <c r="FE15" s="9">
        <v>140.62</v>
      </c>
      <c r="FF15" s="9">
        <v>57.405999999999999</v>
      </c>
      <c r="FG15" s="9">
        <v>83.213999999999999</v>
      </c>
      <c r="FH15" s="9">
        <v>601.59100000000001</v>
      </c>
      <c r="FI15" s="9">
        <v>322.97699999999998</v>
      </c>
      <c r="FJ15" s="9">
        <v>278.61399999999998</v>
      </c>
      <c r="FK15" s="9">
        <v>323.63200000000001</v>
      </c>
      <c r="FL15" s="9">
        <v>152.184</v>
      </c>
      <c r="FM15" s="9">
        <v>171.44800000000001</v>
      </c>
      <c r="FN15" s="9">
        <v>476.61200000000002</v>
      </c>
      <c r="FO15" s="9">
        <v>248.892</v>
      </c>
      <c r="FP15" s="9">
        <v>227.72</v>
      </c>
      <c r="FQ15" s="9">
        <v>279.685</v>
      </c>
      <c r="FR15" s="9">
        <v>123.42400000000001</v>
      </c>
      <c r="FS15" s="9">
        <v>156.261</v>
      </c>
      <c r="FT15" s="9">
        <v>275.07900000000001</v>
      </c>
      <c r="FU15" s="9">
        <v>145.88499999999999</v>
      </c>
      <c r="FV15" s="9">
        <v>129.19399999999999</v>
      </c>
      <c r="FW15" s="9">
        <v>231.37799999999999</v>
      </c>
      <c r="FX15" s="9">
        <v>105.949</v>
      </c>
      <c r="FY15" s="9">
        <v>125.429</v>
      </c>
      <c r="FZ15" s="9">
        <v>350.94099999999997</v>
      </c>
      <c r="GA15" s="9">
        <v>192.488</v>
      </c>
      <c r="GB15" s="9">
        <v>158.453</v>
      </c>
      <c r="GC15" s="9">
        <v>212.57400000000001</v>
      </c>
      <c r="GD15" s="9">
        <v>101.423</v>
      </c>
      <c r="GE15" s="9">
        <v>111.15</v>
      </c>
      <c r="GF15" s="9">
        <v>32.034999999999997</v>
      </c>
      <c r="GG15" s="9">
        <v>17.364000000000001</v>
      </c>
      <c r="GH15" s="9">
        <v>14.672000000000001</v>
      </c>
      <c r="GI15" s="9">
        <v>42.396000000000001</v>
      </c>
      <c r="GJ15" s="9">
        <v>20.122</v>
      </c>
      <c r="GK15" s="9">
        <v>22.274999999999999</v>
      </c>
      <c r="GL15" s="9">
        <v>74.504999999999995</v>
      </c>
      <c r="GM15" s="9">
        <v>38.103000000000002</v>
      </c>
      <c r="GN15" s="9">
        <v>36.402000000000001</v>
      </c>
      <c r="GO15" s="9">
        <v>44.82</v>
      </c>
      <c r="GP15" s="9">
        <v>23.193999999999999</v>
      </c>
      <c r="GQ15" s="9">
        <v>21.626999999999999</v>
      </c>
      <c r="GR15" s="9">
        <v>246.76499999999999</v>
      </c>
      <c r="GS15" s="9">
        <v>145.62899999999999</v>
      </c>
      <c r="GT15" s="9">
        <v>101.136</v>
      </c>
      <c r="GU15" s="9">
        <v>88.064999999999998</v>
      </c>
      <c r="GV15" s="9">
        <v>45.789000000000001</v>
      </c>
      <c r="GW15" s="9">
        <v>42.276000000000003</v>
      </c>
      <c r="GX15" s="9">
        <v>172.167</v>
      </c>
      <c r="GY15" s="9">
        <v>96.171999999999997</v>
      </c>
      <c r="GZ15" s="9">
        <v>75.995999999999995</v>
      </c>
      <c r="HA15" s="9">
        <v>100.479</v>
      </c>
      <c r="HB15" s="9">
        <v>48.603999999999999</v>
      </c>
      <c r="HC15" s="9">
        <v>51.874000000000002</v>
      </c>
      <c r="HD15" s="9">
        <v>567.59900000000005</v>
      </c>
      <c r="HE15" s="9">
        <v>297.20600000000002</v>
      </c>
      <c r="HF15" s="9">
        <v>270.39299999999997</v>
      </c>
      <c r="HG15" s="9">
        <v>368.53300000000002</v>
      </c>
      <c r="HH15" s="9">
        <v>167.822</v>
      </c>
      <c r="HI15" s="9">
        <v>200.71100000000001</v>
      </c>
      <c r="HJ15" s="9">
        <v>250.29</v>
      </c>
      <c r="HK15" s="9">
        <v>144.03100000000001</v>
      </c>
      <c r="HL15" s="9">
        <v>106.259</v>
      </c>
      <c r="HM15" s="9">
        <v>62.264000000000003</v>
      </c>
      <c r="HN15" s="9">
        <v>31.145</v>
      </c>
      <c r="HO15" s="9">
        <v>31.119</v>
      </c>
      <c r="HP15" s="9">
        <v>128.22</v>
      </c>
      <c r="HQ15" s="9">
        <v>68.457999999999998</v>
      </c>
      <c r="HR15" s="9">
        <v>59.762999999999998</v>
      </c>
      <c r="HS15" s="9">
        <v>101.9</v>
      </c>
      <c r="HT15" s="9">
        <v>45.777999999999999</v>
      </c>
      <c r="HU15" s="9">
        <v>56.122</v>
      </c>
      <c r="HV15" s="9">
        <v>12.222</v>
      </c>
      <c r="HW15" s="9">
        <v>3.8010000000000002</v>
      </c>
      <c r="HX15" s="9">
        <v>8.4209999999999994</v>
      </c>
      <c r="HY15" s="9">
        <v>1914.347</v>
      </c>
      <c r="HZ15" s="9">
        <v>997.32799999999997</v>
      </c>
      <c r="IA15" s="9">
        <v>917.01900000000001</v>
      </c>
      <c r="IB15" s="9">
        <v>347.28</v>
      </c>
      <c r="IC15" s="9">
        <v>161.67400000000001</v>
      </c>
      <c r="ID15" s="9">
        <v>185.60599999999999</v>
      </c>
      <c r="IE15" s="9">
        <v>1498.2070000000001</v>
      </c>
      <c r="IF15" s="9">
        <v>735.2</v>
      </c>
      <c r="IG15" s="9">
        <v>763.00699999999995</v>
      </c>
      <c r="IH15" s="9">
        <v>38.607999999999997</v>
      </c>
      <c r="II15" s="9">
        <v>17.669</v>
      </c>
      <c r="IJ15" s="9">
        <v>20.939</v>
      </c>
      <c r="IK15" s="9">
        <v>204.81</v>
      </c>
      <c r="IL15" s="9">
        <v>93.8</v>
      </c>
      <c r="IM15" s="9">
        <v>111.01</v>
      </c>
      <c r="IN15" s="9">
        <v>15.457000000000001</v>
      </c>
      <c r="IO15" s="9">
        <v>8.4030000000000005</v>
      </c>
      <c r="IP15" s="9">
        <v>7.0540000000000003</v>
      </c>
      <c r="IQ15" s="9">
        <v>65.480999999999995</v>
      </c>
    </row>
    <row r="16" spans="1:251">
      <c r="A16" s="10">
        <v>43862</v>
      </c>
      <c r="B16" s="9">
        <v>676.21299999999997</v>
      </c>
      <c r="C16" s="9">
        <v>360.00299999999999</v>
      </c>
      <c r="D16" s="9">
        <v>316.20999999999998</v>
      </c>
      <c r="E16" s="9">
        <v>2330.165</v>
      </c>
      <c r="F16" s="9">
        <v>1188.337</v>
      </c>
      <c r="G16" s="9">
        <v>1141.828</v>
      </c>
      <c r="H16" s="9">
        <v>664.428</v>
      </c>
      <c r="I16" s="9">
        <v>352.79599999999999</v>
      </c>
      <c r="J16" s="9">
        <v>311.63200000000001</v>
      </c>
      <c r="K16" s="9">
        <v>2307.2570000000001</v>
      </c>
      <c r="L16" s="9">
        <v>1175.5429999999999</v>
      </c>
      <c r="M16" s="9">
        <v>1131.7139999999999</v>
      </c>
      <c r="N16" s="9">
        <v>265.322</v>
      </c>
      <c r="O16" s="9">
        <v>149.73400000000001</v>
      </c>
      <c r="P16" s="9">
        <v>115.589</v>
      </c>
      <c r="Q16" s="9">
        <v>731.20500000000004</v>
      </c>
      <c r="R16" s="9">
        <v>361.87700000000001</v>
      </c>
      <c r="S16" s="9">
        <v>369.32799999999997</v>
      </c>
      <c r="T16" s="9">
        <v>234.24299999999999</v>
      </c>
      <c r="U16" s="9">
        <v>120.91</v>
      </c>
      <c r="V16" s="9">
        <v>113.333</v>
      </c>
      <c r="W16" s="9">
        <v>1133.4580000000001</v>
      </c>
      <c r="X16" s="9">
        <v>587.73299999999995</v>
      </c>
      <c r="Y16" s="9">
        <v>545.72500000000002</v>
      </c>
      <c r="Z16" s="9">
        <v>136.43100000000001</v>
      </c>
      <c r="AA16" s="9">
        <v>71.230999999999995</v>
      </c>
      <c r="AB16" s="9">
        <v>65.2</v>
      </c>
      <c r="AC16" s="9">
        <v>691.56200000000001</v>
      </c>
      <c r="AD16" s="9">
        <v>352.84699999999998</v>
      </c>
      <c r="AE16" s="9">
        <v>338.71499999999997</v>
      </c>
      <c r="AF16" s="9">
        <v>97.811999999999998</v>
      </c>
      <c r="AG16" s="9">
        <v>49.679000000000002</v>
      </c>
      <c r="AH16" s="9">
        <v>48.133000000000003</v>
      </c>
      <c r="AI16" s="9">
        <v>441.89600000000002</v>
      </c>
      <c r="AJ16" s="9">
        <v>234.88499999999999</v>
      </c>
      <c r="AK16" s="9">
        <v>207.01</v>
      </c>
      <c r="AL16" s="9">
        <v>164.863</v>
      </c>
      <c r="AM16" s="9">
        <v>82.153000000000006</v>
      </c>
      <c r="AN16" s="9">
        <v>82.710999999999999</v>
      </c>
      <c r="AO16" s="9">
        <v>442.59399999999999</v>
      </c>
      <c r="AP16" s="9">
        <v>225.934</v>
      </c>
      <c r="AQ16" s="9">
        <v>216.661</v>
      </c>
      <c r="AR16" s="9">
        <v>88.284999999999997</v>
      </c>
      <c r="AS16" s="9">
        <v>40.756999999999998</v>
      </c>
      <c r="AT16" s="9">
        <v>47.527999999999999</v>
      </c>
      <c r="AU16" s="9">
        <v>277.85599999999999</v>
      </c>
      <c r="AV16" s="9">
        <v>140.69</v>
      </c>
      <c r="AW16" s="9">
        <v>137.166</v>
      </c>
      <c r="AX16" s="9">
        <v>76.578000000000003</v>
      </c>
      <c r="AY16" s="9">
        <v>41.396000000000001</v>
      </c>
      <c r="AZ16" s="9">
        <v>35.182000000000002</v>
      </c>
      <c r="BA16" s="9">
        <v>164.739</v>
      </c>
      <c r="BB16" s="9">
        <v>85.242999999999995</v>
      </c>
      <c r="BC16" s="9">
        <v>79.495000000000005</v>
      </c>
      <c r="BD16" s="9">
        <v>11.784000000000001</v>
      </c>
      <c r="BE16" s="9">
        <v>7.2060000000000004</v>
      </c>
      <c r="BF16" s="9">
        <v>4.5780000000000003</v>
      </c>
      <c r="BG16" s="9">
        <v>22.908000000000001</v>
      </c>
      <c r="BH16" s="9">
        <v>12.794</v>
      </c>
      <c r="BI16" s="9">
        <v>10.115</v>
      </c>
      <c r="BJ16" s="9">
        <v>560.00300000000004</v>
      </c>
      <c r="BK16" s="9">
        <v>289.892</v>
      </c>
      <c r="BL16" s="9">
        <v>270.11099999999999</v>
      </c>
      <c r="BM16" s="9">
        <v>1906.633</v>
      </c>
      <c r="BN16" s="9">
        <v>945.20899999999995</v>
      </c>
      <c r="BO16" s="9">
        <v>961.42399999999998</v>
      </c>
      <c r="BP16" s="9">
        <v>235.40700000000001</v>
      </c>
      <c r="BQ16" s="9">
        <v>109.89</v>
      </c>
      <c r="BR16" s="9">
        <v>125.517</v>
      </c>
      <c r="BS16" s="9">
        <v>1139.596</v>
      </c>
      <c r="BT16" s="9">
        <v>586.45500000000004</v>
      </c>
      <c r="BU16" s="9">
        <v>553.14099999999996</v>
      </c>
      <c r="BV16" s="9">
        <v>115.169</v>
      </c>
      <c r="BW16" s="9">
        <v>51.115000000000002</v>
      </c>
      <c r="BX16" s="9">
        <v>64.055000000000007</v>
      </c>
      <c r="BY16" s="9">
        <v>584.51800000000003</v>
      </c>
      <c r="BZ16" s="9">
        <v>304.38900000000001</v>
      </c>
      <c r="CA16" s="9">
        <v>280.12900000000002</v>
      </c>
      <c r="CB16" s="9">
        <v>120.23699999999999</v>
      </c>
      <c r="CC16" s="9">
        <v>58.774999999999999</v>
      </c>
      <c r="CD16" s="9">
        <v>61.462000000000003</v>
      </c>
      <c r="CE16" s="9">
        <v>555.07799999999997</v>
      </c>
      <c r="CF16" s="9">
        <v>282.065</v>
      </c>
      <c r="CG16" s="9">
        <v>273.012</v>
      </c>
      <c r="CH16" s="9">
        <v>49.082999999999998</v>
      </c>
      <c r="CI16" s="9">
        <v>10.673</v>
      </c>
      <c r="CJ16" s="9">
        <v>38.409999999999997</v>
      </c>
      <c r="CK16" s="9">
        <v>102.74299999999999</v>
      </c>
      <c r="CL16" s="9">
        <v>16.402999999999999</v>
      </c>
      <c r="CM16" s="9">
        <v>86.34</v>
      </c>
      <c r="CN16" s="9">
        <v>120.836</v>
      </c>
      <c r="CO16" s="9">
        <v>66.543000000000006</v>
      </c>
      <c r="CP16" s="9">
        <v>54.292999999999999</v>
      </c>
      <c r="CQ16" s="9">
        <v>244.197</v>
      </c>
      <c r="CR16" s="9">
        <v>108.73099999999999</v>
      </c>
      <c r="CS16" s="9">
        <v>135.46700000000001</v>
      </c>
      <c r="CT16" s="9">
        <v>128.18</v>
      </c>
      <c r="CU16" s="9">
        <v>86.47</v>
      </c>
      <c r="CV16" s="9">
        <v>41.71</v>
      </c>
      <c r="CW16" s="9">
        <v>341.82900000000001</v>
      </c>
      <c r="CX16" s="9">
        <v>194.37700000000001</v>
      </c>
      <c r="CY16" s="9">
        <v>147.453</v>
      </c>
      <c r="CZ16" s="9">
        <v>26.497</v>
      </c>
      <c r="DA16" s="9">
        <v>16.315999999999999</v>
      </c>
      <c r="DB16" s="9">
        <v>10.180999999999999</v>
      </c>
      <c r="DC16" s="9">
        <v>78.266999999999996</v>
      </c>
      <c r="DD16" s="9">
        <v>39.244</v>
      </c>
      <c r="DE16" s="9">
        <v>39.023000000000003</v>
      </c>
      <c r="DF16" s="9">
        <v>106.33499999999999</v>
      </c>
      <c r="DG16" s="9">
        <v>67.790999999999997</v>
      </c>
      <c r="DH16" s="9">
        <v>38.545000000000002</v>
      </c>
      <c r="DI16" s="9">
        <v>399.40600000000001</v>
      </c>
      <c r="DJ16" s="9">
        <v>231.7</v>
      </c>
      <c r="DK16" s="9">
        <v>167.70599999999999</v>
      </c>
      <c r="DL16" s="9">
        <v>66.578999999999994</v>
      </c>
      <c r="DM16" s="9">
        <v>43.655000000000001</v>
      </c>
      <c r="DN16" s="9">
        <v>22.923999999999999</v>
      </c>
      <c r="DO16" s="9">
        <v>194.358</v>
      </c>
      <c r="DP16" s="9">
        <v>112.435</v>
      </c>
      <c r="DQ16" s="9">
        <v>81.923000000000002</v>
      </c>
      <c r="DR16" s="9">
        <v>39.756</v>
      </c>
      <c r="DS16" s="9">
        <v>24.135999999999999</v>
      </c>
      <c r="DT16" s="9">
        <v>15.62</v>
      </c>
      <c r="DU16" s="9">
        <v>205.048</v>
      </c>
      <c r="DV16" s="9">
        <v>119.265</v>
      </c>
      <c r="DW16" s="9">
        <v>85.783000000000001</v>
      </c>
      <c r="DX16" s="9">
        <v>9.875</v>
      </c>
      <c r="DY16" s="9">
        <v>2.3199999999999998</v>
      </c>
      <c r="DZ16" s="9">
        <v>7.5549999999999997</v>
      </c>
      <c r="EA16" s="9">
        <v>24.126000000000001</v>
      </c>
      <c r="EB16" s="9">
        <v>11.427</v>
      </c>
      <c r="EC16" s="9">
        <v>12.699</v>
      </c>
      <c r="ED16" s="9">
        <v>404.27199999999999</v>
      </c>
      <c r="EE16" s="9">
        <v>199.74799999999999</v>
      </c>
      <c r="EF16" s="9">
        <v>204.524</v>
      </c>
      <c r="EG16" s="9">
        <v>212.43700000000001</v>
      </c>
      <c r="EH16" s="9">
        <v>122.922</v>
      </c>
      <c r="EI16" s="9">
        <v>89.515000000000001</v>
      </c>
      <c r="EJ16" s="9">
        <v>1147.4259999999999</v>
      </c>
      <c r="EK16" s="9">
        <v>561.50199999999995</v>
      </c>
      <c r="EL16" s="9">
        <v>585.92399999999998</v>
      </c>
      <c r="EM16" s="9">
        <v>45.365000000000002</v>
      </c>
      <c r="EN16" s="9">
        <v>28.616</v>
      </c>
      <c r="EO16" s="9">
        <v>16.748999999999999</v>
      </c>
      <c r="EP16" s="9">
        <v>938.553</v>
      </c>
      <c r="EQ16" s="9">
        <v>498.95299999999997</v>
      </c>
      <c r="ER16" s="9">
        <v>439.6</v>
      </c>
      <c r="ES16" s="9">
        <v>8.1549999999999994</v>
      </c>
      <c r="ET16" s="9">
        <v>5.1870000000000003</v>
      </c>
      <c r="EU16" s="9">
        <v>2.968</v>
      </c>
      <c r="EV16" s="9">
        <v>178.07</v>
      </c>
      <c r="EW16" s="9">
        <v>87.531999999999996</v>
      </c>
      <c r="EX16" s="9">
        <v>90.537999999999997</v>
      </c>
      <c r="EY16" s="9">
        <v>5.984</v>
      </c>
      <c r="EZ16" s="9">
        <v>3.53</v>
      </c>
      <c r="FA16" s="9">
        <v>2.4550000000000001</v>
      </c>
      <c r="FB16" s="9">
        <v>66.114999999999995</v>
      </c>
      <c r="FC16" s="9">
        <v>40.35</v>
      </c>
      <c r="FD16" s="9">
        <v>25.765999999999998</v>
      </c>
      <c r="FE16" s="9">
        <v>139.13200000000001</v>
      </c>
      <c r="FF16" s="9">
        <v>55.36</v>
      </c>
      <c r="FG16" s="9">
        <v>83.772999999999996</v>
      </c>
      <c r="FH16" s="9">
        <v>606.22500000000002</v>
      </c>
      <c r="FI16" s="9">
        <v>322.18</v>
      </c>
      <c r="FJ16" s="9">
        <v>284.04500000000002</v>
      </c>
      <c r="FK16" s="9">
        <v>335.303</v>
      </c>
      <c r="FL16" s="9">
        <v>163.38</v>
      </c>
      <c r="FM16" s="9">
        <v>171.923</v>
      </c>
      <c r="FN16" s="9">
        <v>486.35700000000003</v>
      </c>
      <c r="FO16" s="9">
        <v>256.10199999999998</v>
      </c>
      <c r="FP16" s="9">
        <v>230.255</v>
      </c>
      <c r="FQ16" s="9">
        <v>304.149</v>
      </c>
      <c r="FR16" s="9">
        <v>148.429</v>
      </c>
      <c r="FS16" s="9">
        <v>155.72</v>
      </c>
      <c r="FT16" s="9">
        <v>274.94099999999997</v>
      </c>
      <c r="FU16" s="9">
        <v>146.88999999999999</v>
      </c>
      <c r="FV16" s="9">
        <v>128.05099999999999</v>
      </c>
      <c r="FW16" s="9">
        <v>217.72900000000001</v>
      </c>
      <c r="FX16" s="9">
        <v>108.79</v>
      </c>
      <c r="FY16" s="9">
        <v>108.94</v>
      </c>
      <c r="FZ16" s="9">
        <v>364.58699999999999</v>
      </c>
      <c r="GA16" s="9">
        <v>211.26599999999999</v>
      </c>
      <c r="GB16" s="9">
        <v>153.321</v>
      </c>
      <c r="GC16" s="9">
        <v>223.02199999999999</v>
      </c>
      <c r="GD16" s="9">
        <v>108.736</v>
      </c>
      <c r="GE16" s="9">
        <v>114.28700000000001</v>
      </c>
      <c r="GF16" s="9">
        <v>29.184000000000001</v>
      </c>
      <c r="GG16" s="9">
        <v>14.09</v>
      </c>
      <c r="GH16" s="9">
        <v>15.093999999999999</v>
      </c>
      <c r="GI16" s="9">
        <v>43.246000000000002</v>
      </c>
      <c r="GJ16" s="9">
        <v>20.37</v>
      </c>
      <c r="GK16" s="9">
        <v>22.876000000000001</v>
      </c>
      <c r="GL16" s="9">
        <v>75.927999999999997</v>
      </c>
      <c r="GM16" s="9">
        <v>41.820999999999998</v>
      </c>
      <c r="GN16" s="9">
        <v>34.106999999999999</v>
      </c>
      <c r="GO16" s="9">
        <v>60.822000000000003</v>
      </c>
      <c r="GP16" s="9">
        <v>29.661999999999999</v>
      </c>
      <c r="GQ16" s="9">
        <v>31.16</v>
      </c>
      <c r="GR16" s="9">
        <v>238.32900000000001</v>
      </c>
      <c r="GS16" s="9">
        <v>129.65899999999999</v>
      </c>
      <c r="GT16" s="9">
        <v>108.67</v>
      </c>
      <c r="GU16" s="9">
        <v>82.828999999999994</v>
      </c>
      <c r="GV16" s="9">
        <v>44.305999999999997</v>
      </c>
      <c r="GW16" s="9">
        <v>38.523000000000003</v>
      </c>
      <c r="GX16" s="9">
        <v>163.261</v>
      </c>
      <c r="GY16" s="9">
        <v>91.210999999999999</v>
      </c>
      <c r="GZ16" s="9">
        <v>72.05</v>
      </c>
      <c r="HA16" s="9">
        <v>110.459</v>
      </c>
      <c r="HB16" s="9">
        <v>59.781999999999996</v>
      </c>
      <c r="HC16" s="9">
        <v>50.677</v>
      </c>
      <c r="HD16" s="9">
        <v>578.87199999999996</v>
      </c>
      <c r="HE16" s="9">
        <v>303.745</v>
      </c>
      <c r="HF16" s="9">
        <v>275.12700000000001</v>
      </c>
      <c r="HG16" s="9">
        <v>389.58699999999999</v>
      </c>
      <c r="HH16" s="9">
        <v>182.73500000000001</v>
      </c>
      <c r="HI16" s="9">
        <v>206.851</v>
      </c>
      <c r="HJ16" s="9">
        <v>234.423</v>
      </c>
      <c r="HK16" s="9">
        <v>132.31100000000001</v>
      </c>
      <c r="HL16" s="9">
        <v>102.11199999999999</v>
      </c>
      <c r="HM16" s="9">
        <v>56.460999999999999</v>
      </c>
      <c r="HN16" s="9">
        <v>32.045000000000002</v>
      </c>
      <c r="HO16" s="9">
        <v>24.417000000000002</v>
      </c>
      <c r="HP16" s="9">
        <v>152.554</v>
      </c>
      <c r="HQ16" s="9">
        <v>83.35</v>
      </c>
      <c r="HR16" s="9">
        <v>69.203999999999994</v>
      </c>
      <c r="HS16" s="9">
        <v>114.831</v>
      </c>
      <c r="HT16" s="9">
        <v>52.491</v>
      </c>
      <c r="HU16" s="9">
        <v>62.34</v>
      </c>
      <c r="HV16" s="9">
        <v>17.792000000000002</v>
      </c>
      <c r="HW16" s="9">
        <v>6.9989999999999997</v>
      </c>
      <c r="HX16" s="9">
        <v>10.792999999999999</v>
      </c>
      <c r="HY16" s="9">
        <v>1871.4159999999999</v>
      </c>
      <c r="HZ16" s="9">
        <v>970.23599999999999</v>
      </c>
      <c r="IA16" s="9">
        <v>901.18</v>
      </c>
      <c r="IB16" s="9">
        <v>348.81200000000001</v>
      </c>
      <c r="IC16" s="9">
        <v>171.62100000000001</v>
      </c>
      <c r="ID16" s="9">
        <v>177.191</v>
      </c>
      <c r="IE16" s="9">
        <v>1537.9659999999999</v>
      </c>
      <c r="IF16" s="9">
        <v>768.05200000000002</v>
      </c>
      <c r="IG16" s="9">
        <v>769.91399999999999</v>
      </c>
      <c r="IH16" s="9">
        <v>45.372999999999998</v>
      </c>
      <c r="II16" s="9">
        <v>22.864000000000001</v>
      </c>
      <c r="IJ16" s="9">
        <v>22.509</v>
      </c>
      <c r="IK16" s="9">
        <v>222.14699999999999</v>
      </c>
      <c r="IL16" s="9">
        <v>108.732</v>
      </c>
      <c r="IM16" s="9">
        <v>113.41500000000001</v>
      </c>
      <c r="IN16" s="9">
        <v>11.907</v>
      </c>
      <c r="IO16" s="9">
        <v>6.9349999999999996</v>
      </c>
      <c r="IP16" s="9">
        <v>4.9720000000000004</v>
      </c>
      <c r="IQ16" s="9">
        <v>64.727999999999994</v>
      </c>
    </row>
    <row r="17" spans="1:251">
      <c r="A17" s="10">
        <v>44228</v>
      </c>
      <c r="B17" s="9">
        <v>793.21600000000001</v>
      </c>
      <c r="C17" s="9">
        <v>441.62</v>
      </c>
      <c r="D17" s="9">
        <v>351.596</v>
      </c>
      <c r="E17" s="9">
        <v>2210.114</v>
      </c>
      <c r="F17" s="9">
        <v>1107.0540000000001</v>
      </c>
      <c r="G17" s="9">
        <v>1103.06</v>
      </c>
      <c r="H17" s="9">
        <v>779.41099999999994</v>
      </c>
      <c r="I17" s="9">
        <v>433.88</v>
      </c>
      <c r="J17" s="9">
        <v>345.53100000000001</v>
      </c>
      <c r="K17" s="9">
        <v>2189.2489999999998</v>
      </c>
      <c r="L17" s="9">
        <v>1093.9960000000001</v>
      </c>
      <c r="M17" s="9">
        <v>1095.2529999999999</v>
      </c>
      <c r="N17" s="9">
        <v>273.31799999999998</v>
      </c>
      <c r="O17" s="9">
        <v>159.01900000000001</v>
      </c>
      <c r="P17" s="9">
        <v>114.29900000000001</v>
      </c>
      <c r="Q17" s="9">
        <v>718.04399999999998</v>
      </c>
      <c r="R17" s="9">
        <v>351.11799999999999</v>
      </c>
      <c r="S17" s="9">
        <v>366.92599999999999</v>
      </c>
      <c r="T17" s="9">
        <v>291.62400000000002</v>
      </c>
      <c r="U17" s="9">
        <v>158.845</v>
      </c>
      <c r="V17" s="9">
        <v>132.779</v>
      </c>
      <c r="W17" s="9">
        <v>1027.231</v>
      </c>
      <c r="X17" s="9">
        <v>516.149</v>
      </c>
      <c r="Y17" s="9">
        <v>511.08300000000003</v>
      </c>
      <c r="Z17" s="9">
        <v>171.404</v>
      </c>
      <c r="AA17" s="9">
        <v>100.417</v>
      </c>
      <c r="AB17" s="9">
        <v>70.986999999999995</v>
      </c>
      <c r="AC17" s="9">
        <v>624.14</v>
      </c>
      <c r="AD17" s="9">
        <v>324.07600000000002</v>
      </c>
      <c r="AE17" s="9">
        <v>300.06299999999999</v>
      </c>
      <c r="AF17" s="9">
        <v>120.22</v>
      </c>
      <c r="AG17" s="9">
        <v>58.427999999999997</v>
      </c>
      <c r="AH17" s="9">
        <v>61.792000000000002</v>
      </c>
      <c r="AI17" s="9">
        <v>403.09199999999998</v>
      </c>
      <c r="AJ17" s="9">
        <v>192.072</v>
      </c>
      <c r="AK17" s="9">
        <v>211.01900000000001</v>
      </c>
      <c r="AL17" s="9">
        <v>214.47</v>
      </c>
      <c r="AM17" s="9">
        <v>116.017</v>
      </c>
      <c r="AN17" s="9">
        <v>98.453000000000003</v>
      </c>
      <c r="AO17" s="9">
        <v>443.97399999999999</v>
      </c>
      <c r="AP17" s="9">
        <v>226.72900000000001</v>
      </c>
      <c r="AQ17" s="9">
        <v>217.245</v>
      </c>
      <c r="AR17" s="9">
        <v>115.72499999999999</v>
      </c>
      <c r="AS17" s="9">
        <v>59.514000000000003</v>
      </c>
      <c r="AT17" s="9">
        <v>56.210999999999999</v>
      </c>
      <c r="AU17" s="9">
        <v>292.44299999999998</v>
      </c>
      <c r="AV17" s="9">
        <v>135.63300000000001</v>
      </c>
      <c r="AW17" s="9">
        <v>156.809</v>
      </c>
      <c r="AX17" s="9">
        <v>98.745000000000005</v>
      </c>
      <c r="AY17" s="9">
        <v>56.503</v>
      </c>
      <c r="AZ17" s="9">
        <v>42.241999999999997</v>
      </c>
      <c r="BA17" s="9">
        <v>151.53100000000001</v>
      </c>
      <c r="BB17" s="9">
        <v>91.094999999999999</v>
      </c>
      <c r="BC17" s="9">
        <v>60.435000000000002</v>
      </c>
      <c r="BD17" s="9">
        <v>13.804</v>
      </c>
      <c r="BE17" s="9">
        <v>7.74</v>
      </c>
      <c r="BF17" s="9">
        <v>6.0640000000000001</v>
      </c>
      <c r="BG17" s="9">
        <v>20.864999999999998</v>
      </c>
      <c r="BH17" s="9">
        <v>13.058999999999999</v>
      </c>
      <c r="BI17" s="9">
        <v>7.806</v>
      </c>
      <c r="BJ17" s="9">
        <v>649.71600000000001</v>
      </c>
      <c r="BK17" s="9">
        <v>352.18700000000001</v>
      </c>
      <c r="BL17" s="9">
        <v>297.529</v>
      </c>
      <c r="BM17" s="9">
        <v>1865.1279999999999</v>
      </c>
      <c r="BN17" s="9">
        <v>939.81899999999996</v>
      </c>
      <c r="BO17" s="9">
        <v>925.30899999999997</v>
      </c>
      <c r="BP17" s="9">
        <v>275.65300000000002</v>
      </c>
      <c r="BQ17" s="9">
        <v>131.273</v>
      </c>
      <c r="BR17" s="9">
        <v>144.38</v>
      </c>
      <c r="BS17" s="9">
        <v>1050.877</v>
      </c>
      <c r="BT17" s="9">
        <v>547.774</v>
      </c>
      <c r="BU17" s="9">
        <v>503.10199999999998</v>
      </c>
      <c r="BV17" s="9">
        <v>147.864</v>
      </c>
      <c r="BW17" s="9">
        <v>65.546000000000006</v>
      </c>
      <c r="BX17" s="9">
        <v>82.317999999999998</v>
      </c>
      <c r="BY17" s="9">
        <v>545.54999999999995</v>
      </c>
      <c r="BZ17" s="9">
        <v>289.89600000000002</v>
      </c>
      <c r="CA17" s="9">
        <v>255.654</v>
      </c>
      <c r="CB17" s="9">
        <v>127.789</v>
      </c>
      <c r="CC17" s="9">
        <v>65.727000000000004</v>
      </c>
      <c r="CD17" s="9">
        <v>62.061999999999998</v>
      </c>
      <c r="CE17" s="9">
        <v>505.32600000000002</v>
      </c>
      <c r="CF17" s="9">
        <v>257.87799999999999</v>
      </c>
      <c r="CG17" s="9">
        <v>247.44800000000001</v>
      </c>
      <c r="CH17" s="9">
        <v>47.914999999999999</v>
      </c>
      <c r="CI17" s="9">
        <v>10.624000000000001</v>
      </c>
      <c r="CJ17" s="9">
        <v>37.290999999999997</v>
      </c>
      <c r="CK17" s="9">
        <v>95.094999999999999</v>
      </c>
      <c r="CL17" s="9">
        <v>12.558999999999999</v>
      </c>
      <c r="CM17" s="9">
        <v>82.536000000000001</v>
      </c>
      <c r="CN17" s="9">
        <v>110.611</v>
      </c>
      <c r="CO17" s="9">
        <v>61.893000000000001</v>
      </c>
      <c r="CP17" s="9">
        <v>48.718000000000004</v>
      </c>
      <c r="CQ17" s="9">
        <v>292.99</v>
      </c>
      <c r="CR17" s="9">
        <v>133.61500000000001</v>
      </c>
      <c r="CS17" s="9">
        <v>159.375</v>
      </c>
      <c r="CT17" s="9">
        <v>186.11699999999999</v>
      </c>
      <c r="CU17" s="9">
        <v>129.792</v>
      </c>
      <c r="CV17" s="9">
        <v>56.325000000000003</v>
      </c>
      <c r="CW17" s="9">
        <v>343.39699999999999</v>
      </c>
      <c r="CX17" s="9">
        <v>199.23599999999999</v>
      </c>
      <c r="CY17" s="9">
        <v>144.16</v>
      </c>
      <c r="CZ17" s="9">
        <v>29.42</v>
      </c>
      <c r="DA17" s="9">
        <v>18.605</v>
      </c>
      <c r="DB17" s="9">
        <v>10.816000000000001</v>
      </c>
      <c r="DC17" s="9">
        <v>82.77</v>
      </c>
      <c r="DD17" s="9">
        <v>46.634999999999998</v>
      </c>
      <c r="DE17" s="9">
        <v>36.134999999999998</v>
      </c>
      <c r="DF17" s="9">
        <v>135.328</v>
      </c>
      <c r="DG17" s="9">
        <v>84.614000000000004</v>
      </c>
      <c r="DH17" s="9">
        <v>50.713999999999999</v>
      </c>
      <c r="DI17" s="9">
        <v>333.125</v>
      </c>
      <c r="DJ17" s="9">
        <v>161.42599999999999</v>
      </c>
      <c r="DK17" s="9">
        <v>171.69900000000001</v>
      </c>
      <c r="DL17" s="9">
        <v>82.831999999999994</v>
      </c>
      <c r="DM17" s="9">
        <v>56.814999999999998</v>
      </c>
      <c r="DN17" s="9">
        <v>26.018000000000001</v>
      </c>
      <c r="DO17" s="9">
        <v>177.64599999999999</v>
      </c>
      <c r="DP17" s="9">
        <v>85.796999999999997</v>
      </c>
      <c r="DQ17" s="9">
        <v>91.849000000000004</v>
      </c>
      <c r="DR17" s="9">
        <v>52.496000000000002</v>
      </c>
      <c r="DS17" s="9">
        <v>27.8</v>
      </c>
      <c r="DT17" s="9">
        <v>24.696000000000002</v>
      </c>
      <c r="DU17" s="9">
        <v>155.47900000000001</v>
      </c>
      <c r="DV17" s="9">
        <v>75.629000000000005</v>
      </c>
      <c r="DW17" s="9">
        <v>79.849000000000004</v>
      </c>
      <c r="DX17" s="9">
        <v>8.1709999999999994</v>
      </c>
      <c r="DY17" s="9">
        <v>4.8179999999999996</v>
      </c>
      <c r="DZ17" s="9">
        <v>3.3530000000000002</v>
      </c>
      <c r="EA17" s="9">
        <v>11.861000000000001</v>
      </c>
      <c r="EB17" s="9">
        <v>5.8090000000000002</v>
      </c>
      <c r="EC17" s="9">
        <v>6.0519999999999996</v>
      </c>
      <c r="ED17" s="9">
        <v>506.27600000000001</v>
      </c>
      <c r="EE17" s="9">
        <v>278.12400000000002</v>
      </c>
      <c r="EF17" s="9">
        <v>228.15199999999999</v>
      </c>
      <c r="EG17" s="9">
        <v>230.614</v>
      </c>
      <c r="EH17" s="9">
        <v>131.655</v>
      </c>
      <c r="EI17" s="9">
        <v>98.957999999999998</v>
      </c>
      <c r="EJ17" s="9">
        <v>1097.441</v>
      </c>
      <c r="EK17" s="9">
        <v>544.226</v>
      </c>
      <c r="EL17" s="9">
        <v>553.21500000000003</v>
      </c>
      <c r="EM17" s="9">
        <v>43.567999999999998</v>
      </c>
      <c r="EN17" s="9">
        <v>25.53</v>
      </c>
      <c r="EO17" s="9">
        <v>18.038</v>
      </c>
      <c r="EP17" s="9">
        <v>893.25900000000001</v>
      </c>
      <c r="EQ17" s="9">
        <v>452.43400000000003</v>
      </c>
      <c r="ER17" s="9">
        <v>440.82499999999999</v>
      </c>
      <c r="ES17" s="9">
        <v>9.8160000000000007</v>
      </c>
      <c r="ET17" s="9">
        <v>4.9710000000000001</v>
      </c>
      <c r="EU17" s="9">
        <v>4.8449999999999998</v>
      </c>
      <c r="EV17" s="9">
        <v>163.44</v>
      </c>
      <c r="EW17" s="9">
        <v>83.781999999999996</v>
      </c>
      <c r="EX17" s="9">
        <v>79.658000000000001</v>
      </c>
      <c r="EY17" s="9">
        <v>2.9420000000000002</v>
      </c>
      <c r="EZ17" s="9">
        <v>1.34</v>
      </c>
      <c r="FA17" s="9">
        <v>1.6020000000000001</v>
      </c>
      <c r="FB17" s="9">
        <v>55.972999999999999</v>
      </c>
      <c r="FC17" s="9">
        <v>26.613</v>
      </c>
      <c r="FD17" s="9">
        <v>29.361000000000001</v>
      </c>
      <c r="FE17" s="9">
        <v>114.721</v>
      </c>
      <c r="FF17" s="9">
        <v>51.783999999999999</v>
      </c>
      <c r="FG17" s="9">
        <v>62.936999999999998</v>
      </c>
      <c r="FH17" s="9">
        <v>716.76</v>
      </c>
      <c r="FI17" s="9">
        <v>400.71100000000001</v>
      </c>
      <c r="FJ17" s="9">
        <v>316.04899999999998</v>
      </c>
      <c r="FK17" s="9">
        <v>314.31400000000002</v>
      </c>
      <c r="FL17" s="9">
        <v>145.97900000000001</v>
      </c>
      <c r="FM17" s="9">
        <v>168.33500000000001</v>
      </c>
      <c r="FN17" s="9">
        <v>591.23599999999999</v>
      </c>
      <c r="FO17" s="9">
        <v>331.48599999999999</v>
      </c>
      <c r="FP17" s="9">
        <v>259.75</v>
      </c>
      <c r="FQ17" s="9">
        <v>276.51799999999997</v>
      </c>
      <c r="FR17" s="9">
        <v>122.87</v>
      </c>
      <c r="FS17" s="9">
        <v>153.648</v>
      </c>
      <c r="FT17" s="9">
        <v>328.06299999999999</v>
      </c>
      <c r="FU17" s="9">
        <v>183.57400000000001</v>
      </c>
      <c r="FV17" s="9">
        <v>144.489</v>
      </c>
      <c r="FW17" s="9">
        <v>215.376</v>
      </c>
      <c r="FX17" s="9">
        <v>94.466999999999999</v>
      </c>
      <c r="FY17" s="9">
        <v>120.90900000000001</v>
      </c>
      <c r="FZ17" s="9">
        <v>434.23200000000003</v>
      </c>
      <c r="GA17" s="9">
        <v>245.46700000000001</v>
      </c>
      <c r="GB17" s="9">
        <v>188.76499999999999</v>
      </c>
      <c r="GC17" s="9">
        <v>203.17599999999999</v>
      </c>
      <c r="GD17" s="9">
        <v>93.760999999999996</v>
      </c>
      <c r="GE17" s="9">
        <v>109.41500000000001</v>
      </c>
      <c r="GF17" s="9">
        <v>53.252000000000002</v>
      </c>
      <c r="GG17" s="9">
        <v>32.993000000000002</v>
      </c>
      <c r="GH17" s="9">
        <v>20.259</v>
      </c>
      <c r="GI17" s="9">
        <v>57.948999999999998</v>
      </c>
      <c r="GJ17" s="9">
        <v>29.108000000000001</v>
      </c>
      <c r="GK17" s="9">
        <v>28.84</v>
      </c>
      <c r="GL17" s="9">
        <v>88.56</v>
      </c>
      <c r="GM17" s="9">
        <v>50</v>
      </c>
      <c r="GN17" s="9">
        <v>38.558999999999997</v>
      </c>
      <c r="GO17" s="9">
        <v>53.850999999999999</v>
      </c>
      <c r="GP17" s="9">
        <v>25.488</v>
      </c>
      <c r="GQ17" s="9">
        <v>28.363</v>
      </c>
      <c r="GR17" s="9">
        <v>339.72199999999998</v>
      </c>
      <c r="GS17" s="9">
        <v>200.09800000000001</v>
      </c>
      <c r="GT17" s="9">
        <v>139.624</v>
      </c>
      <c r="GU17" s="9">
        <v>98.763000000000005</v>
      </c>
      <c r="GV17" s="9">
        <v>47.564999999999998</v>
      </c>
      <c r="GW17" s="9">
        <v>51.198</v>
      </c>
      <c r="GX17" s="9">
        <v>196.726</v>
      </c>
      <c r="GY17" s="9">
        <v>126.315</v>
      </c>
      <c r="GZ17" s="9">
        <v>70.411000000000001</v>
      </c>
      <c r="HA17" s="9">
        <v>89.009</v>
      </c>
      <c r="HB17" s="9">
        <v>45.249000000000002</v>
      </c>
      <c r="HC17" s="9">
        <v>43.76</v>
      </c>
      <c r="HD17" s="9">
        <v>683.71600000000001</v>
      </c>
      <c r="HE17" s="9">
        <v>383.983</v>
      </c>
      <c r="HF17" s="9">
        <v>299.733</v>
      </c>
      <c r="HG17" s="9">
        <v>343.637</v>
      </c>
      <c r="HH17" s="9">
        <v>156.46299999999999</v>
      </c>
      <c r="HI17" s="9">
        <v>187.17400000000001</v>
      </c>
      <c r="HJ17" s="9">
        <v>399.16500000000002</v>
      </c>
      <c r="HK17" s="9">
        <v>236.86799999999999</v>
      </c>
      <c r="HL17" s="9">
        <v>162.297</v>
      </c>
      <c r="HM17" s="9">
        <v>117.654</v>
      </c>
      <c r="HN17" s="9">
        <v>58.875</v>
      </c>
      <c r="HO17" s="9">
        <v>58.779000000000003</v>
      </c>
      <c r="HP17" s="9">
        <v>171.86199999999999</v>
      </c>
      <c r="HQ17" s="9">
        <v>91.668000000000006</v>
      </c>
      <c r="HR17" s="9">
        <v>80.194000000000003</v>
      </c>
      <c r="HS17" s="9">
        <v>105.90600000000001</v>
      </c>
      <c r="HT17" s="9">
        <v>54.088000000000001</v>
      </c>
      <c r="HU17" s="9">
        <v>51.817999999999998</v>
      </c>
      <c r="HV17" s="9">
        <v>18.561</v>
      </c>
      <c r="HW17" s="9">
        <v>9.4920000000000009</v>
      </c>
      <c r="HX17" s="9">
        <v>9.0690000000000008</v>
      </c>
      <c r="HY17" s="9">
        <v>1788.5840000000001</v>
      </c>
      <c r="HZ17" s="9">
        <v>908.41499999999996</v>
      </c>
      <c r="IA17" s="9">
        <v>880.16899999999998</v>
      </c>
      <c r="IB17" s="9">
        <v>421.11200000000002</v>
      </c>
      <c r="IC17" s="9">
        <v>220.86600000000001</v>
      </c>
      <c r="ID17" s="9">
        <v>200.24600000000001</v>
      </c>
      <c r="IE17" s="9">
        <v>1395.7439999999999</v>
      </c>
      <c r="IF17" s="9">
        <v>680.60699999999997</v>
      </c>
      <c r="IG17" s="9">
        <v>715.13699999999994</v>
      </c>
      <c r="IH17" s="9">
        <v>56.247</v>
      </c>
      <c r="II17" s="9">
        <v>30.817</v>
      </c>
      <c r="IJ17" s="9">
        <v>25.43</v>
      </c>
      <c r="IK17" s="9">
        <v>181.173</v>
      </c>
      <c r="IL17" s="9">
        <v>88.885999999999996</v>
      </c>
      <c r="IM17" s="9">
        <v>92.286000000000001</v>
      </c>
      <c r="IN17" s="9">
        <v>23.111000000000001</v>
      </c>
      <c r="IO17" s="9">
        <v>11.468</v>
      </c>
      <c r="IP17" s="9">
        <v>11.644</v>
      </c>
      <c r="IQ17" s="9">
        <v>61.399000000000001</v>
      </c>
    </row>
    <row r="18" spans="1:251">
      <c r="A18" s="10">
        <v>44593</v>
      </c>
      <c r="B18" s="9">
        <v>547.01199999999994</v>
      </c>
      <c r="C18" s="9">
        <v>292.22500000000002</v>
      </c>
      <c r="D18" s="9">
        <v>254.78700000000001</v>
      </c>
      <c r="E18" s="9">
        <v>2781.2220000000002</v>
      </c>
      <c r="F18" s="9">
        <v>1365.08</v>
      </c>
      <c r="G18" s="9">
        <v>1416.143</v>
      </c>
      <c r="H18" s="9">
        <v>532.07299999999998</v>
      </c>
      <c r="I18" s="9">
        <v>283.60300000000001</v>
      </c>
      <c r="J18" s="9">
        <v>248.47</v>
      </c>
      <c r="K18" s="9">
        <v>2753.3090000000002</v>
      </c>
      <c r="L18" s="9">
        <v>1351.3969999999999</v>
      </c>
      <c r="M18" s="9">
        <v>1401.912</v>
      </c>
      <c r="N18" s="9">
        <v>195.23699999999999</v>
      </c>
      <c r="O18" s="9">
        <v>115.19799999999999</v>
      </c>
      <c r="P18" s="9">
        <v>80.039000000000001</v>
      </c>
      <c r="Q18" s="9">
        <v>870.35900000000004</v>
      </c>
      <c r="R18" s="9">
        <v>422.82400000000001</v>
      </c>
      <c r="S18" s="9">
        <v>447.53500000000003</v>
      </c>
      <c r="T18" s="9">
        <v>203.10499999999999</v>
      </c>
      <c r="U18" s="9">
        <v>100.66</v>
      </c>
      <c r="V18" s="9">
        <v>102.44499999999999</v>
      </c>
      <c r="W18" s="9">
        <v>1319.81</v>
      </c>
      <c r="X18" s="9">
        <v>657.40200000000004</v>
      </c>
      <c r="Y18" s="9">
        <v>662.40700000000004</v>
      </c>
      <c r="Z18" s="9">
        <v>129.03200000000001</v>
      </c>
      <c r="AA18" s="9">
        <v>69.048000000000002</v>
      </c>
      <c r="AB18" s="9">
        <v>59.984000000000002</v>
      </c>
      <c r="AC18" s="9">
        <v>777.55100000000004</v>
      </c>
      <c r="AD18" s="9">
        <v>402.40199999999999</v>
      </c>
      <c r="AE18" s="9">
        <v>375.149</v>
      </c>
      <c r="AF18" s="9">
        <v>74.072999999999993</v>
      </c>
      <c r="AG18" s="9">
        <v>31.611999999999998</v>
      </c>
      <c r="AH18" s="9">
        <v>42.460999999999999</v>
      </c>
      <c r="AI18" s="9">
        <v>542.25900000000001</v>
      </c>
      <c r="AJ18" s="9">
        <v>255.001</v>
      </c>
      <c r="AK18" s="9">
        <v>287.25799999999998</v>
      </c>
      <c r="AL18" s="9">
        <v>133.732</v>
      </c>
      <c r="AM18" s="9">
        <v>67.745999999999995</v>
      </c>
      <c r="AN18" s="9">
        <v>65.986000000000004</v>
      </c>
      <c r="AO18" s="9">
        <v>563.14</v>
      </c>
      <c r="AP18" s="9">
        <v>271.17099999999999</v>
      </c>
      <c r="AQ18" s="9">
        <v>291.96899999999999</v>
      </c>
      <c r="AR18" s="9">
        <v>78.831999999999994</v>
      </c>
      <c r="AS18" s="9">
        <v>36.648000000000003</v>
      </c>
      <c r="AT18" s="9">
        <v>42.183999999999997</v>
      </c>
      <c r="AU18" s="9">
        <v>359.65699999999998</v>
      </c>
      <c r="AV18" s="9">
        <v>167.137</v>
      </c>
      <c r="AW18" s="9">
        <v>192.51900000000001</v>
      </c>
      <c r="AX18" s="9">
        <v>54.9</v>
      </c>
      <c r="AY18" s="9">
        <v>31.097999999999999</v>
      </c>
      <c r="AZ18" s="9">
        <v>23.802</v>
      </c>
      <c r="BA18" s="9">
        <v>203.483</v>
      </c>
      <c r="BB18" s="9">
        <v>104.033</v>
      </c>
      <c r="BC18" s="9">
        <v>99.45</v>
      </c>
      <c r="BD18" s="9">
        <v>14.939</v>
      </c>
      <c r="BE18" s="9">
        <v>8.6210000000000004</v>
      </c>
      <c r="BF18" s="9">
        <v>6.3170000000000002</v>
      </c>
      <c r="BG18" s="9">
        <v>27.913</v>
      </c>
      <c r="BH18" s="9">
        <v>13.682</v>
      </c>
      <c r="BI18" s="9">
        <v>14.231</v>
      </c>
      <c r="BJ18" s="9">
        <v>462.13900000000001</v>
      </c>
      <c r="BK18" s="9">
        <v>239.20400000000001</v>
      </c>
      <c r="BL18" s="9">
        <v>222.935</v>
      </c>
      <c r="BM18" s="9">
        <v>2337.069</v>
      </c>
      <c r="BN18" s="9">
        <v>1131.7370000000001</v>
      </c>
      <c r="BO18" s="9">
        <v>1205.3320000000001</v>
      </c>
      <c r="BP18" s="9">
        <v>172.68700000000001</v>
      </c>
      <c r="BQ18" s="9">
        <v>76.817999999999998</v>
      </c>
      <c r="BR18" s="9">
        <v>95.869</v>
      </c>
      <c r="BS18" s="9">
        <v>1343.502</v>
      </c>
      <c r="BT18" s="9">
        <v>654.48099999999999</v>
      </c>
      <c r="BU18" s="9">
        <v>689.02</v>
      </c>
      <c r="BV18" s="9">
        <v>84.960999999999999</v>
      </c>
      <c r="BW18" s="9">
        <v>33.142000000000003</v>
      </c>
      <c r="BX18" s="9">
        <v>51.819000000000003</v>
      </c>
      <c r="BY18" s="9">
        <v>696.57500000000005</v>
      </c>
      <c r="BZ18" s="9">
        <v>344.16699999999997</v>
      </c>
      <c r="CA18" s="9">
        <v>352.40899999999999</v>
      </c>
      <c r="CB18" s="9">
        <v>87.725999999999999</v>
      </c>
      <c r="CC18" s="9">
        <v>43.676000000000002</v>
      </c>
      <c r="CD18" s="9">
        <v>44.05</v>
      </c>
      <c r="CE18" s="9">
        <v>646.92700000000002</v>
      </c>
      <c r="CF18" s="9">
        <v>310.315</v>
      </c>
      <c r="CG18" s="9">
        <v>336.61200000000002</v>
      </c>
      <c r="CH18" s="9">
        <v>41.594000000000001</v>
      </c>
      <c r="CI18" s="9">
        <v>5.0309999999999997</v>
      </c>
      <c r="CJ18" s="9">
        <v>36.563000000000002</v>
      </c>
      <c r="CK18" s="9">
        <v>129.44300000000001</v>
      </c>
      <c r="CL18" s="9">
        <v>20.698</v>
      </c>
      <c r="CM18" s="9">
        <v>108.746</v>
      </c>
      <c r="CN18" s="9">
        <v>87.51</v>
      </c>
      <c r="CO18" s="9">
        <v>51.287999999999997</v>
      </c>
      <c r="CP18" s="9">
        <v>36.222999999999999</v>
      </c>
      <c r="CQ18" s="9">
        <v>347.79899999999998</v>
      </c>
      <c r="CR18" s="9">
        <v>155.005</v>
      </c>
      <c r="CS18" s="9">
        <v>192.79400000000001</v>
      </c>
      <c r="CT18" s="9">
        <v>134.17099999999999</v>
      </c>
      <c r="CU18" s="9">
        <v>91.061999999999998</v>
      </c>
      <c r="CV18" s="9">
        <v>43.107999999999997</v>
      </c>
      <c r="CW18" s="9">
        <v>437.98</v>
      </c>
      <c r="CX18" s="9">
        <v>264.65300000000002</v>
      </c>
      <c r="CY18" s="9">
        <v>173.327</v>
      </c>
      <c r="CZ18" s="9">
        <v>26.175999999999998</v>
      </c>
      <c r="DA18" s="9">
        <v>15.005000000000001</v>
      </c>
      <c r="DB18" s="9">
        <v>11.172000000000001</v>
      </c>
      <c r="DC18" s="9">
        <v>78.344999999999999</v>
      </c>
      <c r="DD18" s="9">
        <v>36.9</v>
      </c>
      <c r="DE18" s="9">
        <v>41.445</v>
      </c>
      <c r="DF18" s="9">
        <v>80.790999999999997</v>
      </c>
      <c r="DG18" s="9">
        <v>50.286000000000001</v>
      </c>
      <c r="DH18" s="9">
        <v>30.504999999999999</v>
      </c>
      <c r="DI18" s="9">
        <v>430.416</v>
      </c>
      <c r="DJ18" s="9">
        <v>225.501</v>
      </c>
      <c r="DK18" s="9">
        <v>204.91499999999999</v>
      </c>
      <c r="DL18" s="9">
        <v>47.673999999999999</v>
      </c>
      <c r="DM18" s="9">
        <v>31.158999999999999</v>
      </c>
      <c r="DN18" s="9">
        <v>16.513999999999999</v>
      </c>
      <c r="DO18" s="9">
        <v>222.672</v>
      </c>
      <c r="DP18" s="9">
        <v>109.149</v>
      </c>
      <c r="DQ18" s="9">
        <v>113.523</v>
      </c>
      <c r="DR18" s="9">
        <v>33.118000000000002</v>
      </c>
      <c r="DS18" s="9">
        <v>19.126999999999999</v>
      </c>
      <c r="DT18" s="9">
        <v>13.991</v>
      </c>
      <c r="DU18" s="9">
        <v>207.744</v>
      </c>
      <c r="DV18" s="9">
        <v>116.352</v>
      </c>
      <c r="DW18" s="9">
        <v>91.391999999999996</v>
      </c>
      <c r="DX18" s="9">
        <v>4.0819999999999999</v>
      </c>
      <c r="DY18" s="9">
        <v>2.734</v>
      </c>
      <c r="DZ18" s="9">
        <v>1.347</v>
      </c>
      <c r="EA18" s="9">
        <v>13.737</v>
      </c>
      <c r="EB18" s="9">
        <v>7.8410000000000002</v>
      </c>
      <c r="EC18" s="9">
        <v>5.8959999999999999</v>
      </c>
      <c r="ED18" s="9">
        <v>343.255</v>
      </c>
      <c r="EE18" s="9">
        <v>182.339</v>
      </c>
      <c r="EF18" s="9">
        <v>160.916</v>
      </c>
      <c r="EG18" s="9">
        <v>143.63399999999999</v>
      </c>
      <c r="EH18" s="9">
        <v>78.534000000000006</v>
      </c>
      <c r="EI18" s="9">
        <v>65.099999999999994</v>
      </c>
      <c r="EJ18" s="9">
        <v>1335.9390000000001</v>
      </c>
      <c r="EK18" s="9">
        <v>655.67</v>
      </c>
      <c r="EL18" s="9">
        <v>680.26900000000001</v>
      </c>
      <c r="EM18" s="9">
        <v>46.497</v>
      </c>
      <c r="EN18" s="9">
        <v>21.92</v>
      </c>
      <c r="EO18" s="9">
        <v>24.577999999999999</v>
      </c>
      <c r="EP18" s="9">
        <v>1182.384</v>
      </c>
      <c r="EQ18" s="9">
        <v>580.02099999999996</v>
      </c>
      <c r="ER18" s="9">
        <v>602.36300000000006</v>
      </c>
      <c r="ES18" s="9">
        <v>7.8979999999999997</v>
      </c>
      <c r="ET18" s="9">
        <v>5.9059999999999997</v>
      </c>
      <c r="EU18" s="9">
        <v>1.992</v>
      </c>
      <c r="EV18" s="9">
        <v>197.40899999999999</v>
      </c>
      <c r="EW18" s="9">
        <v>95.27</v>
      </c>
      <c r="EX18" s="9">
        <v>102.14</v>
      </c>
      <c r="EY18" s="9">
        <v>5.7279999999999998</v>
      </c>
      <c r="EZ18" s="9">
        <v>3.5249999999999999</v>
      </c>
      <c r="FA18" s="9">
        <v>2.2029999999999998</v>
      </c>
      <c r="FB18" s="9">
        <v>65.489999999999995</v>
      </c>
      <c r="FC18" s="9">
        <v>34.119</v>
      </c>
      <c r="FD18" s="9">
        <v>31.370999999999999</v>
      </c>
      <c r="FE18" s="9">
        <v>98.584000000000003</v>
      </c>
      <c r="FF18" s="9">
        <v>48.874000000000002</v>
      </c>
      <c r="FG18" s="9">
        <v>49.710999999999999</v>
      </c>
      <c r="FH18" s="9">
        <v>494.66500000000002</v>
      </c>
      <c r="FI18" s="9">
        <v>264.13600000000002</v>
      </c>
      <c r="FJ18" s="9">
        <v>230.529</v>
      </c>
      <c r="FK18" s="9">
        <v>314.27999999999997</v>
      </c>
      <c r="FL18" s="9">
        <v>142.185</v>
      </c>
      <c r="FM18" s="9">
        <v>172.096</v>
      </c>
      <c r="FN18" s="9">
        <v>386.61399999999998</v>
      </c>
      <c r="FO18" s="9">
        <v>205.37100000000001</v>
      </c>
      <c r="FP18" s="9">
        <v>181.24299999999999</v>
      </c>
      <c r="FQ18" s="9">
        <v>276.03800000000001</v>
      </c>
      <c r="FR18" s="9">
        <v>125.337</v>
      </c>
      <c r="FS18" s="9">
        <v>150.69999999999999</v>
      </c>
      <c r="FT18" s="9">
        <v>239.47300000000001</v>
      </c>
      <c r="FU18" s="9">
        <v>126.898</v>
      </c>
      <c r="FV18" s="9">
        <v>112.574</v>
      </c>
      <c r="FW18" s="9">
        <v>247.696</v>
      </c>
      <c r="FX18" s="9">
        <v>114.104</v>
      </c>
      <c r="FY18" s="9">
        <v>133.59100000000001</v>
      </c>
      <c r="FZ18" s="9">
        <v>278.13900000000001</v>
      </c>
      <c r="GA18" s="9">
        <v>149.958</v>
      </c>
      <c r="GB18" s="9">
        <v>128.18100000000001</v>
      </c>
      <c r="GC18" s="9">
        <v>195.09100000000001</v>
      </c>
      <c r="GD18" s="9">
        <v>94.188000000000002</v>
      </c>
      <c r="GE18" s="9">
        <v>100.902</v>
      </c>
      <c r="GF18" s="9">
        <v>32.072000000000003</v>
      </c>
      <c r="GG18" s="9">
        <v>19.844000000000001</v>
      </c>
      <c r="GH18" s="9">
        <v>12.228</v>
      </c>
      <c r="GI18" s="9">
        <v>42.149000000000001</v>
      </c>
      <c r="GJ18" s="9">
        <v>19.779</v>
      </c>
      <c r="GK18" s="9">
        <v>22.37</v>
      </c>
      <c r="GL18" s="9">
        <v>69.954999999999998</v>
      </c>
      <c r="GM18" s="9">
        <v>34.777999999999999</v>
      </c>
      <c r="GN18" s="9">
        <v>35.177</v>
      </c>
      <c r="GO18" s="9">
        <v>52.664999999999999</v>
      </c>
      <c r="GP18" s="9">
        <v>28.788</v>
      </c>
      <c r="GQ18" s="9">
        <v>23.876999999999999</v>
      </c>
      <c r="GR18" s="9">
        <v>182.673</v>
      </c>
      <c r="GS18" s="9">
        <v>98.635000000000005</v>
      </c>
      <c r="GT18" s="9">
        <v>84.037999999999997</v>
      </c>
      <c r="GU18" s="9">
        <v>79.887</v>
      </c>
      <c r="GV18" s="9">
        <v>38.820999999999998</v>
      </c>
      <c r="GW18" s="9">
        <v>41.066000000000003</v>
      </c>
      <c r="GX18" s="9">
        <v>116.809</v>
      </c>
      <c r="GY18" s="9">
        <v>69.846000000000004</v>
      </c>
      <c r="GZ18" s="9">
        <v>46.963000000000001</v>
      </c>
      <c r="HA18" s="9">
        <v>74.808000000000007</v>
      </c>
      <c r="HB18" s="9">
        <v>38.209000000000003</v>
      </c>
      <c r="HC18" s="9">
        <v>36.598999999999997</v>
      </c>
      <c r="HD18" s="9">
        <v>449.238</v>
      </c>
      <c r="HE18" s="9">
        <v>235.19900000000001</v>
      </c>
      <c r="HF18" s="9">
        <v>214.03899999999999</v>
      </c>
      <c r="HG18" s="9">
        <v>354.71</v>
      </c>
      <c r="HH18" s="9">
        <v>164.67599999999999</v>
      </c>
      <c r="HI18" s="9">
        <v>190.03399999999999</v>
      </c>
      <c r="HJ18" s="9">
        <v>207.39500000000001</v>
      </c>
      <c r="HK18" s="9">
        <v>120.509</v>
      </c>
      <c r="HL18" s="9">
        <v>86.885999999999996</v>
      </c>
      <c r="HM18" s="9">
        <v>73.971000000000004</v>
      </c>
      <c r="HN18" s="9">
        <v>34.529000000000003</v>
      </c>
      <c r="HO18" s="9">
        <v>39.442</v>
      </c>
      <c r="HP18" s="9">
        <v>125.093</v>
      </c>
      <c r="HQ18" s="9">
        <v>60.042999999999999</v>
      </c>
      <c r="HR18" s="9">
        <v>65.049000000000007</v>
      </c>
      <c r="HS18" s="9">
        <v>109.276</v>
      </c>
      <c r="HT18" s="9">
        <v>49.459000000000003</v>
      </c>
      <c r="HU18" s="9">
        <v>59.816000000000003</v>
      </c>
      <c r="HV18" s="9">
        <v>15.225</v>
      </c>
      <c r="HW18" s="9">
        <v>8.43</v>
      </c>
      <c r="HX18" s="9">
        <v>6.7949999999999999</v>
      </c>
      <c r="HY18" s="9">
        <v>2336.587</v>
      </c>
      <c r="HZ18" s="9">
        <v>1153.058</v>
      </c>
      <c r="IA18" s="9">
        <v>1183.529</v>
      </c>
      <c r="IB18" s="9">
        <v>282.685</v>
      </c>
      <c r="IC18" s="9">
        <v>135.768</v>
      </c>
      <c r="ID18" s="9">
        <v>146.917</v>
      </c>
      <c r="IE18" s="9">
        <v>1782.7840000000001</v>
      </c>
      <c r="IF18" s="9">
        <v>866.39599999999996</v>
      </c>
      <c r="IG18" s="9">
        <v>916.38699999999994</v>
      </c>
      <c r="IH18" s="9">
        <v>33.566000000000003</v>
      </c>
      <c r="II18" s="9">
        <v>13.601000000000001</v>
      </c>
      <c r="IJ18" s="9">
        <v>19.965</v>
      </c>
      <c r="IK18" s="9">
        <v>267.15899999999999</v>
      </c>
      <c r="IL18" s="9">
        <v>121.914</v>
      </c>
      <c r="IM18" s="9">
        <v>145.244</v>
      </c>
      <c r="IN18" s="9">
        <v>11.46</v>
      </c>
      <c r="IO18" s="9">
        <v>5.5640000000000001</v>
      </c>
      <c r="IP18" s="9">
        <v>5.8959999999999999</v>
      </c>
      <c r="IQ18" s="9">
        <v>78.89</v>
      </c>
    </row>
    <row r="19" spans="1:251">
      <c r="A19" s="10">
        <v>44958</v>
      </c>
      <c r="B19" s="9">
        <v>502.709</v>
      </c>
      <c r="C19" s="9">
        <v>271.69200000000001</v>
      </c>
      <c r="D19" s="9">
        <v>231.017</v>
      </c>
      <c r="E19" s="9">
        <v>2882.42</v>
      </c>
      <c r="F19" s="9">
        <v>1437.7329999999999</v>
      </c>
      <c r="G19" s="9">
        <v>1444.6869999999999</v>
      </c>
      <c r="H19" s="9">
        <v>493.43099999999998</v>
      </c>
      <c r="I19" s="9">
        <v>266.017</v>
      </c>
      <c r="J19" s="9">
        <v>227.41399999999999</v>
      </c>
      <c r="K19" s="9">
        <v>2831.4659999999999</v>
      </c>
      <c r="L19" s="9">
        <v>1406.2280000000001</v>
      </c>
      <c r="M19" s="9">
        <v>1425.2380000000001</v>
      </c>
      <c r="N19" s="9">
        <v>187.47800000000001</v>
      </c>
      <c r="O19" s="9">
        <v>107.922</v>
      </c>
      <c r="P19" s="9">
        <v>79.555000000000007</v>
      </c>
      <c r="Q19" s="9">
        <v>933.55899999999997</v>
      </c>
      <c r="R19" s="9">
        <v>456.44099999999997</v>
      </c>
      <c r="S19" s="9">
        <v>477.11799999999999</v>
      </c>
      <c r="T19" s="9">
        <v>174.09399999999999</v>
      </c>
      <c r="U19" s="9">
        <v>88.897000000000006</v>
      </c>
      <c r="V19" s="9">
        <v>85.197000000000003</v>
      </c>
      <c r="W19" s="9">
        <v>1342.489</v>
      </c>
      <c r="X19" s="9">
        <v>684.61699999999996</v>
      </c>
      <c r="Y19" s="9">
        <v>657.87300000000005</v>
      </c>
      <c r="Z19" s="9">
        <v>99.65</v>
      </c>
      <c r="AA19" s="9">
        <v>54.491</v>
      </c>
      <c r="AB19" s="9">
        <v>45.158999999999999</v>
      </c>
      <c r="AC19" s="9">
        <v>822.67499999999995</v>
      </c>
      <c r="AD19" s="9">
        <v>418.23899999999998</v>
      </c>
      <c r="AE19" s="9">
        <v>404.43599999999998</v>
      </c>
      <c r="AF19" s="9">
        <v>74.444000000000003</v>
      </c>
      <c r="AG19" s="9">
        <v>34.405999999999999</v>
      </c>
      <c r="AH19" s="9">
        <v>40.037999999999997</v>
      </c>
      <c r="AI19" s="9">
        <v>519.81500000000005</v>
      </c>
      <c r="AJ19" s="9">
        <v>266.37799999999999</v>
      </c>
      <c r="AK19" s="9">
        <v>253.43600000000001</v>
      </c>
      <c r="AL19" s="9">
        <v>131.86000000000001</v>
      </c>
      <c r="AM19" s="9">
        <v>69.197999999999993</v>
      </c>
      <c r="AN19" s="9">
        <v>62.661000000000001</v>
      </c>
      <c r="AO19" s="9">
        <v>555.41800000000001</v>
      </c>
      <c r="AP19" s="9">
        <v>265.17099999999999</v>
      </c>
      <c r="AQ19" s="9">
        <v>290.24700000000001</v>
      </c>
      <c r="AR19" s="9">
        <v>75.507000000000005</v>
      </c>
      <c r="AS19" s="9">
        <v>37.716000000000001</v>
      </c>
      <c r="AT19" s="9">
        <v>37.79</v>
      </c>
      <c r="AU19" s="9">
        <v>353.58600000000001</v>
      </c>
      <c r="AV19" s="9">
        <v>165.73699999999999</v>
      </c>
      <c r="AW19" s="9">
        <v>187.84899999999999</v>
      </c>
      <c r="AX19" s="9">
        <v>56.353000000000002</v>
      </c>
      <c r="AY19" s="9">
        <v>31.481999999999999</v>
      </c>
      <c r="AZ19" s="9">
        <v>24.870999999999999</v>
      </c>
      <c r="BA19" s="9">
        <v>201.83199999999999</v>
      </c>
      <c r="BB19" s="9">
        <v>99.433000000000007</v>
      </c>
      <c r="BC19" s="9">
        <v>102.399</v>
      </c>
      <c r="BD19" s="9">
        <v>9.2780000000000005</v>
      </c>
      <c r="BE19" s="9">
        <v>5.6740000000000004</v>
      </c>
      <c r="BF19" s="9">
        <v>3.6040000000000001</v>
      </c>
      <c r="BG19" s="9">
        <v>50.954000000000001</v>
      </c>
      <c r="BH19" s="9">
        <v>31.504999999999999</v>
      </c>
      <c r="BI19" s="9">
        <v>19.45</v>
      </c>
      <c r="BJ19" s="9">
        <v>422.44400000000002</v>
      </c>
      <c r="BK19" s="9">
        <v>219.78</v>
      </c>
      <c r="BL19" s="9">
        <v>202.66399999999999</v>
      </c>
      <c r="BM19" s="9">
        <v>2391.2829999999999</v>
      </c>
      <c r="BN19" s="9">
        <v>1186.4780000000001</v>
      </c>
      <c r="BO19" s="9">
        <v>1204.806</v>
      </c>
      <c r="BP19" s="9">
        <v>186.56</v>
      </c>
      <c r="BQ19" s="9">
        <v>84.397000000000006</v>
      </c>
      <c r="BR19" s="9">
        <v>102.16200000000001</v>
      </c>
      <c r="BS19" s="9">
        <v>1378.076</v>
      </c>
      <c r="BT19" s="9">
        <v>702.178</v>
      </c>
      <c r="BU19" s="9">
        <v>675.899</v>
      </c>
      <c r="BV19" s="9">
        <v>97.58</v>
      </c>
      <c r="BW19" s="9">
        <v>42.548000000000002</v>
      </c>
      <c r="BX19" s="9">
        <v>55.030999999999999</v>
      </c>
      <c r="BY19" s="9">
        <v>700.28300000000002</v>
      </c>
      <c r="BZ19" s="9">
        <v>356.09</v>
      </c>
      <c r="CA19" s="9">
        <v>344.19299999999998</v>
      </c>
      <c r="CB19" s="9">
        <v>88.98</v>
      </c>
      <c r="CC19" s="9">
        <v>41.848999999999997</v>
      </c>
      <c r="CD19" s="9">
        <v>47.131</v>
      </c>
      <c r="CE19" s="9">
        <v>677.79300000000001</v>
      </c>
      <c r="CF19" s="9">
        <v>346.08800000000002</v>
      </c>
      <c r="CG19" s="9">
        <v>331.70499999999998</v>
      </c>
      <c r="CH19" s="9">
        <v>23.683</v>
      </c>
      <c r="CI19" s="9">
        <v>4.0129999999999999</v>
      </c>
      <c r="CJ19" s="9">
        <v>19.670000000000002</v>
      </c>
      <c r="CK19" s="9">
        <v>130.08099999999999</v>
      </c>
      <c r="CL19" s="9">
        <v>21.25</v>
      </c>
      <c r="CM19" s="9">
        <v>108.831</v>
      </c>
      <c r="CN19" s="9">
        <v>82.623999999999995</v>
      </c>
      <c r="CO19" s="9">
        <v>49.243000000000002</v>
      </c>
      <c r="CP19" s="9">
        <v>33.381</v>
      </c>
      <c r="CQ19" s="9">
        <v>349.36</v>
      </c>
      <c r="CR19" s="9">
        <v>165.92</v>
      </c>
      <c r="CS19" s="9">
        <v>183.441</v>
      </c>
      <c r="CT19" s="9">
        <v>116.111</v>
      </c>
      <c r="CU19" s="9">
        <v>75.13</v>
      </c>
      <c r="CV19" s="9">
        <v>40.981999999999999</v>
      </c>
      <c r="CW19" s="9">
        <v>436.351</v>
      </c>
      <c r="CX19" s="9">
        <v>245.69300000000001</v>
      </c>
      <c r="CY19" s="9">
        <v>190.65799999999999</v>
      </c>
      <c r="CZ19" s="9">
        <v>13.467000000000001</v>
      </c>
      <c r="DA19" s="9">
        <v>6.9980000000000002</v>
      </c>
      <c r="DB19" s="9">
        <v>6.4690000000000003</v>
      </c>
      <c r="DC19" s="9">
        <v>97.414000000000001</v>
      </c>
      <c r="DD19" s="9">
        <v>51.436999999999998</v>
      </c>
      <c r="DE19" s="9">
        <v>45.976999999999997</v>
      </c>
      <c r="DF19" s="9">
        <v>75.281000000000006</v>
      </c>
      <c r="DG19" s="9">
        <v>48.091000000000001</v>
      </c>
      <c r="DH19" s="9">
        <v>27.19</v>
      </c>
      <c r="DI19" s="9">
        <v>464.58499999999998</v>
      </c>
      <c r="DJ19" s="9">
        <v>235.40199999999999</v>
      </c>
      <c r="DK19" s="9">
        <v>229.184</v>
      </c>
      <c r="DL19" s="9">
        <v>44.465000000000003</v>
      </c>
      <c r="DM19" s="9">
        <v>28.192</v>
      </c>
      <c r="DN19" s="9">
        <v>16.273</v>
      </c>
      <c r="DO19" s="9">
        <v>246.00800000000001</v>
      </c>
      <c r="DP19" s="9">
        <v>122.702</v>
      </c>
      <c r="DQ19" s="9">
        <v>123.307</v>
      </c>
      <c r="DR19" s="9">
        <v>30.815999999999999</v>
      </c>
      <c r="DS19" s="9">
        <v>19.899000000000001</v>
      </c>
      <c r="DT19" s="9">
        <v>10.917</v>
      </c>
      <c r="DU19" s="9">
        <v>218.577</v>
      </c>
      <c r="DV19" s="9">
        <v>112.7</v>
      </c>
      <c r="DW19" s="9">
        <v>105.877</v>
      </c>
      <c r="DX19" s="9">
        <v>4.984</v>
      </c>
      <c r="DY19" s="9">
        <v>3.82</v>
      </c>
      <c r="DZ19" s="9">
        <v>1.163</v>
      </c>
      <c r="EA19" s="9">
        <v>26.552</v>
      </c>
      <c r="EB19" s="9">
        <v>15.853999999999999</v>
      </c>
      <c r="EC19" s="9">
        <v>10.698</v>
      </c>
      <c r="ED19" s="9">
        <v>279.60000000000002</v>
      </c>
      <c r="EE19" s="9">
        <v>147.745</v>
      </c>
      <c r="EF19" s="9">
        <v>131.85499999999999</v>
      </c>
      <c r="EG19" s="9">
        <v>157.34899999999999</v>
      </c>
      <c r="EH19" s="9">
        <v>86.941000000000003</v>
      </c>
      <c r="EI19" s="9">
        <v>70.408000000000001</v>
      </c>
      <c r="EJ19" s="9">
        <v>1378.0730000000001</v>
      </c>
      <c r="EK19" s="9">
        <v>669.31600000000003</v>
      </c>
      <c r="EL19" s="9">
        <v>708.75699999999995</v>
      </c>
      <c r="EM19" s="9">
        <v>47.170999999999999</v>
      </c>
      <c r="EN19" s="9">
        <v>27.113</v>
      </c>
      <c r="EO19" s="9">
        <v>20.058</v>
      </c>
      <c r="EP19" s="9">
        <v>1238.2739999999999</v>
      </c>
      <c r="EQ19" s="9">
        <v>646.38499999999999</v>
      </c>
      <c r="ER19" s="9">
        <v>591.88800000000003</v>
      </c>
      <c r="ES19" s="9">
        <v>13.099</v>
      </c>
      <c r="ET19" s="9">
        <v>7.1470000000000002</v>
      </c>
      <c r="EU19" s="9">
        <v>5.9509999999999996</v>
      </c>
      <c r="EV19" s="9">
        <v>196.88399999999999</v>
      </c>
      <c r="EW19" s="9">
        <v>85.861999999999995</v>
      </c>
      <c r="EX19" s="9">
        <v>111.02200000000001</v>
      </c>
      <c r="EY19" s="9">
        <v>5.49</v>
      </c>
      <c r="EZ19" s="9">
        <v>2.7450000000000001</v>
      </c>
      <c r="FA19" s="9">
        <v>2.7450000000000001</v>
      </c>
      <c r="FB19" s="9">
        <v>69.188999999999993</v>
      </c>
      <c r="FC19" s="9">
        <v>36.168999999999997</v>
      </c>
      <c r="FD19" s="9">
        <v>33.020000000000003</v>
      </c>
      <c r="FE19" s="9">
        <v>98.844999999999999</v>
      </c>
      <c r="FF19" s="9">
        <v>36.74</v>
      </c>
      <c r="FG19" s="9">
        <v>62.104999999999997</v>
      </c>
      <c r="FH19" s="9">
        <v>436.09699999999998</v>
      </c>
      <c r="FI19" s="9">
        <v>233.74299999999999</v>
      </c>
      <c r="FJ19" s="9">
        <v>202.35400000000001</v>
      </c>
      <c r="FK19" s="9">
        <v>301.04899999999998</v>
      </c>
      <c r="FL19" s="9">
        <v>138.602</v>
      </c>
      <c r="FM19" s="9">
        <v>162.44800000000001</v>
      </c>
      <c r="FN19" s="9">
        <v>331.834</v>
      </c>
      <c r="FO19" s="9">
        <v>178.81800000000001</v>
      </c>
      <c r="FP19" s="9">
        <v>153.01599999999999</v>
      </c>
      <c r="FQ19" s="9">
        <v>255.82900000000001</v>
      </c>
      <c r="FR19" s="9">
        <v>116.124</v>
      </c>
      <c r="FS19" s="9">
        <v>139.70500000000001</v>
      </c>
      <c r="FT19" s="9">
        <v>220.209</v>
      </c>
      <c r="FU19" s="9">
        <v>119.548</v>
      </c>
      <c r="FV19" s="9">
        <v>100.66</v>
      </c>
      <c r="FW19" s="9">
        <v>242.30500000000001</v>
      </c>
      <c r="FX19" s="9">
        <v>107.215</v>
      </c>
      <c r="FY19" s="9">
        <v>135.09</v>
      </c>
      <c r="FZ19" s="9">
        <v>247.28200000000001</v>
      </c>
      <c r="GA19" s="9">
        <v>146.44399999999999</v>
      </c>
      <c r="GB19" s="9">
        <v>100.83799999999999</v>
      </c>
      <c r="GC19" s="9">
        <v>187.82400000000001</v>
      </c>
      <c r="GD19" s="9">
        <v>95.825000000000003</v>
      </c>
      <c r="GE19" s="9">
        <v>91.998999999999995</v>
      </c>
      <c r="GF19" s="9">
        <v>27.526</v>
      </c>
      <c r="GG19" s="9">
        <v>18.341999999999999</v>
      </c>
      <c r="GH19" s="9">
        <v>9.1839999999999993</v>
      </c>
      <c r="GI19" s="9">
        <v>50.485999999999997</v>
      </c>
      <c r="GJ19" s="9">
        <v>20.951000000000001</v>
      </c>
      <c r="GK19" s="9">
        <v>29.535</v>
      </c>
      <c r="GL19" s="9">
        <v>53.655000000000001</v>
      </c>
      <c r="GM19" s="9">
        <v>35.140999999999998</v>
      </c>
      <c r="GN19" s="9">
        <v>18.513999999999999</v>
      </c>
      <c r="GO19" s="9">
        <v>55.65</v>
      </c>
      <c r="GP19" s="9">
        <v>24.254999999999999</v>
      </c>
      <c r="GQ19" s="9">
        <v>31.396000000000001</v>
      </c>
      <c r="GR19" s="9">
        <v>132.77099999999999</v>
      </c>
      <c r="GS19" s="9">
        <v>72.869</v>
      </c>
      <c r="GT19" s="9">
        <v>59.902000000000001</v>
      </c>
      <c r="GU19" s="9">
        <v>48.723999999999997</v>
      </c>
      <c r="GV19" s="9">
        <v>19.356999999999999</v>
      </c>
      <c r="GW19" s="9">
        <v>29.367999999999999</v>
      </c>
      <c r="GX19" s="9">
        <v>108.432</v>
      </c>
      <c r="GY19" s="9">
        <v>64.162000000000006</v>
      </c>
      <c r="GZ19" s="9">
        <v>44.27</v>
      </c>
      <c r="HA19" s="9">
        <v>70.069999999999993</v>
      </c>
      <c r="HB19" s="9">
        <v>30.128</v>
      </c>
      <c r="HC19" s="9">
        <v>39.942</v>
      </c>
      <c r="HD19" s="9">
        <v>397.25299999999999</v>
      </c>
      <c r="HE19" s="9">
        <v>217.333</v>
      </c>
      <c r="HF19" s="9">
        <v>179.92</v>
      </c>
      <c r="HG19" s="9">
        <v>353.64100000000002</v>
      </c>
      <c r="HH19" s="9">
        <v>159.66800000000001</v>
      </c>
      <c r="HI19" s="9">
        <v>193.97300000000001</v>
      </c>
      <c r="HJ19" s="9">
        <v>165.44</v>
      </c>
      <c r="HK19" s="9">
        <v>92.245999999999995</v>
      </c>
      <c r="HL19" s="9">
        <v>73.194000000000003</v>
      </c>
      <c r="HM19" s="9">
        <v>45.923000000000002</v>
      </c>
      <c r="HN19" s="9">
        <v>17.651</v>
      </c>
      <c r="HO19" s="9">
        <v>28.271999999999998</v>
      </c>
      <c r="HP19" s="9">
        <v>120.15600000000001</v>
      </c>
      <c r="HQ19" s="9">
        <v>62.695999999999998</v>
      </c>
      <c r="HR19" s="9">
        <v>57.460999999999999</v>
      </c>
      <c r="HS19" s="9">
        <v>108.72499999999999</v>
      </c>
      <c r="HT19" s="9">
        <v>50.75</v>
      </c>
      <c r="HU19" s="9">
        <v>57.975000000000001</v>
      </c>
      <c r="HV19" s="9">
        <v>22.068000000000001</v>
      </c>
      <c r="HW19" s="9">
        <v>8.4749999999999996</v>
      </c>
      <c r="HX19" s="9">
        <v>13.593</v>
      </c>
      <c r="HY19" s="9">
        <v>2435.6390000000001</v>
      </c>
      <c r="HZ19" s="9">
        <v>1229.53</v>
      </c>
      <c r="IA19" s="9">
        <v>1206.1089999999999</v>
      </c>
      <c r="IB19" s="9">
        <v>255.041</v>
      </c>
      <c r="IC19" s="9">
        <v>126.854</v>
      </c>
      <c r="ID19" s="9">
        <v>128.18600000000001</v>
      </c>
      <c r="IE19" s="9">
        <v>1824.1590000000001</v>
      </c>
      <c r="IF19" s="9">
        <v>876.84299999999996</v>
      </c>
      <c r="IG19" s="9">
        <v>947.31600000000003</v>
      </c>
      <c r="IH19" s="9">
        <v>28.06</v>
      </c>
      <c r="II19" s="9">
        <v>13.792</v>
      </c>
      <c r="IJ19" s="9">
        <v>14.268000000000001</v>
      </c>
      <c r="IK19" s="9">
        <v>272.93099999999998</v>
      </c>
      <c r="IL19" s="9">
        <v>139.041</v>
      </c>
      <c r="IM19" s="9">
        <v>133.88900000000001</v>
      </c>
      <c r="IN19" s="9">
        <v>10.138999999999999</v>
      </c>
      <c r="IO19" s="9">
        <v>4.5110000000000001</v>
      </c>
      <c r="IP19" s="9">
        <v>5.6280000000000001</v>
      </c>
      <c r="IQ19" s="9">
        <v>85.394999999999996</v>
      </c>
    </row>
    <row r="20" spans="1:251">
      <c r="A20" s="10">
        <v>45323</v>
      </c>
      <c r="B20" s="9">
        <v>554.36500000000001</v>
      </c>
      <c r="C20" s="9">
        <v>292.71699999999998</v>
      </c>
      <c r="D20" s="9">
        <v>261.64800000000002</v>
      </c>
      <c r="E20" s="9">
        <v>2608.6550000000002</v>
      </c>
      <c r="F20" s="9">
        <v>1306.8440000000001</v>
      </c>
      <c r="G20" s="9">
        <v>1301.8109999999999</v>
      </c>
      <c r="H20" s="9">
        <v>543.35500000000002</v>
      </c>
      <c r="I20" s="9">
        <v>288.05599999999998</v>
      </c>
      <c r="J20" s="9">
        <v>255.298</v>
      </c>
      <c r="K20" s="9">
        <v>2569.7170000000001</v>
      </c>
      <c r="L20" s="9">
        <v>1282.038</v>
      </c>
      <c r="M20" s="9">
        <v>1287.6790000000001</v>
      </c>
      <c r="N20" s="9">
        <v>223.958</v>
      </c>
      <c r="O20" s="9">
        <v>125.434</v>
      </c>
      <c r="P20" s="9">
        <v>98.524000000000001</v>
      </c>
      <c r="Q20" s="9">
        <v>820.61699999999996</v>
      </c>
      <c r="R20" s="9">
        <v>415.50099999999998</v>
      </c>
      <c r="S20" s="9">
        <v>405.11599999999999</v>
      </c>
      <c r="T20" s="9">
        <v>190.072</v>
      </c>
      <c r="U20" s="9">
        <v>95.08</v>
      </c>
      <c r="V20" s="9">
        <v>94.992999999999995</v>
      </c>
      <c r="W20" s="9">
        <v>1246.605</v>
      </c>
      <c r="X20" s="9">
        <v>614.327</v>
      </c>
      <c r="Y20" s="9">
        <v>632.27700000000004</v>
      </c>
      <c r="Z20" s="9">
        <v>116.166</v>
      </c>
      <c r="AA20" s="9">
        <v>63.831000000000003</v>
      </c>
      <c r="AB20" s="9">
        <v>52.335000000000001</v>
      </c>
      <c r="AC20" s="9">
        <v>754.22</v>
      </c>
      <c r="AD20" s="9">
        <v>375.197</v>
      </c>
      <c r="AE20" s="9">
        <v>379.02300000000002</v>
      </c>
      <c r="AF20" s="9">
        <v>73.906999999999996</v>
      </c>
      <c r="AG20" s="9">
        <v>31.248999999999999</v>
      </c>
      <c r="AH20" s="9">
        <v>42.658000000000001</v>
      </c>
      <c r="AI20" s="9">
        <v>492.38499999999999</v>
      </c>
      <c r="AJ20" s="9">
        <v>239.131</v>
      </c>
      <c r="AK20" s="9">
        <v>253.25399999999999</v>
      </c>
      <c r="AL20" s="9">
        <v>129.32400000000001</v>
      </c>
      <c r="AM20" s="9">
        <v>67.542000000000002</v>
      </c>
      <c r="AN20" s="9">
        <v>61.781999999999996</v>
      </c>
      <c r="AO20" s="9">
        <v>502.495</v>
      </c>
      <c r="AP20" s="9">
        <v>252.21</v>
      </c>
      <c r="AQ20" s="9">
        <v>250.286</v>
      </c>
      <c r="AR20" s="9">
        <v>72.049000000000007</v>
      </c>
      <c r="AS20" s="9">
        <v>35.898000000000003</v>
      </c>
      <c r="AT20" s="9">
        <v>36.151000000000003</v>
      </c>
      <c r="AU20" s="9">
        <v>309.05900000000003</v>
      </c>
      <c r="AV20" s="9">
        <v>157.898</v>
      </c>
      <c r="AW20" s="9">
        <v>151.16</v>
      </c>
      <c r="AX20" s="9">
        <v>57.274999999999999</v>
      </c>
      <c r="AY20" s="9">
        <v>31.643999999999998</v>
      </c>
      <c r="AZ20" s="9">
        <v>25.631</v>
      </c>
      <c r="BA20" s="9">
        <v>193.43700000000001</v>
      </c>
      <c r="BB20" s="9">
        <v>94.311000000000007</v>
      </c>
      <c r="BC20" s="9">
        <v>99.125</v>
      </c>
      <c r="BD20" s="9">
        <v>11.01</v>
      </c>
      <c r="BE20" s="9">
        <v>4.66</v>
      </c>
      <c r="BF20" s="9">
        <v>6.35</v>
      </c>
      <c r="BG20" s="9">
        <v>38.936999999999998</v>
      </c>
      <c r="BH20" s="9">
        <v>24.806000000000001</v>
      </c>
      <c r="BI20" s="9">
        <v>14.132</v>
      </c>
      <c r="BJ20" s="9">
        <v>449.31799999999998</v>
      </c>
      <c r="BK20" s="9">
        <v>239.02199999999999</v>
      </c>
      <c r="BL20" s="9">
        <v>210.29599999999999</v>
      </c>
      <c r="BM20" s="9">
        <v>2124.721</v>
      </c>
      <c r="BN20" s="9">
        <v>1047.8889999999999</v>
      </c>
      <c r="BO20" s="9">
        <v>1076.8320000000001</v>
      </c>
      <c r="BP20" s="9">
        <v>170.54599999999999</v>
      </c>
      <c r="BQ20" s="9">
        <v>77.646000000000001</v>
      </c>
      <c r="BR20" s="9">
        <v>92.9</v>
      </c>
      <c r="BS20" s="9">
        <v>1239.749</v>
      </c>
      <c r="BT20" s="9">
        <v>621.45500000000004</v>
      </c>
      <c r="BU20" s="9">
        <v>618.29300000000001</v>
      </c>
      <c r="BV20" s="9">
        <v>84.352999999999994</v>
      </c>
      <c r="BW20" s="9">
        <v>37.375999999999998</v>
      </c>
      <c r="BX20" s="9">
        <v>46.976999999999997</v>
      </c>
      <c r="BY20" s="9">
        <v>611.154</v>
      </c>
      <c r="BZ20" s="9">
        <v>310.95800000000003</v>
      </c>
      <c r="CA20" s="9">
        <v>300.19600000000003</v>
      </c>
      <c r="CB20" s="9">
        <v>86.191999999999993</v>
      </c>
      <c r="CC20" s="9">
        <v>40.270000000000003</v>
      </c>
      <c r="CD20" s="9">
        <v>45.923000000000002</v>
      </c>
      <c r="CE20" s="9">
        <v>628.59400000000005</v>
      </c>
      <c r="CF20" s="9">
        <v>310.49700000000001</v>
      </c>
      <c r="CG20" s="9">
        <v>318.09699999999998</v>
      </c>
      <c r="CH20" s="9">
        <v>32.762999999999998</v>
      </c>
      <c r="CI20" s="9">
        <v>7.2110000000000003</v>
      </c>
      <c r="CJ20" s="9">
        <v>25.552</v>
      </c>
      <c r="CK20" s="9">
        <v>103.334</v>
      </c>
      <c r="CL20" s="9">
        <v>16.332999999999998</v>
      </c>
      <c r="CM20" s="9">
        <v>87.001000000000005</v>
      </c>
      <c r="CN20" s="9">
        <v>99.566000000000003</v>
      </c>
      <c r="CO20" s="9">
        <v>55.023000000000003</v>
      </c>
      <c r="CP20" s="9">
        <v>44.542000000000002</v>
      </c>
      <c r="CQ20" s="9">
        <v>282.17899999999997</v>
      </c>
      <c r="CR20" s="9">
        <v>132.53399999999999</v>
      </c>
      <c r="CS20" s="9">
        <v>149.64500000000001</v>
      </c>
      <c r="CT20" s="9">
        <v>122.458</v>
      </c>
      <c r="CU20" s="9">
        <v>85.613</v>
      </c>
      <c r="CV20" s="9">
        <v>36.844999999999999</v>
      </c>
      <c r="CW20" s="9">
        <v>392.678</v>
      </c>
      <c r="CX20" s="9">
        <v>224.613</v>
      </c>
      <c r="CY20" s="9">
        <v>168.065</v>
      </c>
      <c r="CZ20" s="9">
        <v>23.986000000000001</v>
      </c>
      <c r="DA20" s="9">
        <v>13.53</v>
      </c>
      <c r="DB20" s="9">
        <v>10.456</v>
      </c>
      <c r="DC20" s="9">
        <v>106.78100000000001</v>
      </c>
      <c r="DD20" s="9">
        <v>52.954000000000001</v>
      </c>
      <c r="DE20" s="9">
        <v>53.826999999999998</v>
      </c>
      <c r="DF20" s="9">
        <v>97.765000000000001</v>
      </c>
      <c r="DG20" s="9">
        <v>50.259</v>
      </c>
      <c r="DH20" s="9">
        <v>47.506</v>
      </c>
      <c r="DI20" s="9">
        <v>456.483</v>
      </c>
      <c r="DJ20" s="9">
        <v>243.721</v>
      </c>
      <c r="DK20" s="9">
        <v>212.762</v>
      </c>
      <c r="DL20" s="9">
        <v>47.478000000000002</v>
      </c>
      <c r="DM20" s="9">
        <v>27.98</v>
      </c>
      <c r="DN20" s="9">
        <v>19.498000000000001</v>
      </c>
      <c r="DO20" s="9">
        <v>218.10499999999999</v>
      </c>
      <c r="DP20" s="9">
        <v>107.962</v>
      </c>
      <c r="DQ20" s="9">
        <v>110.142</v>
      </c>
      <c r="DR20" s="9">
        <v>50.286999999999999</v>
      </c>
      <c r="DS20" s="9">
        <v>22.279</v>
      </c>
      <c r="DT20" s="9">
        <v>28.007999999999999</v>
      </c>
      <c r="DU20" s="9">
        <v>238.37799999999999</v>
      </c>
      <c r="DV20" s="9">
        <v>135.75899999999999</v>
      </c>
      <c r="DW20" s="9">
        <v>102.62</v>
      </c>
      <c r="DX20" s="9">
        <v>7.282</v>
      </c>
      <c r="DY20" s="9">
        <v>3.4359999999999999</v>
      </c>
      <c r="DZ20" s="9">
        <v>3.8460000000000001</v>
      </c>
      <c r="EA20" s="9">
        <v>27.451000000000001</v>
      </c>
      <c r="EB20" s="9">
        <v>15.234</v>
      </c>
      <c r="EC20" s="9">
        <v>12.217000000000001</v>
      </c>
      <c r="ED20" s="9">
        <v>320.11700000000002</v>
      </c>
      <c r="EE20" s="9">
        <v>171.17099999999999</v>
      </c>
      <c r="EF20" s="9">
        <v>148.946</v>
      </c>
      <c r="EG20" s="9">
        <v>170.851</v>
      </c>
      <c r="EH20" s="9">
        <v>85.852000000000004</v>
      </c>
      <c r="EI20" s="9">
        <v>85</v>
      </c>
      <c r="EJ20" s="9">
        <v>1285.7239999999999</v>
      </c>
      <c r="EK20" s="9">
        <v>642.67700000000002</v>
      </c>
      <c r="EL20" s="9">
        <v>643.04700000000003</v>
      </c>
      <c r="EM20" s="9">
        <v>46.093000000000004</v>
      </c>
      <c r="EN20" s="9">
        <v>26.428999999999998</v>
      </c>
      <c r="EO20" s="9">
        <v>19.664000000000001</v>
      </c>
      <c r="EP20" s="9">
        <v>1087.828</v>
      </c>
      <c r="EQ20" s="9">
        <v>548.26800000000003</v>
      </c>
      <c r="ER20" s="9">
        <v>539.55999999999995</v>
      </c>
      <c r="ES20" s="9">
        <v>11.105</v>
      </c>
      <c r="ET20" s="9">
        <v>7.1669999999999998</v>
      </c>
      <c r="EU20" s="9">
        <v>3.9380000000000002</v>
      </c>
      <c r="EV20" s="9">
        <v>177.685</v>
      </c>
      <c r="EW20" s="9">
        <v>84.078000000000003</v>
      </c>
      <c r="EX20" s="9">
        <v>93.606999999999999</v>
      </c>
      <c r="EY20" s="9">
        <v>6.1980000000000004</v>
      </c>
      <c r="EZ20" s="9">
        <v>2.0979999999999999</v>
      </c>
      <c r="FA20" s="9">
        <v>4.0999999999999996</v>
      </c>
      <c r="FB20" s="9">
        <v>57.417999999999999</v>
      </c>
      <c r="FC20" s="9">
        <v>31.82</v>
      </c>
      <c r="FD20" s="9">
        <v>25.597000000000001</v>
      </c>
      <c r="FE20" s="9">
        <v>104.44499999999999</v>
      </c>
      <c r="FF20" s="9">
        <v>45.673000000000002</v>
      </c>
      <c r="FG20" s="9">
        <v>58.771999999999998</v>
      </c>
      <c r="FH20" s="9">
        <v>503.66800000000001</v>
      </c>
      <c r="FI20" s="9">
        <v>263.13499999999999</v>
      </c>
      <c r="FJ20" s="9">
        <v>240.53299999999999</v>
      </c>
      <c r="FK20" s="9">
        <v>275.25400000000002</v>
      </c>
      <c r="FL20" s="9">
        <v>132.76400000000001</v>
      </c>
      <c r="FM20" s="9">
        <v>142.49</v>
      </c>
      <c r="FN20" s="9">
        <v>390.339</v>
      </c>
      <c r="FO20" s="9">
        <v>199.72900000000001</v>
      </c>
      <c r="FP20" s="9">
        <v>190.61</v>
      </c>
      <c r="FQ20" s="9">
        <v>237.33500000000001</v>
      </c>
      <c r="FR20" s="9">
        <v>111.093</v>
      </c>
      <c r="FS20" s="9">
        <v>126.242</v>
      </c>
      <c r="FT20" s="9">
        <v>239.96199999999999</v>
      </c>
      <c r="FU20" s="9">
        <v>127.295</v>
      </c>
      <c r="FV20" s="9">
        <v>112.66800000000001</v>
      </c>
      <c r="FW20" s="9">
        <v>222.90600000000001</v>
      </c>
      <c r="FX20" s="9">
        <v>104.40600000000001</v>
      </c>
      <c r="FY20" s="9">
        <v>118.5</v>
      </c>
      <c r="FZ20" s="9">
        <v>282.89</v>
      </c>
      <c r="GA20" s="9">
        <v>157.661</v>
      </c>
      <c r="GB20" s="9">
        <v>125.229</v>
      </c>
      <c r="GC20" s="9">
        <v>172.47800000000001</v>
      </c>
      <c r="GD20" s="9">
        <v>81.927999999999997</v>
      </c>
      <c r="GE20" s="9">
        <v>90.549000000000007</v>
      </c>
      <c r="GF20" s="9">
        <v>32.033999999999999</v>
      </c>
      <c r="GG20" s="9">
        <v>17.05</v>
      </c>
      <c r="GH20" s="9">
        <v>14.984</v>
      </c>
      <c r="GI20" s="9">
        <v>40.624000000000002</v>
      </c>
      <c r="GJ20" s="9">
        <v>24.873000000000001</v>
      </c>
      <c r="GK20" s="9">
        <v>15.750999999999999</v>
      </c>
      <c r="GL20" s="9">
        <v>76.063999999999993</v>
      </c>
      <c r="GM20" s="9">
        <v>37.21</v>
      </c>
      <c r="GN20" s="9">
        <v>38.853999999999999</v>
      </c>
      <c r="GO20" s="9">
        <v>54.305</v>
      </c>
      <c r="GP20" s="9">
        <v>24.704999999999998</v>
      </c>
      <c r="GQ20" s="9">
        <v>29.6</v>
      </c>
      <c r="GR20" s="9">
        <v>159.405</v>
      </c>
      <c r="GS20" s="9">
        <v>85.052000000000007</v>
      </c>
      <c r="GT20" s="9">
        <v>74.352000000000004</v>
      </c>
      <c r="GU20" s="9">
        <v>38.287999999999997</v>
      </c>
      <c r="GV20" s="9">
        <v>22.972999999999999</v>
      </c>
      <c r="GW20" s="9">
        <v>15.315</v>
      </c>
      <c r="GX20" s="9">
        <v>122.86799999999999</v>
      </c>
      <c r="GY20" s="9">
        <v>65.387</v>
      </c>
      <c r="GZ20" s="9">
        <v>57.481000000000002</v>
      </c>
      <c r="HA20" s="9">
        <v>61.814999999999998</v>
      </c>
      <c r="HB20" s="9">
        <v>34.335999999999999</v>
      </c>
      <c r="HC20" s="9">
        <v>27.478999999999999</v>
      </c>
      <c r="HD20" s="9">
        <v>452.07799999999997</v>
      </c>
      <c r="HE20" s="9">
        <v>233.476</v>
      </c>
      <c r="HF20" s="9">
        <v>218.602</v>
      </c>
      <c r="HG20" s="9">
        <v>316.88499999999999</v>
      </c>
      <c r="HH20" s="9">
        <v>146.46100000000001</v>
      </c>
      <c r="HI20" s="9">
        <v>170.42400000000001</v>
      </c>
      <c r="HJ20" s="9">
        <v>188.58199999999999</v>
      </c>
      <c r="HK20" s="9">
        <v>105.274</v>
      </c>
      <c r="HL20" s="9">
        <v>83.308000000000007</v>
      </c>
      <c r="HM20" s="9">
        <v>45.155999999999999</v>
      </c>
      <c r="HN20" s="9">
        <v>23.866</v>
      </c>
      <c r="HO20" s="9">
        <v>21.29</v>
      </c>
      <c r="HP20" s="9">
        <v>127.458</v>
      </c>
      <c r="HQ20" s="9">
        <v>64.5</v>
      </c>
      <c r="HR20" s="9">
        <v>62.957999999999998</v>
      </c>
      <c r="HS20" s="9">
        <v>110.771</v>
      </c>
      <c r="HT20" s="9">
        <v>56.703000000000003</v>
      </c>
      <c r="HU20" s="9">
        <v>54.067</v>
      </c>
      <c r="HV20" s="9">
        <v>11.606999999999999</v>
      </c>
      <c r="HW20" s="9">
        <v>5.8879999999999999</v>
      </c>
      <c r="HX20" s="9">
        <v>5.7190000000000003</v>
      </c>
      <c r="HY20" s="9">
        <v>2183.9679999999998</v>
      </c>
      <c r="HZ20" s="9">
        <v>1105.181</v>
      </c>
      <c r="IA20" s="9">
        <v>1078.787</v>
      </c>
      <c r="IB20" s="9">
        <v>267.06599999999997</v>
      </c>
      <c r="IC20" s="9">
        <v>132.17699999999999</v>
      </c>
      <c r="ID20" s="9">
        <v>134.88900000000001</v>
      </c>
      <c r="IE20" s="9">
        <v>1668.682</v>
      </c>
      <c r="IF20" s="9">
        <v>816.45399999999995</v>
      </c>
      <c r="IG20" s="9">
        <v>852.22799999999995</v>
      </c>
      <c r="IH20" s="9">
        <v>38.295000000000002</v>
      </c>
      <c r="II20" s="9">
        <v>16.908999999999999</v>
      </c>
      <c r="IJ20" s="9">
        <v>21.385000000000002</v>
      </c>
      <c r="IK20" s="9">
        <v>254.53</v>
      </c>
      <c r="IL20" s="9">
        <v>120.66200000000001</v>
      </c>
      <c r="IM20" s="9">
        <v>133.86799999999999</v>
      </c>
      <c r="IN20" s="9">
        <v>8.3840000000000003</v>
      </c>
      <c r="IO20" s="9">
        <v>1.752</v>
      </c>
      <c r="IP20" s="9">
        <v>6.6319999999999997</v>
      </c>
      <c r="IQ20" s="9">
        <v>71.185000000000002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506</v>
      </c>
      <c r="C1" s="3" t="s">
        <v>507</v>
      </c>
      <c r="D1" s="3" t="s">
        <v>508</v>
      </c>
      <c r="E1" s="3" t="s">
        <v>509</v>
      </c>
      <c r="F1" s="3" t="s">
        <v>510</v>
      </c>
      <c r="G1" s="3" t="s">
        <v>511</v>
      </c>
      <c r="H1" s="3" t="s">
        <v>512</v>
      </c>
      <c r="I1" s="3" t="s">
        <v>513</v>
      </c>
      <c r="J1" s="3" t="s">
        <v>514</v>
      </c>
      <c r="K1" s="3" t="s">
        <v>515</v>
      </c>
      <c r="L1" s="3" t="s">
        <v>516</v>
      </c>
      <c r="M1" s="3" t="s">
        <v>517</v>
      </c>
      <c r="N1" s="3" t="s">
        <v>518</v>
      </c>
      <c r="O1" s="3" t="s">
        <v>519</v>
      </c>
      <c r="P1" s="3" t="s">
        <v>520</v>
      </c>
      <c r="Q1" s="3" t="s">
        <v>521</v>
      </c>
      <c r="R1" s="3" t="s">
        <v>522</v>
      </c>
      <c r="S1" s="3" t="s">
        <v>523</v>
      </c>
      <c r="T1" s="3" t="s">
        <v>524</v>
      </c>
      <c r="U1" s="3" t="s">
        <v>525</v>
      </c>
      <c r="V1" s="3" t="s">
        <v>526</v>
      </c>
      <c r="W1" s="3" t="s">
        <v>527</v>
      </c>
      <c r="X1" s="3" t="s">
        <v>528</v>
      </c>
      <c r="Y1" s="3" t="s">
        <v>529</v>
      </c>
      <c r="Z1" s="3" t="s">
        <v>530</v>
      </c>
      <c r="AA1" s="3" t="s">
        <v>531</v>
      </c>
      <c r="AB1" s="3" t="s">
        <v>532</v>
      </c>
      <c r="AC1" s="3" t="s">
        <v>533</v>
      </c>
      <c r="AD1" s="3" t="s">
        <v>534</v>
      </c>
      <c r="AE1" s="3" t="s">
        <v>535</v>
      </c>
      <c r="AF1" s="3" t="s">
        <v>536</v>
      </c>
      <c r="AG1" s="3" t="s">
        <v>537</v>
      </c>
      <c r="AH1" s="3" t="s">
        <v>538</v>
      </c>
      <c r="AI1" s="3" t="s">
        <v>539</v>
      </c>
      <c r="AJ1" s="3" t="s">
        <v>540</v>
      </c>
      <c r="AK1" s="3" t="s">
        <v>541</v>
      </c>
      <c r="AL1" s="3" t="s">
        <v>542</v>
      </c>
      <c r="AM1" s="3" t="s">
        <v>543</v>
      </c>
      <c r="AN1" s="3" t="s">
        <v>544</v>
      </c>
      <c r="AO1" s="3" t="s">
        <v>545</v>
      </c>
      <c r="AP1" s="3" t="s">
        <v>546</v>
      </c>
      <c r="AQ1" s="3" t="s">
        <v>547</v>
      </c>
      <c r="AR1" s="3" t="s">
        <v>548</v>
      </c>
      <c r="AS1" s="3" t="s">
        <v>549</v>
      </c>
      <c r="AT1" s="3" t="s">
        <v>550</v>
      </c>
      <c r="AU1" s="3" t="s">
        <v>551</v>
      </c>
      <c r="AV1" s="3" t="s">
        <v>552</v>
      </c>
      <c r="AW1" s="3" t="s">
        <v>553</v>
      </c>
      <c r="AX1" s="3" t="s">
        <v>554</v>
      </c>
      <c r="AY1" s="3" t="s">
        <v>555</v>
      </c>
      <c r="AZ1" s="3" t="s">
        <v>556</v>
      </c>
      <c r="BA1" s="3" t="s">
        <v>557</v>
      </c>
      <c r="BB1" s="3" t="s">
        <v>558</v>
      </c>
      <c r="BC1" s="3" t="s">
        <v>559</v>
      </c>
      <c r="BD1" s="3" t="s">
        <v>560</v>
      </c>
      <c r="BE1" s="3" t="s">
        <v>561</v>
      </c>
      <c r="BF1" s="3" t="s">
        <v>562</v>
      </c>
      <c r="BG1" s="3" t="s">
        <v>563</v>
      </c>
      <c r="BH1" s="3" t="s">
        <v>564</v>
      </c>
      <c r="BI1" s="3" t="s">
        <v>565</v>
      </c>
      <c r="BJ1" s="3" t="s">
        <v>566</v>
      </c>
      <c r="BK1" s="3" t="s">
        <v>567</v>
      </c>
      <c r="BL1" s="3" t="s">
        <v>568</v>
      </c>
      <c r="BM1" s="3" t="s">
        <v>569</v>
      </c>
      <c r="BN1" s="3" t="s">
        <v>570</v>
      </c>
      <c r="BO1" s="3" t="s">
        <v>571</v>
      </c>
      <c r="BP1" s="3" t="s">
        <v>572</v>
      </c>
      <c r="BQ1" s="3" t="s">
        <v>573</v>
      </c>
      <c r="BR1" s="3" t="s">
        <v>574</v>
      </c>
      <c r="BS1" s="3" t="s">
        <v>575</v>
      </c>
      <c r="BT1" s="3" t="s">
        <v>576</v>
      </c>
      <c r="BU1" s="3" t="s">
        <v>577</v>
      </c>
      <c r="BV1" s="3" t="s">
        <v>578</v>
      </c>
      <c r="BW1" s="3" t="s">
        <v>579</v>
      </c>
      <c r="BX1" s="3" t="s">
        <v>580</v>
      </c>
      <c r="BY1" s="3" t="s">
        <v>581</v>
      </c>
      <c r="BZ1" s="3" t="s">
        <v>582</v>
      </c>
      <c r="CA1" s="3" t="s">
        <v>583</v>
      </c>
      <c r="CB1" s="3" t="s">
        <v>584</v>
      </c>
      <c r="CC1" s="3" t="s">
        <v>585</v>
      </c>
      <c r="CD1" s="3" t="s">
        <v>586</v>
      </c>
      <c r="CE1" s="3" t="s">
        <v>587</v>
      </c>
      <c r="CF1" s="3" t="s">
        <v>588</v>
      </c>
      <c r="CG1" s="3" t="s">
        <v>589</v>
      </c>
      <c r="CH1" s="3" t="s">
        <v>590</v>
      </c>
      <c r="CI1" s="3" t="s">
        <v>591</v>
      </c>
      <c r="CJ1" s="3" t="s">
        <v>592</v>
      </c>
      <c r="CK1" s="3" t="s">
        <v>593</v>
      </c>
      <c r="CL1" s="3" t="s">
        <v>594</v>
      </c>
      <c r="CM1" s="3" t="s">
        <v>595</v>
      </c>
      <c r="CN1" s="3" t="s">
        <v>596</v>
      </c>
      <c r="CO1" s="3" t="s">
        <v>597</v>
      </c>
      <c r="CP1" s="3" t="s">
        <v>598</v>
      </c>
      <c r="CQ1" s="3" t="s">
        <v>599</v>
      </c>
      <c r="CR1" s="3" t="s">
        <v>600</v>
      </c>
      <c r="CS1" s="3" t="s">
        <v>601</v>
      </c>
      <c r="CT1" s="3" t="s">
        <v>602</v>
      </c>
      <c r="CU1" s="3" t="s">
        <v>603</v>
      </c>
      <c r="CV1" s="3" t="s">
        <v>604</v>
      </c>
      <c r="CW1" s="3" t="s">
        <v>605</v>
      </c>
      <c r="CX1" s="3" t="s">
        <v>606</v>
      </c>
      <c r="CY1" s="3" t="s">
        <v>607</v>
      </c>
      <c r="CZ1" s="3" t="s">
        <v>608</v>
      </c>
      <c r="DA1" s="3" t="s">
        <v>609</v>
      </c>
      <c r="DB1" s="3" t="s">
        <v>610</v>
      </c>
      <c r="DC1" s="3" t="s">
        <v>611</v>
      </c>
      <c r="DD1" s="3" t="s">
        <v>612</v>
      </c>
      <c r="DE1" s="3" t="s">
        <v>613</v>
      </c>
      <c r="DF1" s="3" t="s">
        <v>614</v>
      </c>
      <c r="DG1" s="3" t="s">
        <v>615</v>
      </c>
      <c r="DH1" s="3" t="s">
        <v>616</v>
      </c>
      <c r="DI1" s="3" t="s">
        <v>617</v>
      </c>
      <c r="DJ1" s="3" t="s">
        <v>618</v>
      </c>
      <c r="DK1" s="3" t="s">
        <v>619</v>
      </c>
      <c r="DL1" s="3" t="s">
        <v>620</v>
      </c>
      <c r="DM1" s="3" t="s">
        <v>621</v>
      </c>
      <c r="DN1" s="3" t="s">
        <v>622</v>
      </c>
      <c r="DO1" s="3" t="s">
        <v>623</v>
      </c>
      <c r="DP1" s="3" t="s">
        <v>624</v>
      </c>
      <c r="DQ1" s="3" t="s">
        <v>625</v>
      </c>
      <c r="DR1" s="3" t="s">
        <v>626</v>
      </c>
      <c r="DS1" s="3" t="s">
        <v>627</v>
      </c>
      <c r="DT1" s="3" t="s">
        <v>628</v>
      </c>
      <c r="DU1" s="3" t="s">
        <v>629</v>
      </c>
      <c r="DV1" s="3" t="s">
        <v>630</v>
      </c>
      <c r="DW1" s="3" t="s">
        <v>631</v>
      </c>
      <c r="DX1" s="3" t="s">
        <v>632</v>
      </c>
      <c r="DY1" s="3" t="s">
        <v>633</v>
      </c>
      <c r="DZ1" s="3" t="s">
        <v>634</v>
      </c>
      <c r="EA1" s="3" t="s">
        <v>635</v>
      </c>
      <c r="EB1" s="3" t="s">
        <v>636</v>
      </c>
      <c r="EC1" s="3" t="s">
        <v>637</v>
      </c>
      <c r="ED1" s="3" t="s">
        <v>638</v>
      </c>
      <c r="EE1" s="3" t="s">
        <v>639</v>
      </c>
      <c r="EF1" s="3" t="s">
        <v>640</v>
      </c>
      <c r="EG1" s="3" t="s">
        <v>641</v>
      </c>
      <c r="EH1" s="3" t="s">
        <v>642</v>
      </c>
      <c r="EI1" s="3" t="s">
        <v>643</v>
      </c>
      <c r="EJ1" s="3" t="s">
        <v>644</v>
      </c>
      <c r="EK1" s="3" t="s">
        <v>645</v>
      </c>
      <c r="EL1" s="3" t="s">
        <v>646</v>
      </c>
      <c r="EM1" s="3" t="s">
        <v>647</v>
      </c>
      <c r="EN1" s="3" t="s">
        <v>648</v>
      </c>
      <c r="EO1" s="3" t="s">
        <v>649</v>
      </c>
      <c r="EP1" s="3" t="s">
        <v>650</v>
      </c>
      <c r="EQ1" s="3" t="s">
        <v>651</v>
      </c>
      <c r="ER1" s="3" t="s">
        <v>652</v>
      </c>
      <c r="ES1" s="3" t="s">
        <v>653</v>
      </c>
      <c r="ET1" s="3" t="s">
        <v>654</v>
      </c>
      <c r="EU1" s="3" t="s">
        <v>655</v>
      </c>
      <c r="EV1" s="3" t="s">
        <v>656</v>
      </c>
      <c r="EW1" s="3" t="s">
        <v>657</v>
      </c>
      <c r="EX1" s="3" t="s">
        <v>658</v>
      </c>
      <c r="EY1" s="3" t="s">
        <v>659</v>
      </c>
      <c r="EZ1" s="3" t="s">
        <v>660</v>
      </c>
      <c r="FA1" s="3" t="s">
        <v>661</v>
      </c>
      <c r="FB1" s="3" t="s">
        <v>662</v>
      </c>
      <c r="FC1" s="3" t="s">
        <v>663</v>
      </c>
      <c r="FD1" s="3" t="s">
        <v>664</v>
      </c>
      <c r="FE1" s="3" t="s">
        <v>665</v>
      </c>
      <c r="FF1" s="3" t="s">
        <v>666</v>
      </c>
      <c r="FG1" s="3" t="s">
        <v>667</v>
      </c>
      <c r="FH1" s="3" t="s">
        <v>668</v>
      </c>
      <c r="FI1" s="3" t="s">
        <v>669</v>
      </c>
      <c r="FJ1" s="3" t="s">
        <v>670</v>
      </c>
      <c r="FK1" s="3" t="s">
        <v>671</v>
      </c>
      <c r="FL1" s="3" t="s">
        <v>672</v>
      </c>
      <c r="FM1" s="3" t="s">
        <v>673</v>
      </c>
      <c r="FN1" s="3" t="s">
        <v>674</v>
      </c>
      <c r="FO1" s="3" t="s">
        <v>675</v>
      </c>
      <c r="FP1" s="3" t="s">
        <v>676</v>
      </c>
      <c r="FQ1" s="3" t="s">
        <v>677</v>
      </c>
      <c r="FR1" s="3" t="s">
        <v>678</v>
      </c>
      <c r="FS1" s="3" t="s">
        <v>679</v>
      </c>
      <c r="FT1" s="3" t="s">
        <v>680</v>
      </c>
      <c r="FU1" s="3" t="s">
        <v>681</v>
      </c>
      <c r="FV1" s="3" t="s">
        <v>682</v>
      </c>
      <c r="FW1" s="3" t="s">
        <v>683</v>
      </c>
      <c r="FX1" s="3" t="s">
        <v>684</v>
      </c>
      <c r="FY1" s="3" t="s">
        <v>685</v>
      </c>
      <c r="FZ1" s="3" t="s">
        <v>686</v>
      </c>
      <c r="GA1" s="3" t="s">
        <v>687</v>
      </c>
      <c r="GB1" s="3" t="s">
        <v>688</v>
      </c>
      <c r="GC1" s="3" t="s">
        <v>689</v>
      </c>
      <c r="GD1" s="3" t="s">
        <v>690</v>
      </c>
      <c r="GE1" s="3" t="s">
        <v>691</v>
      </c>
      <c r="GF1" s="3" t="s">
        <v>692</v>
      </c>
      <c r="GG1" s="3" t="s">
        <v>693</v>
      </c>
      <c r="GH1" s="3" t="s">
        <v>694</v>
      </c>
      <c r="GI1" s="3" t="s">
        <v>695</v>
      </c>
      <c r="GJ1" s="3" t="s">
        <v>696</v>
      </c>
      <c r="GK1" s="3" t="s">
        <v>697</v>
      </c>
      <c r="GL1" s="3" t="s">
        <v>698</v>
      </c>
      <c r="GM1" s="3" t="s">
        <v>699</v>
      </c>
      <c r="GN1" s="3" t="s">
        <v>700</v>
      </c>
      <c r="GO1" s="3" t="s">
        <v>701</v>
      </c>
      <c r="GP1" s="3" t="s">
        <v>702</v>
      </c>
      <c r="GQ1" s="3" t="s">
        <v>703</v>
      </c>
      <c r="GR1" s="3" t="s">
        <v>704</v>
      </c>
      <c r="GS1" s="3" t="s">
        <v>705</v>
      </c>
      <c r="GT1" s="3" t="s">
        <v>706</v>
      </c>
      <c r="GU1" s="3" t="s">
        <v>707</v>
      </c>
      <c r="GV1" s="3" t="s">
        <v>708</v>
      </c>
      <c r="GW1" s="3" t="s">
        <v>709</v>
      </c>
      <c r="GX1" s="3" t="s">
        <v>710</v>
      </c>
      <c r="GY1" s="3" t="s">
        <v>711</v>
      </c>
      <c r="GZ1" s="3" t="s">
        <v>712</v>
      </c>
      <c r="HA1" s="3" t="s">
        <v>713</v>
      </c>
      <c r="HB1" s="3" t="s">
        <v>714</v>
      </c>
      <c r="HC1" s="3" t="s">
        <v>715</v>
      </c>
      <c r="HD1" s="3" t="s">
        <v>716</v>
      </c>
      <c r="HE1" s="3" t="s">
        <v>717</v>
      </c>
      <c r="HF1" s="3" t="s">
        <v>718</v>
      </c>
      <c r="HG1" s="3" t="s">
        <v>719</v>
      </c>
      <c r="HH1" s="3" t="s">
        <v>720</v>
      </c>
      <c r="HI1" s="3" t="s">
        <v>721</v>
      </c>
      <c r="HJ1" s="3" t="s">
        <v>722</v>
      </c>
      <c r="HK1" s="3" t="s">
        <v>723</v>
      </c>
      <c r="HL1" s="3" t="s">
        <v>724</v>
      </c>
      <c r="HM1" s="3" t="s">
        <v>725</v>
      </c>
      <c r="HN1" s="3" t="s">
        <v>726</v>
      </c>
      <c r="HO1" s="3" t="s">
        <v>727</v>
      </c>
      <c r="HP1" s="3" t="s">
        <v>728</v>
      </c>
      <c r="HQ1" s="3" t="s">
        <v>729</v>
      </c>
      <c r="HR1" s="3" t="s">
        <v>730</v>
      </c>
      <c r="HS1" s="3" t="s">
        <v>731</v>
      </c>
      <c r="HT1" s="3" t="s">
        <v>732</v>
      </c>
      <c r="HU1" s="3" t="s">
        <v>733</v>
      </c>
      <c r="HV1" s="3" t="s">
        <v>734</v>
      </c>
      <c r="HW1" s="3" t="s">
        <v>735</v>
      </c>
      <c r="HX1" s="3" t="s">
        <v>736</v>
      </c>
      <c r="HY1" s="3" t="s">
        <v>737</v>
      </c>
      <c r="HZ1" s="3" t="s">
        <v>738</v>
      </c>
      <c r="IA1" s="3" t="s">
        <v>739</v>
      </c>
      <c r="IB1" s="3" t="s">
        <v>740</v>
      </c>
      <c r="IC1" s="3" t="s">
        <v>741</v>
      </c>
      <c r="ID1" s="3" t="s">
        <v>742</v>
      </c>
      <c r="IE1" s="3" t="s">
        <v>743</v>
      </c>
      <c r="IF1" s="3" t="s">
        <v>744</v>
      </c>
      <c r="IG1" s="3" t="s">
        <v>745</v>
      </c>
      <c r="IH1" s="3" t="s">
        <v>746</v>
      </c>
      <c r="II1" s="3" t="s">
        <v>747</v>
      </c>
      <c r="IJ1" s="3" t="s">
        <v>5361</v>
      </c>
      <c r="IK1" s="3" t="s">
        <v>5362</v>
      </c>
      <c r="IL1" s="3" t="s">
        <v>5363</v>
      </c>
      <c r="IM1" s="3" t="s">
        <v>5364</v>
      </c>
      <c r="IN1" s="3" t="s">
        <v>5365</v>
      </c>
      <c r="IO1" s="3" t="s">
        <v>5366</v>
      </c>
      <c r="IP1" s="3" t="s">
        <v>748</v>
      </c>
      <c r="IQ1" s="3" t="s">
        <v>749</v>
      </c>
    </row>
    <row r="2" spans="1:251">
      <c r="A2" s="4" t="s">
        <v>244</v>
      </c>
      <c r="B2" s="7" t="s">
        <v>253</v>
      </c>
      <c r="C2" s="7" t="s">
        <v>253</v>
      </c>
      <c r="D2" s="7" t="s">
        <v>253</v>
      </c>
      <c r="E2" s="7" t="s">
        <v>253</v>
      </c>
      <c r="F2" s="7" t="s">
        <v>253</v>
      </c>
      <c r="G2" s="7" t="s">
        <v>253</v>
      </c>
      <c r="H2" s="7" t="s">
        <v>253</v>
      </c>
      <c r="I2" s="7" t="s">
        <v>253</v>
      </c>
      <c r="J2" s="7" t="s">
        <v>253</v>
      </c>
      <c r="K2" s="7" t="s">
        <v>253</v>
      </c>
      <c r="L2" s="7" t="s">
        <v>253</v>
      </c>
      <c r="M2" s="7" t="s">
        <v>253</v>
      </c>
      <c r="N2" s="7" t="s">
        <v>253</v>
      </c>
      <c r="O2" s="7" t="s">
        <v>253</v>
      </c>
      <c r="P2" s="7" t="s">
        <v>253</v>
      </c>
      <c r="Q2" s="7" t="s">
        <v>253</v>
      </c>
      <c r="R2" s="7" t="s">
        <v>253</v>
      </c>
      <c r="S2" s="7" t="s">
        <v>253</v>
      </c>
      <c r="T2" s="7" t="s">
        <v>253</v>
      </c>
      <c r="U2" s="7" t="s">
        <v>253</v>
      </c>
      <c r="V2" s="7" t="s">
        <v>253</v>
      </c>
      <c r="W2" s="7" t="s">
        <v>253</v>
      </c>
      <c r="X2" s="7" t="s">
        <v>253</v>
      </c>
      <c r="Y2" s="7" t="s">
        <v>253</v>
      </c>
      <c r="Z2" s="7" t="s">
        <v>253</v>
      </c>
      <c r="AA2" s="7" t="s">
        <v>253</v>
      </c>
      <c r="AB2" s="7" t="s">
        <v>253</v>
      </c>
      <c r="AC2" s="7" t="s">
        <v>253</v>
      </c>
      <c r="AD2" s="7" t="s">
        <v>253</v>
      </c>
      <c r="AE2" s="7" t="s">
        <v>253</v>
      </c>
      <c r="AF2" s="7" t="s">
        <v>253</v>
      </c>
      <c r="AG2" s="7" t="s">
        <v>253</v>
      </c>
      <c r="AH2" s="7" t="s">
        <v>253</v>
      </c>
      <c r="AI2" s="7" t="s">
        <v>253</v>
      </c>
      <c r="AJ2" s="7" t="s">
        <v>253</v>
      </c>
      <c r="AK2" s="7" t="s">
        <v>253</v>
      </c>
      <c r="AL2" s="7" t="s">
        <v>253</v>
      </c>
      <c r="AM2" s="7" t="s">
        <v>253</v>
      </c>
      <c r="AN2" s="7" t="s">
        <v>253</v>
      </c>
      <c r="AO2" s="7" t="s">
        <v>253</v>
      </c>
      <c r="AP2" s="7" t="s">
        <v>253</v>
      </c>
      <c r="AQ2" s="7" t="s">
        <v>253</v>
      </c>
      <c r="AR2" s="7" t="s">
        <v>253</v>
      </c>
      <c r="AS2" s="7" t="s">
        <v>253</v>
      </c>
      <c r="AT2" s="7" t="s">
        <v>253</v>
      </c>
      <c r="AU2" s="7" t="s">
        <v>253</v>
      </c>
      <c r="AV2" s="7" t="s">
        <v>253</v>
      </c>
      <c r="AW2" s="7" t="s">
        <v>253</v>
      </c>
      <c r="AX2" s="7" t="s">
        <v>253</v>
      </c>
      <c r="AY2" s="7" t="s">
        <v>253</v>
      </c>
      <c r="AZ2" s="7" t="s">
        <v>253</v>
      </c>
      <c r="BA2" s="7" t="s">
        <v>253</v>
      </c>
      <c r="BB2" s="7" t="s">
        <v>253</v>
      </c>
      <c r="BC2" s="7" t="s">
        <v>253</v>
      </c>
      <c r="BD2" s="7" t="s">
        <v>253</v>
      </c>
      <c r="BE2" s="7" t="s">
        <v>253</v>
      </c>
      <c r="BF2" s="7" t="s">
        <v>253</v>
      </c>
      <c r="BG2" s="7" t="s">
        <v>253</v>
      </c>
      <c r="BH2" s="7" t="s">
        <v>253</v>
      </c>
      <c r="BI2" s="7" t="s">
        <v>253</v>
      </c>
      <c r="BJ2" s="7" t="s">
        <v>253</v>
      </c>
      <c r="BK2" s="7" t="s">
        <v>253</v>
      </c>
      <c r="BL2" s="7" t="s">
        <v>253</v>
      </c>
      <c r="BM2" s="7" t="s">
        <v>253</v>
      </c>
      <c r="BN2" s="7" t="s">
        <v>253</v>
      </c>
      <c r="BO2" s="7" t="s">
        <v>253</v>
      </c>
      <c r="BP2" s="7" t="s">
        <v>253</v>
      </c>
      <c r="BQ2" s="7" t="s">
        <v>253</v>
      </c>
      <c r="BR2" s="7" t="s">
        <v>253</v>
      </c>
      <c r="BS2" s="7" t="s">
        <v>253</v>
      </c>
      <c r="BT2" s="7" t="s">
        <v>253</v>
      </c>
      <c r="BU2" s="7" t="s">
        <v>253</v>
      </c>
      <c r="BV2" s="7" t="s">
        <v>253</v>
      </c>
      <c r="BW2" s="7" t="s">
        <v>253</v>
      </c>
      <c r="BX2" s="7" t="s">
        <v>253</v>
      </c>
      <c r="BY2" s="7" t="s">
        <v>253</v>
      </c>
      <c r="BZ2" s="7" t="s">
        <v>253</v>
      </c>
      <c r="CA2" s="7" t="s">
        <v>253</v>
      </c>
      <c r="CB2" s="7" t="s">
        <v>253</v>
      </c>
      <c r="CC2" s="7" t="s">
        <v>253</v>
      </c>
      <c r="CD2" s="7" t="s">
        <v>253</v>
      </c>
      <c r="CE2" s="7" t="s">
        <v>253</v>
      </c>
      <c r="CF2" s="7" t="s">
        <v>253</v>
      </c>
      <c r="CG2" s="7" t="s">
        <v>253</v>
      </c>
      <c r="CH2" s="7" t="s">
        <v>253</v>
      </c>
      <c r="CI2" s="7" t="s">
        <v>253</v>
      </c>
      <c r="CJ2" s="7" t="s">
        <v>253</v>
      </c>
      <c r="CK2" s="7" t="s">
        <v>253</v>
      </c>
      <c r="CL2" s="7" t="s">
        <v>253</v>
      </c>
      <c r="CM2" s="7" t="s">
        <v>253</v>
      </c>
      <c r="CN2" s="7" t="s">
        <v>253</v>
      </c>
      <c r="CO2" s="7" t="s">
        <v>253</v>
      </c>
      <c r="CP2" s="7" t="s">
        <v>253</v>
      </c>
      <c r="CQ2" s="7" t="s">
        <v>253</v>
      </c>
      <c r="CR2" s="7" t="s">
        <v>253</v>
      </c>
      <c r="CS2" s="7" t="s">
        <v>253</v>
      </c>
      <c r="CT2" s="7" t="s">
        <v>253</v>
      </c>
      <c r="CU2" s="7" t="s">
        <v>253</v>
      </c>
      <c r="CV2" s="7" t="s">
        <v>253</v>
      </c>
      <c r="CW2" s="7" t="s">
        <v>253</v>
      </c>
      <c r="CX2" s="7" t="s">
        <v>253</v>
      </c>
      <c r="CY2" s="7" t="s">
        <v>253</v>
      </c>
      <c r="CZ2" s="7" t="s">
        <v>253</v>
      </c>
      <c r="DA2" s="7" t="s">
        <v>253</v>
      </c>
      <c r="DB2" s="7" t="s">
        <v>253</v>
      </c>
      <c r="DC2" s="7" t="s">
        <v>253</v>
      </c>
      <c r="DD2" s="7" t="s">
        <v>253</v>
      </c>
      <c r="DE2" s="7" t="s">
        <v>253</v>
      </c>
      <c r="DF2" s="7" t="s">
        <v>253</v>
      </c>
      <c r="DG2" s="7" t="s">
        <v>253</v>
      </c>
      <c r="DH2" s="7" t="s">
        <v>253</v>
      </c>
      <c r="DI2" s="7" t="s">
        <v>253</v>
      </c>
      <c r="DJ2" s="7" t="s">
        <v>253</v>
      </c>
      <c r="DK2" s="7" t="s">
        <v>253</v>
      </c>
      <c r="DL2" s="7" t="s">
        <v>253</v>
      </c>
      <c r="DM2" s="7" t="s">
        <v>253</v>
      </c>
      <c r="DN2" s="7" t="s">
        <v>253</v>
      </c>
      <c r="DO2" s="7" t="s">
        <v>253</v>
      </c>
      <c r="DP2" s="7" t="s">
        <v>253</v>
      </c>
      <c r="DQ2" s="7" t="s">
        <v>253</v>
      </c>
      <c r="DR2" s="7" t="s">
        <v>253</v>
      </c>
      <c r="DS2" s="7" t="s">
        <v>253</v>
      </c>
      <c r="DT2" s="7" t="s">
        <v>253</v>
      </c>
      <c r="DU2" s="7" t="s">
        <v>253</v>
      </c>
      <c r="DV2" s="7" t="s">
        <v>253</v>
      </c>
      <c r="DW2" s="7" t="s">
        <v>253</v>
      </c>
      <c r="DX2" s="7" t="s">
        <v>253</v>
      </c>
      <c r="DY2" s="7" t="s">
        <v>253</v>
      </c>
      <c r="DZ2" s="7" t="s">
        <v>253</v>
      </c>
      <c r="EA2" s="7" t="s">
        <v>253</v>
      </c>
      <c r="EB2" s="7" t="s">
        <v>253</v>
      </c>
      <c r="EC2" s="7" t="s">
        <v>253</v>
      </c>
      <c r="ED2" s="7" t="s">
        <v>253</v>
      </c>
      <c r="EE2" s="7" t="s">
        <v>253</v>
      </c>
      <c r="EF2" s="7" t="s">
        <v>253</v>
      </c>
      <c r="EG2" s="7" t="s">
        <v>253</v>
      </c>
      <c r="EH2" s="7" t="s">
        <v>253</v>
      </c>
      <c r="EI2" s="7" t="s">
        <v>253</v>
      </c>
      <c r="EJ2" s="7" t="s">
        <v>253</v>
      </c>
      <c r="EK2" s="7" t="s">
        <v>253</v>
      </c>
      <c r="EL2" s="7" t="s">
        <v>253</v>
      </c>
      <c r="EM2" s="7" t="s">
        <v>253</v>
      </c>
      <c r="EN2" s="7" t="s">
        <v>253</v>
      </c>
      <c r="EO2" s="7" t="s">
        <v>253</v>
      </c>
      <c r="EP2" s="7" t="s">
        <v>253</v>
      </c>
      <c r="EQ2" s="7" t="s">
        <v>253</v>
      </c>
      <c r="ER2" s="7" t="s">
        <v>253</v>
      </c>
      <c r="ES2" s="7" t="s">
        <v>253</v>
      </c>
      <c r="ET2" s="7" t="s">
        <v>253</v>
      </c>
      <c r="EU2" s="7" t="s">
        <v>253</v>
      </c>
      <c r="EV2" s="7" t="s">
        <v>253</v>
      </c>
      <c r="EW2" s="7" t="s">
        <v>253</v>
      </c>
      <c r="EX2" s="7" t="s">
        <v>253</v>
      </c>
      <c r="EY2" s="7" t="s">
        <v>253</v>
      </c>
      <c r="EZ2" s="7" t="s">
        <v>253</v>
      </c>
      <c r="FA2" s="7" t="s">
        <v>253</v>
      </c>
      <c r="FB2" s="7" t="s">
        <v>253</v>
      </c>
      <c r="FC2" s="7" t="s">
        <v>253</v>
      </c>
      <c r="FD2" s="7" t="s">
        <v>253</v>
      </c>
      <c r="FE2" s="7" t="s">
        <v>253</v>
      </c>
      <c r="FF2" s="7" t="s">
        <v>253</v>
      </c>
      <c r="FG2" s="7" t="s">
        <v>253</v>
      </c>
      <c r="FH2" s="7" t="s">
        <v>253</v>
      </c>
      <c r="FI2" s="7" t="s">
        <v>253</v>
      </c>
      <c r="FJ2" s="7" t="s">
        <v>253</v>
      </c>
      <c r="FK2" s="7" t="s">
        <v>253</v>
      </c>
      <c r="FL2" s="7" t="s">
        <v>253</v>
      </c>
      <c r="FM2" s="7" t="s">
        <v>253</v>
      </c>
      <c r="FN2" s="7" t="s">
        <v>253</v>
      </c>
      <c r="FO2" s="7" t="s">
        <v>253</v>
      </c>
      <c r="FP2" s="7" t="s">
        <v>253</v>
      </c>
      <c r="FQ2" s="7" t="s">
        <v>253</v>
      </c>
      <c r="FR2" s="7" t="s">
        <v>253</v>
      </c>
      <c r="FS2" s="7" t="s">
        <v>253</v>
      </c>
      <c r="FT2" s="7" t="s">
        <v>253</v>
      </c>
      <c r="FU2" s="7" t="s">
        <v>253</v>
      </c>
      <c r="FV2" s="7" t="s">
        <v>253</v>
      </c>
      <c r="FW2" s="7" t="s">
        <v>253</v>
      </c>
      <c r="FX2" s="7" t="s">
        <v>253</v>
      </c>
      <c r="FY2" s="7" t="s">
        <v>253</v>
      </c>
      <c r="FZ2" s="7" t="s">
        <v>253</v>
      </c>
      <c r="GA2" s="7" t="s">
        <v>253</v>
      </c>
      <c r="GB2" s="7" t="s">
        <v>253</v>
      </c>
      <c r="GC2" s="7" t="s">
        <v>253</v>
      </c>
      <c r="GD2" s="7" t="s">
        <v>253</v>
      </c>
      <c r="GE2" s="7" t="s">
        <v>253</v>
      </c>
      <c r="GF2" s="7" t="s">
        <v>253</v>
      </c>
      <c r="GG2" s="7" t="s">
        <v>253</v>
      </c>
      <c r="GH2" s="7" t="s">
        <v>253</v>
      </c>
      <c r="GI2" s="7" t="s">
        <v>253</v>
      </c>
      <c r="GJ2" s="7" t="s">
        <v>253</v>
      </c>
      <c r="GK2" s="7" t="s">
        <v>253</v>
      </c>
      <c r="GL2" s="7" t="s">
        <v>253</v>
      </c>
      <c r="GM2" s="7" t="s">
        <v>253</v>
      </c>
      <c r="GN2" s="7" t="s">
        <v>253</v>
      </c>
      <c r="GO2" s="7" t="s">
        <v>253</v>
      </c>
      <c r="GP2" s="7" t="s">
        <v>253</v>
      </c>
      <c r="GQ2" s="7" t="s">
        <v>253</v>
      </c>
      <c r="GR2" s="7" t="s">
        <v>253</v>
      </c>
      <c r="GS2" s="7" t="s">
        <v>253</v>
      </c>
      <c r="GT2" s="7" t="s">
        <v>253</v>
      </c>
      <c r="GU2" s="7" t="s">
        <v>253</v>
      </c>
      <c r="GV2" s="7" t="s">
        <v>253</v>
      </c>
      <c r="GW2" s="7" t="s">
        <v>253</v>
      </c>
      <c r="GX2" s="7" t="s">
        <v>253</v>
      </c>
      <c r="GY2" s="7" t="s">
        <v>253</v>
      </c>
      <c r="GZ2" s="7" t="s">
        <v>253</v>
      </c>
      <c r="HA2" s="7" t="s">
        <v>253</v>
      </c>
      <c r="HB2" s="7" t="s">
        <v>253</v>
      </c>
      <c r="HC2" s="7" t="s">
        <v>253</v>
      </c>
      <c r="HD2" s="7" t="s">
        <v>253</v>
      </c>
      <c r="HE2" s="7" t="s">
        <v>253</v>
      </c>
      <c r="HF2" s="7" t="s">
        <v>253</v>
      </c>
      <c r="HG2" s="7" t="s">
        <v>253</v>
      </c>
      <c r="HH2" s="7" t="s">
        <v>253</v>
      </c>
      <c r="HI2" s="7" t="s">
        <v>253</v>
      </c>
      <c r="HJ2" s="7" t="s">
        <v>253</v>
      </c>
      <c r="HK2" s="7" t="s">
        <v>253</v>
      </c>
      <c r="HL2" s="7" t="s">
        <v>253</v>
      </c>
      <c r="HM2" s="7" t="s">
        <v>253</v>
      </c>
      <c r="HN2" s="7" t="s">
        <v>253</v>
      </c>
      <c r="HO2" s="7" t="s">
        <v>253</v>
      </c>
      <c r="HP2" s="7" t="s">
        <v>253</v>
      </c>
      <c r="HQ2" s="7" t="s">
        <v>253</v>
      </c>
      <c r="HR2" s="7" t="s">
        <v>253</v>
      </c>
      <c r="HS2" s="7" t="s">
        <v>253</v>
      </c>
      <c r="HT2" s="7" t="s">
        <v>253</v>
      </c>
      <c r="HU2" s="7" t="s">
        <v>253</v>
      </c>
      <c r="HV2" s="7" t="s">
        <v>253</v>
      </c>
      <c r="HW2" s="7" t="s">
        <v>253</v>
      </c>
      <c r="HX2" s="7" t="s">
        <v>253</v>
      </c>
      <c r="HY2" s="7" t="s">
        <v>253</v>
      </c>
      <c r="HZ2" s="7" t="s">
        <v>253</v>
      </c>
      <c r="IA2" s="7" t="s">
        <v>253</v>
      </c>
      <c r="IB2" s="7" t="s">
        <v>253</v>
      </c>
      <c r="IC2" s="7" t="s">
        <v>253</v>
      </c>
      <c r="ID2" s="7" t="s">
        <v>253</v>
      </c>
      <c r="IE2" s="7" t="s">
        <v>253</v>
      </c>
      <c r="IF2" s="7" t="s">
        <v>253</v>
      </c>
      <c r="IG2" s="7" t="s">
        <v>253</v>
      </c>
      <c r="IH2" s="7" t="s">
        <v>253</v>
      </c>
      <c r="II2" s="7" t="s">
        <v>253</v>
      </c>
      <c r="IJ2" s="7" t="s">
        <v>253</v>
      </c>
      <c r="IK2" s="7" t="s">
        <v>253</v>
      </c>
      <c r="IL2" s="7" t="s">
        <v>253</v>
      </c>
      <c r="IM2" s="7" t="s">
        <v>253</v>
      </c>
      <c r="IN2" s="7" t="s">
        <v>253</v>
      </c>
      <c r="IO2" s="7" t="s">
        <v>253</v>
      </c>
      <c r="IP2" s="7" t="s">
        <v>253</v>
      </c>
      <c r="IQ2" s="7" t="s">
        <v>253</v>
      </c>
    </row>
    <row r="3" spans="1:251">
      <c r="A3" s="4" t="s">
        <v>245</v>
      </c>
      <c r="B3" s="8" t="s">
        <v>254</v>
      </c>
      <c r="C3" s="8" t="s">
        <v>254</v>
      </c>
      <c r="D3" s="8" t="s">
        <v>254</v>
      </c>
      <c r="E3" s="8" t="s">
        <v>254</v>
      </c>
      <c r="F3" s="8" t="s">
        <v>254</v>
      </c>
      <c r="G3" s="8" t="s">
        <v>254</v>
      </c>
      <c r="H3" s="8" t="s">
        <v>254</v>
      </c>
      <c r="I3" s="8" t="s">
        <v>254</v>
      </c>
      <c r="J3" s="8" t="s">
        <v>254</v>
      </c>
      <c r="K3" s="8" t="s">
        <v>254</v>
      </c>
      <c r="L3" s="8" t="s">
        <v>254</v>
      </c>
      <c r="M3" s="8" t="s">
        <v>254</v>
      </c>
      <c r="N3" s="8" t="s">
        <v>254</v>
      </c>
      <c r="O3" s="8" t="s">
        <v>254</v>
      </c>
      <c r="P3" s="8" t="s">
        <v>254</v>
      </c>
      <c r="Q3" s="8" t="s">
        <v>254</v>
      </c>
      <c r="R3" s="8" t="s">
        <v>254</v>
      </c>
      <c r="S3" s="8" t="s">
        <v>254</v>
      </c>
      <c r="T3" s="8" t="s">
        <v>254</v>
      </c>
      <c r="U3" s="8" t="s">
        <v>254</v>
      </c>
      <c r="V3" s="8" t="s">
        <v>254</v>
      </c>
      <c r="W3" s="8" t="s">
        <v>254</v>
      </c>
      <c r="X3" s="8" t="s">
        <v>254</v>
      </c>
      <c r="Y3" s="8" t="s">
        <v>254</v>
      </c>
      <c r="Z3" s="8" t="s">
        <v>254</v>
      </c>
      <c r="AA3" s="8" t="s">
        <v>254</v>
      </c>
      <c r="AB3" s="8" t="s">
        <v>254</v>
      </c>
      <c r="AC3" s="8" t="s">
        <v>254</v>
      </c>
      <c r="AD3" s="8" t="s">
        <v>254</v>
      </c>
      <c r="AE3" s="8" t="s">
        <v>254</v>
      </c>
      <c r="AF3" s="8" t="s">
        <v>254</v>
      </c>
      <c r="AG3" s="8" t="s">
        <v>254</v>
      </c>
      <c r="AH3" s="8" t="s">
        <v>254</v>
      </c>
      <c r="AI3" s="8" t="s">
        <v>254</v>
      </c>
      <c r="AJ3" s="8" t="s">
        <v>254</v>
      </c>
      <c r="AK3" s="8" t="s">
        <v>254</v>
      </c>
      <c r="AL3" s="8" t="s">
        <v>254</v>
      </c>
      <c r="AM3" s="8" t="s">
        <v>254</v>
      </c>
      <c r="AN3" s="8" t="s">
        <v>254</v>
      </c>
      <c r="AO3" s="8" t="s">
        <v>254</v>
      </c>
      <c r="AP3" s="8" t="s">
        <v>254</v>
      </c>
      <c r="AQ3" s="8" t="s">
        <v>254</v>
      </c>
      <c r="AR3" s="8" t="s">
        <v>254</v>
      </c>
      <c r="AS3" s="8" t="s">
        <v>254</v>
      </c>
      <c r="AT3" s="8" t="s">
        <v>254</v>
      </c>
      <c r="AU3" s="8" t="s">
        <v>254</v>
      </c>
      <c r="AV3" s="8" t="s">
        <v>254</v>
      </c>
      <c r="AW3" s="8" t="s">
        <v>254</v>
      </c>
      <c r="AX3" s="8" t="s">
        <v>254</v>
      </c>
      <c r="AY3" s="8" t="s">
        <v>254</v>
      </c>
      <c r="AZ3" s="8" t="s">
        <v>254</v>
      </c>
      <c r="BA3" s="8" t="s">
        <v>254</v>
      </c>
      <c r="BB3" s="8" t="s">
        <v>254</v>
      </c>
      <c r="BC3" s="8" t="s">
        <v>254</v>
      </c>
      <c r="BD3" s="8" t="s">
        <v>254</v>
      </c>
      <c r="BE3" s="8" t="s">
        <v>254</v>
      </c>
      <c r="BF3" s="8" t="s">
        <v>254</v>
      </c>
      <c r="BG3" s="8" t="s">
        <v>254</v>
      </c>
      <c r="BH3" s="8" t="s">
        <v>254</v>
      </c>
      <c r="BI3" s="8" t="s">
        <v>254</v>
      </c>
      <c r="BJ3" s="8" t="s">
        <v>254</v>
      </c>
      <c r="BK3" s="8" t="s">
        <v>254</v>
      </c>
      <c r="BL3" s="8" t="s">
        <v>254</v>
      </c>
      <c r="BM3" s="8" t="s">
        <v>254</v>
      </c>
      <c r="BN3" s="8" t="s">
        <v>254</v>
      </c>
      <c r="BO3" s="8" t="s">
        <v>254</v>
      </c>
      <c r="BP3" s="8" t="s">
        <v>254</v>
      </c>
      <c r="BQ3" s="8" t="s">
        <v>254</v>
      </c>
      <c r="BR3" s="8" t="s">
        <v>254</v>
      </c>
      <c r="BS3" s="8" t="s">
        <v>254</v>
      </c>
      <c r="BT3" s="8" t="s">
        <v>254</v>
      </c>
      <c r="BU3" s="8" t="s">
        <v>254</v>
      </c>
      <c r="BV3" s="8" t="s">
        <v>254</v>
      </c>
      <c r="BW3" s="8" t="s">
        <v>254</v>
      </c>
      <c r="BX3" s="8" t="s">
        <v>254</v>
      </c>
      <c r="BY3" s="8" t="s">
        <v>254</v>
      </c>
      <c r="BZ3" s="8" t="s">
        <v>254</v>
      </c>
      <c r="CA3" s="8" t="s">
        <v>254</v>
      </c>
      <c r="CB3" s="8" t="s">
        <v>254</v>
      </c>
      <c r="CC3" s="8" t="s">
        <v>254</v>
      </c>
      <c r="CD3" s="8" t="s">
        <v>254</v>
      </c>
      <c r="CE3" s="8" t="s">
        <v>254</v>
      </c>
      <c r="CF3" s="8" t="s">
        <v>254</v>
      </c>
      <c r="CG3" s="8" t="s">
        <v>254</v>
      </c>
      <c r="CH3" s="8" t="s">
        <v>254</v>
      </c>
      <c r="CI3" s="8" t="s">
        <v>254</v>
      </c>
      <c r="CJ3" s="8" t="s">
        <v>254</v>
      </c>
      <c r="CK3" s="8" t="s">
        <v>254</v>
      </c>
      <c r="CL3" s="8" t="s">
        <v>254</v>
      </c>
      <c r="CM3" s="8" t="s">
        <v>254</v>
      </c>
      <c r="CN3" s="8" t="s">
        <v>254</v>
      </c>
      <c r="CO3" s="8" t="s">
        <v>254</v>
      </c>
      <c r="CP3" s="8" t="s">
        <v>254</v>
      </c>
      <c r="CQ3" s="8" t="s">
        <v>254</v>
      </c>
      <c r="CR3" s="8" t="s">
        <v>254</v>
      </c>
      <c r="CS3" s="8" t="s">
        <v>254</v>
      </c>
      <c r="CT3" s="8" t="s">
        <v>254</v>
      </c>
      <c r="CU3" s="8" t="s">
        <v>254</v>
      </c>
      <c r="CV3" s="8" t="s">
        <v>254</v>
      </c>
      <c r="CW3" s="8" t="s">
        <v>254</v>
      </c>
      <c r="CX3" s="8" t="s">
        <v>254</v>
      </c>
      <c r="CY3" s="8" t="s">
        <v>254</v>
      </c>
      <c r="CZ3" s="8" t="s">
        <v>254</v>
      </c>
      <c r="DA3" s="8" t="s">
        <v>254</v>
      </c>
      <c r="DB3" s="8" t="s">
        <v>254</v>
      </c>
      <c r="DC3" s="8" t="s">
        <v>254</v>
      </c>
      <c r="DD3" s="8" t="s">
        <v>254</v>
      </c>
      <c r="DE3" s="8" t="s">
        <v>254</v>
      </c>
      <c r="DF3" s="8" t="s">
        <v>254</v>
      </c>
      <c r="DG3" s="8" t="s">
        <v>254</v>
      </c>
      <c r="DH3" s="8" t="s">
        <v>254</v>
      </c>
      <c r="DI3" s="8" t="s">
        <v>254</v>
      </c>
      <c r="DJ3" s="8" t="s">
        <v>254</v>
      </c>
      <c r="DK3" s="8" t="s">
        <v>254</v>
      </c>
      <c r="DL3" s="8" t="s">
        <v>254</v>
      </c>
      <c r="DM3" s="8" t="s">
        <v>254</v>
      </c>
      <c r="DN3" s="8" t="s">
        <v>254</v>
      </c>
      <c r="DO3" s="8" t="s">
        <v>254</v>
      </c>
      <c r="DP3" s="8" t="s">
        <v>254</v>
      </c>
      <c r="DQ3" s="8" t="s">
        <v>254</v>
      </c>
      <c r="DR3" s="8" t="s">
        <v>254</v>
      </c>
      <c r="DS3" s="8" t="s">
        <v>254</v>
      </c>
      <c r="DT3" s="8" t="s">
        <v>254</v>
      </c>
      <c r="DU3" s="8" t="s">
        <v>254</v>
      </c>
      <c r="DV3" s="8" t="s">
        <v>254</v>
      </c>
      <c r="DW3" s="8" t="s">
        <v>254</v>
      </c>
      <c r="DX3" s="8" t="s">
        <v>254</v>
      </c>
      <c r="DY3" s="8" t="s">
        <v>254</v>
      </c>
      <c r="DZ3" s="8" t="s">
        <v>254</v>
      </c>
      <c r="EA3" s="8" t="s">
        <v>254</v>
      </c>
      <c r="EB3" s="8" t="s">
        <v>254</v>
      </c>
      <c r="EC3" s="8" t="s">
        <v>254</v>
      </c>
      <c r="ED3" s="8" t="s">
        <v>254</v>
      </c>
      <c r="EE3" s="8" t="s">
        <v>254</v>
      </c>
      <c r="EF3" s="8" t="s">
        <v>254</v>
      </c>
      <c r="EG3" s="8" t="s">
        <v>254</v>
      </c>
      <c r="EH3" s="8" t="s">
        <v>254</v>
      </c>
      <c r="EI3" s="8" t="s">
        <v>254</v>
      </c>
      <c r="EJ3" s="8" t="s">
        <v>254</v>
      </c>
      <c r="EK3" s="8" t="s">
        <v>254</v>
      </c>
      <c r="EL3" s="8" t="s">
        <v>254</v>
      </c>
      <c r="EM3" s="8" t="s">
        <v>254</v>
      </c>
      <c r="EN3" s="8" t="s">
        <v>254</v>
      </c>
      <c r="EO3" s="8" t="s">
        <v>254</v>
      </c>
      <c r="EP3" s="8" t="s">
        <v>254</v>
      </c>
      <c r="EQ3" s="8" t="s">
        <v>254</v>
      </c>
      <c r="ER3" s="8" t="s">
        <v>254</v>
      </c>
      <c r="ES3" s="8" t="s">
        <v>254</v>
      </c>
      <c r="ET3" s="8" t="s">
        <v>254</v>
      </c>
      <c r="EU3" s="8" t="s">
        <v>254</v>
      </c>
      <c r="EV3" s="8" t="s">
        <v>254</v>
      </c>
      <c r="EW3" s="8" t="s">
        <v>254</v>
      </c>
      <c r="EX3" s="8" t="s">
        <v>254</v>
      </c>
      <c r="EY3" s="8" t="s">
        <v>254</v>
      </c>
      <c r="EZ3" s="8" t="s">
        <v>254</v>
      </c>
      <c r="FA3" s="8" t="s">
        <v>254</v>
      </c>
      <c r="FB3" s="8" t="s">
        <v>254</v>
      </c>
      <c r="FC3" s="8" t="s">
        <v>254</v>
      </c>
      <c r="FD3" s="8" t="s">
        <v>254</v>
      </c>
      <c r="FE3" s="8" t="s">
        <v>254</v>
      </c>
      <c r="FF3" s="8" t="s">
        <v>254</v>
      </c>
      <c r="FG3" s="8" t="s">
        <v>254</v>
      </c>
      <c r="FH3" s="8" t="s">
        <v>254</v>
      </c>
      <c r="FI3" s="8" t="s">
        <v>254</v>
      </c>
      <c r="FJ3" s="8" t="s">
        <v>254</v>
      </c>
      <c r="FK3" s="8" t="s">
        <v>254</v>
      </c>
      <c r="FL3" s="8" t="s">
        <v>254</v>
      </c>
      <c r="FM3" s="8" t="s">
        <v>254</v>
      </c>
      <c r="FN3" s="8" t="s">
        <v>254</v>
      </c>
      <c r="FO3" s="8" t="s">
        <v>254</v>
      </c>
      <c r="FP3" s="8" t="s">
        <v>254</v>
      </c>
      <c r="FQ3" s="8" t="s">
        <v>254</v>
      </c>
      <c r="FR3" s="8" t="s">
        <v>254</v>
      </c>
      <c r="FS3" s="8" t="s">
        <v>254</v>
      </c>
      <c r="FT3" s="8" t="s">
        <v>254</v>
      </c>
      <c r="FU3" s="8" t="s">
        <v>254</v>
      </c>
      <c r="FV3" s="8" t="s">
        <v>254</v>
      </c>
      <c r="FW3" s="8" t="s">
        <v>254</v>
      </c>
      <c r="FX3" s="8" t="s">
        <v>254</v>
      </c>
      <c r="FY3" s="8" t="s">
        <v>254</v>
      </c>
      <c r="FZ3" s="8" t="s">
        <v>254</v>
      </c>
      <c r="GA3" s="8" t="s">
        <v>254</v>
      </c>
      <c r="GB3" s="8" t="s">
        <v>254</v>
      </c>
      <c r="GC3" s="8" t="s">
        <v>254</v>
      </c>
      <c r="GD3" s="8" t="s">
        <v>254</v>
      </c>
      <c r="GE3" s="8" t="s">
        <v>254</v>
      </c>
      <c r="GF3" s="8" t="s">
        <v>254</v>
      </c>
      <c r="GG3" s="8" t="s">
        <v>254</v>
      </c>
      <c r="GH3" s="8" t="s">
        <v>254</v>
      </c>
      <c r="GI3" s="8" t="s">
        <v>254</v>
      </c>
      <c r="GJ3" s="8" t="s">
        <v>254</v>
      </c>
      <c r="GK3" s="8" t="s">
        <v>254</v>
      </c>
      <c r="GL3" s="8" t="s">
        <v>254</v>
      </c>
      <c r="GM3" s="8" t="s">
        <v>254</v>
      </c>
      <c r="GN3" s="8" t="s">
        <v>254</v>
      </c>
      <c r="GO3" s="8" t="s">
        <v>254</v>
      </c>
      <c r="GP3" s="8" t="s">
        <v>254</v>
      </c>
      <c r="GQ3" s="8" t="s">
        <v>254</v>
      </c>
      <c r="GR3" s="8" t="s">
        <v>254</v>
      </c>
      <c r="GS3" s="8" t="s">
        <v>254</v>
      </c>
      <c r="GT3" s="8" t="s">
        <v>254</v>
      </c>
      <c r="GU3" s="8" t="s">
        <v>254</v>
      </c>
      <c r="GV3" s="8" t="s">
        <v>254</v>
      </c>
      <c r="GW3" s="8" t="s">
        <v>254</v>
      </c>
      <c r="GX3" s="8" t="s">
        <v>254</v>
      </c>
      <c r="GY3" s="8" t="s">
        <v>254</v>
      </c>
      <c r="GZ3" s="8" t="s">
        <v>254</v>
      </c>
      <c r="HA3" s="8" t="s">
        <v>254</v>
      </c>
      <c r="HB3" s="8" t="s">
        <v>254</v>
      </c>
      <c r="HC3" s="8" t="s">
        <v>254</v>
      </c>
      <c r="HD3" s="8" t="s">
        <v>254</v>
      </c>
      <c r="HE3" s="8" t="s">
        <v>254</v>
      </c>
      <c r="HF3" s="8" t="s">
        <v>254</v>
      </c>
      <c r="HG3" s="8" t="s">
        <v>254</v>
      </c>
      <c r="HH3" s="8" t="s">
        <v>254</v>
      </c>
      <c r="HI3" s="8" t="s">
        <v>254</v>
      </c>
      <c r="HJ3" s="8" t="s">
        <v>254</v>
      </c>
      <c r="HK3" s="8" t="s">
        <v>254</v>
      </c>
      <c r="HL3" s="8" t="s">
        <v>254</v>
      </c>
      <c r="HM3" s="8" t="s">
        <v>254</v>
      </c>
      <c r="HN3" s="8" t="s">
        <v>254</v>
      </c>
      <c r="HO3" s="8" t="s">
        <v>254</v>
      </c>
      <c r="HP3" s="8" t="s">
        <v>254</v>
      </c>
      <c r="HQ3" s="8" t="s">
        <v>254</v>
      </c>
      <c r="HR3" s="8" t="s">
        <v>254</v>
      </c>
      <c r="HS3" s="8" t="s">
        <v>254</v>
      </c>
      <c r="HT3" s="8" t="s">
        <v>254</v>
      </c>
      <c r="HU3" s="8" t="s">
        <v>254</v>
      </c>
      <c r="HV3" s="8" t="s">
        <v>254</v>
      </c>
      <c r="HW3" s="8" t="s">
        <v>254</v>
      </c>
      <c r="HX3" s="8" t="s">
        <v>254</v>
      </c>
      <c r="HY3" s="8" t="s">
        <v>254</v>
      </c>
      <c r="HZ3" s="8" t="s">
        <v>254</v>
      </c>
      <c r="IA3" s="8" t="s">
        <v>254</v>
      </c>
      <c r="IB3" s="8" t="s">
        <v>254</v>
      </c>
      <c r="IC3" s="8" t="s">
        <v>254</v>
      </c>
      <c r="ID3" s="8" t="s">
        <v>254</v>
      </c>
      <c r="IE3" s="8" t="s">
        <v>254</v>
      </c>
      <c r="IF3" s="8" t="s">
        <v>254</v>
      </c>
      <c r="IG3" s="8" t="s">
        <v>254</v>
      </c>
      <c r="IH3" s="8" t="s">
        <v>254</v>
      </c>
      <c r="II3" s="8" t="s">
        <v>254</v>
      </c>
      <c r="IJ3" s="8" t="s">
        <v>254</v>
      </c>
      <c r="IK3" s="8" t="s">
        <v>254</v>
      </c>
      <c r="IL3" s="8" t="s">
        <v>254</v>
      </c>
      <c r="IM3" s="8" t="s">
        <v>254</v>
      </c>
      <c r="IN3" s="8" t="s">
        <v>254</v>
      </c>
      <c r="IO3" s="8" t="s">
        <v>254</v>
      </c>
      <c r="IP3" s="8" t="s">
        <v>254</v>
      </c>
      <c r="IQ3" s="8" t="s">
        <v>254</v>
      </c>
    </row>
    <row r="4" spans="1:251">
      <c r="A4" s="4" t="s">
        <v>246</v>
      </c>
      <c r="B4" s="8" t="s">
        <v>255</v>
      </c>
      <c r="C4" s="8" t="s">
        <v>255</v>
      </c>
      <c r="D4" s="8" t="s">
        <v>255</v>
      </c>
      <c r="E4" s="8" t="s">
        <v>255</v>
      </c>
      <c r="F4" s="8" t="s">
        <v>255</v>
      </c>
      <c r="G4" s="8" t="s">
        <v>255</v>
      </c>
      <c r="H4" s="8" t="s">
        <v>255</v>
      </c>
      <c r="I4" s="8" t="s">
        <v>255</v>
      </c>
      <c r="J4" s="8" t="s">
        <v>255</v>
      </c>
      <c r="K4" s="8" t="s">
        <v>255</v>
      </c>
      <c r="L4" s="8" t="s">
        <v>255</v>
      </c>
      <c r="M4" s="8" t="s">
        <v>255</v>
      </c>
      <c r="N4" s="8" t="s">
        <v>255</v>
      </c>
      <c r="O4" s="8" t="s">
        <v>255</v>
      </c>
      <c r="P4" s="8" t="s">
        <v>255</v>
      </c>
      <c r="Q4" s="8" t="s">
        <v>255</v>
      </c>
      <c r="R4" s="8" t="s">
        <v>255</v>
      </c>
      <c r="S4" s="8" t="s">
        <v>255</v>
      </c>
      <c r="T4" s="8" t="s">
        <v>255</v>
      </c>
      <c r="U4" s="8" t="s">
        <v>255</v>
      </c>
      <c r="V4" s="8" t="s">
        <v>255</v>
      </c>
      <c r="W4" s="8" t="s">
        <v>255</v>
      </c>
      <c r="X4" s="8" t="s">
        <v>255</v>
      </c>
      <c r="Y4" s="8" t="s">
        <v>255</v>
      </c>
      <c r="Z4" s="8" t="s">
        <v>255</v>
      </c>
      <c r="AA4" s="8" t="s">
        <v>255</v>
      </c>
      <c r="AB4" s="8" t="s">
        <v>255</v>
      </c>
      <c r="AC4" s="8" t="s">
        <v>255</v>
      </c>
      <c r="AD4" s="8" t="s">
        <v>255</v>
      </c>
      <c r="AE4" s="8" t="s">
        <v>255</v>
      </c>
      <c r="AF4" s="8" t="s">
        <v>255</v>
      </c>
      <c r="AG4" s="8" t="s">
        <v>255</v>
      </c>
      <c r="AH4" s="8" t="s">
        <v>255</v>
      </c>
      <c r="AI4" s="8" t="s">
        <v>255</v>
      </c>
      <c r="AJ4" s="8" t="s">
        <v>255</v>
      </c>
      <c r="AK4" s="8" t="s">
        <v>255</v>
      </c>
      <c r="AL4" s="8" t="s">
        <v>255</v>
      </c>
      <c r="AM4" s="8" t="s">
        <v>255</v>
      </c>
      <c r="AN4" s="8" t="s">
        <v>255</v>
      </c>
      <c r="AO4" s="8" t="s">
        <v>255</v>
      </c>
      <c r="AP4" s="8" t="s">
        <v>255</v>
      </c>
      <c r="AQ4" s="8" t="s">
        <v>255</v>
      </c>
      <c r="AR4" s="8" t="s">
        <v>255</v>
      </c>
      <c r="AS4" s="8" t="s">
        <v>255</v>
      </c>
      <c r="AT4" s="8" t="s">
        <v>255</v>
      </c>
      <c r="AU4" s="8" t="s">
        <v>255</v>
      </c>
      <c r="AV4" s="8" t="s">
        <v>255</v>
      </c>
      <c r="AW4" s="8" t="s">
        <v>255</v>
      </c>
      <c r="AX4" s="8" t="s">
        <v>255</v>
      </c>
      <c r="AY4" s="8" t="s">
        <v>255</v>
      </c>
      <c r="AZ4" s="8" t="s">
        <v>255</v>
      </c>
      <c r="BA4" s="8" t="s">
        <v>255</v>
      </c>
      <c r="BB4" s="8" t="s">
        <v>255</v>
      </c>
      <c r="BC4" s="8" t="s">
        <v>255</v>
      </c>
      <c r="BD4" s="8" t="s">
        <v>255</v>
      </c>
      <c r="BE4" s="8" t="s">
        <v>255</v>
      </c>
      <c r="BF4" s="8" t="s">
        <v>255</v>
      </c>
      <c r="BG4" s="8" t="s">
        <v>255</v>
      </c>
      <c r="BH4" s="8" t="s">
        <v>255</v>
      </c>
      <c r="BI4" s="8" t="s">
        <v>255</v>
      </c>
      <c r="BJ4" s="8" t="s">
        <v>255</v>
      </c>
      <c r="BK4" s="8" t="s">
        <v>255</v>
      </c>
      <c r="BL4" s="8" t="s">
        <v>255</v>
      </c>
      <c r="BM4" s="8" t="s">
        <v>255</v>
      </c>
      <c r="BN4" s="8" t="s">
        <v>255</v>
      </c>
      <c r="BO4" s="8" t="s">
        <v>255</v>
      </c>
      <c r="BP4" s="8" t="s">
        <v>255</v>
      </c>
      <c r="BQ4" s="8" t="s">
        <v>255</v>
      </c>
      <c r="BR4" s="8" t="s">
        <v>255</v>
      </c>
      <c r="BS4" s="8" t="s">
        <v>255</v>
      </c>
      <c r="BT4" s="8" t="s">
        <v>255</v>
      </c>
      <c r="BU4" s="8" t="s">
        <v>255</v>
      </c>
      <c r="BV4" s="8" t="s">
        <v>255</v>
      </c>
      <c r="BW4" s="8" t="s">
        <v>255</v>
      </c>
      <c r="BX4" s="8" t="s">
        <v>255</v>
      </c>
      <c r="BY4" s="8" t="s">
        <v>255</v>
      </c>
      <c r="BZ4" s="8" t="s">
        <v>255</v>
      </c>
      <c r="CA4" s="8" t="s">
        <v>255</v>
      </c>
      <c r="CB4" s="8" t="s">
        <v>255</v>
      </c>
      <c r="CC4" s="8" t="s">
        <v>255</v>
      </c>
      <c r="CD4" s="8" t="s">
        <v>255</v>
      </c>
      <c r="CE4" s="8" t="s">
        <v>255</v>
      </c>
      <c r="CF4" s="8" t="s">
        <v>255</v>
      </c>
      <c r="CG4" s="8" t="s">
        <v>255</v>
      </c>
      <c r="CH4" s="8" t="s">
        <v>255</v>
      </c>
      <c r="CI4" s="8" t="s">
        <v>255</v>
      </c>
      <c r="CJ4" s="8" t="s">
        <v>255</v>
      </c>
      <c r="CK4" s="8" t="s">
        <v>255</v>
      </c>
      <c r="CL4" s="8" t="s">
        <v>255</v>
      </c>
      <c r="CM4" s="8" t="s">
        <v>255</v>
      </c>
      <c r="CN4" s="8" t="s">
        <v>255</v>
      </c>
      <c r="CO4" s="8" t="s">
        <v>255</v>
      </c>
      <c r="CP4" s="8" t="s">
        <v>255</v>
      </c>
      <c r="CQ4" s="8" t="s">
        <v>255</v>
      </c>
      <c r="CR4" s="8" t="s">
        <v>255</v>
      </c>
      <c r="CS4" s="8" t="s">
        <v>255</v>
      </c>
      <c r="CT4" s="8" t="s">
        <v>255</v>
      </c>
      <c r="CU4" s="8" t="s">
        <v>255</v>
      </c>
      <c r="CV4" s="8" t="s">
        <v>255</v>
      </c>
      <c r="CW4" s="8" t="s">
        <v>255</v>
      </c>
      <c r="CX4" s="8" t="s">
        <v>255</v>
      </c>
      <c r="CY4" s="8" t="s">
        <v>255</v>
      </c>
      <c r="CZ4" s="8" t="s">
        <v>255</v>
      </c>
      <c r="DA4" s="8" t="s">
        <v>255</v>
      </c>
      <c r="DB4" s="8" t="s">
        <v>255</v>
      </c>
      <c r="DC4" s="8" t="s">
        <v>255</v>
      </c>
      <c r="DD4" s="8" t="s">
        <v>255</v>
      </c>
      <c r="DE4" s="8" t="s">
        <v>255</v>
      </c>
      <c r="DF4" s="8" t="s">
        <v>255</v>
      </c>
      <c r="DG4" s="8" t="s">
        <v>255</v>
      </c>
      <c r="DH4" s="8" t="s">
        <v>255</v>
      </c>
      <c r="DI4" s="8" t="s">
        <v>255</v>
      </c>
      <c r="DJ4" s="8" t="s">
        <v>255</v>
      </c>
      <c r="DK4" s="8" t="s">
        <v>255</v>
      </c>
      <c r="DL4" s="8" t="s">
        <v>255</v>
      </c>
      <c r="DM4" s="8" t="s">
        <v>255</v>
      </c>
      <c r="DN4" s="8" t="s">
        <v>255</v>
      </c>
      <c r="DO4" s="8" t="s">
        <v>255</v>
      </c>
      <c r="DP4" s="8" t="s">
        <v>255</v>
      </c>
      <c r="DQ4" s="8" t="s">
        <v>255</v>
      </c>
      <c r="DR4" s="8" t="s">
        <v>255</v>
      </c>
      <c r="DS4" s="8" t="s">
        <v>255</v>
      </c>
      <c r="DT4" s="8" t="s">
        <v>255</v>
      </c>
      <c r="DU4" s="8" t="s">
        <v>255</v>
      </c>
      <c r="DV4" s="8" t="s">
        <v>255</v>
      </c>
      <c r="DW4" s="8" t="s">
        <v>255</v>
      </c>
      <c r="DX4" s="8" t="s">
        <v>255</v>
      </c>
      <c r="DY4" s="8" t="s">
        <v>255</v>
      </c>
      <c r="DZ4" s="8" t="s">
        <v>255</v>
      </c>
      <c r="EA4" s="8" t="s">
        <v>255</v>
      </c>
      <c r="EB4" s="8" t="s">
        <v>255</v>
      </c>
      <c r="EC4" s="8" t="s">
        <v>255</v>
      </c>
      <c r="ED4" s="8" t="s">
        <v>255</v>
      </c>
      <c r="EE4" s="8" t="s">
        <v>255</v>
      </c>
      <c r="EF4" s="8" t="s">
        <v>255</v>
      </c>
      <c r="EG4" s="8" t="s">
        <v>255</v>
      </c>
      <c r="EH4" s="8" t="s">
        <v>255</v>
      </c>
      <c r="EI4" s="8" t="s">
        <v>255</v>
      </c>
      <c r="EJ4" s="8" t="s">
        <v>255</v>
      </c>
      <c r="EK4" s="8" t="s">
        <v>255</v>
      </c>
      <c r="EL4" s="8" t="s">
        <v>255</v>
      </c>
      <c r="EM4" s="8" t="s">
        <v>255</v>
      </c>
      <c r="EN4" s="8" t="s">
        <v>255</v>
      </c>
      <c r="EO4" s="8" t="s">
        <v>255</v>
      </c>
      <c r="EP4" s="8" t="s">
        <v>255</v>
      </c>
      <c r="EQ4" s="8" t="s">
        <v>255</v>
      </c>
      <c r="ER4" s="8" t="s">
        <v>255</v>
      </c>
      <c r="ES4" s="8" t="s">
        <v>255</v>
      </c>
      <c r="ET4" s="8" t="s">
        <v>255</v>
      </c>
      <c r="EU4" s="8" t="s">
        <v>255</v>
      </c>
      <c r="EV4" s="8" t="s">
        <v>255</v>
      </c>
      <c r="EW4" s="8" t="s">
        <v>255</v>
      </c>
      <c r="EX4" s="8" t="s">
        <v>255</v>
      </c>
      <c r="EY4" s="8" t="s">
        <v>255</v>
      </c>
      <c r="EZ4" s="8" t="s">
        <v>255</v>
      </c>
      <c r="FA4" s="8" t="s">
        <v>255</v>
      </c>
      <c r="FB4" s="8" t="s">
        <v>255</v>
      </c>
      <c r="FC4" s="8" t="s">
        <v>255</v>
      </c>
      <c r="FD4" s="8" t="s">
        <v>255</v>
      </c>
      <c r="FE4" s="8" t="s">
        <v>255</v>
      </c>
      <c r="FF4" s="8" t="s">
        <v>255</v>
      </c>
      <c r="FG4" s="8" t="s">
        <v>255</v>
      </c>
      <c r="FH4" s="8" t="s">
        <v>255</v>
      </c>
      <c r="FI4" s="8" t="s">
        <v>255</v>
      </c>
      <c r="FJ4" s="8" t="s">
        <v>255</v>
      </c>
      <c r="FK4" s="8" t="s">
        <v>255</v>
      </c>
      <c r="FL4" s="8" t="s">
        <v>255</v>
      </c>
      <c r="FM4" s="8" t="s">
        <v>255</v>
      </c>
      <c r="FN4" s="8" t="s">
        <v>255</v>
      </c>
      <c r="FO4" s="8" t="s">
        <v>255</v>
      </c>
      <c r="FP4" s="8" t="s">
        <v>255</v>
      </c>
      <c r="FQ4" s="8" t="s">
        <v>255</v>
      </c>
      <c r="FR4" s="8" t="s">
        <v>255</v>
      </c>
      <c r="FS4" s="8" t="s">
        <v>255</v>
      </c>
      <c r="FT4" s="8" t="s">
        <v>255</v>
      </c>
      <c r="FU4" s="8" t="s">
        <v>255</v>
      </c>
      <c r="FV4" s="8" t="s">
        <v>255</v>
      </c>
      <c r="FW4" s="8" t="s">
        <v>255</v>
      </c>
      <c r="FX4" s="8" t="s">
        <v>255</v>
      </c>
      <c r="FY4" s="8" t="s">
        <v>255</v>
      </c>
      <c r="FZ4" s="8" t="s">
        <v>255</v>
      </c>
      <c r="GA4" s="8" t="s">
        <v>255</v>
      </c>
      <c r="GB4" s="8" t="s">
        <v>255</v>
      </c>
      <c r="GC4" s="8" t="s">
        <v>255</v>
      </c>
      <c r="GD4" s="8" t="s">
        <v>255</v>
      </c>
      <c r="GE4" s="8" t="s">
        <v>255</v>
      </c>
      <c r="GF4" s="8" t="s">
        <v>255</v>
      </c>
      <c r="GG4" s="8" t="s">
        <v>255</v>
      </c>
      <c r="GH4" s="8" t="s">
        <v>255</v>
      </c>
      <c r="GI4" s="8" t="s">
        <v>255</v>
      </c>
      <c r="GJ4" s="8" t="s">
        <v>255</v>
      </c>
      <c r="GK4" s="8" t="s">
        <v>255</v>
      </c>
      <c r="GL4" s="8" t="s">
        <v>255</v>
      </c>
      <c r="GM4" s="8" t="s">
        <v>255</v>
      </c>
      <c r="GN4" s="8" t="s">
        <v>255</v>
      </c>
      <c r="GO4" s="8" t="s">
        <v>255</v>
      </c>
      <c r="GP4" s="8" t="s">
        <v>255</v>
      </c>
      <c r="GQ4" s="8" t="s">
        <v>255</v>
      </c>
      <c r="GR4" s="8" t="s">
        <v>255</v>
      </c>
      <c r="GS4" s="8" t="s">
        <v>255</v>
      </c>
      <c r="GT4" s="8" t="s">
        <v>255</v>
      </c>
      <c r="GU4" s="8" t="s">
        <v>255</v>
      </c>
      <c r="GV4" s="8" t="s">
        <v>255</v>
      </c>
      <c r="GW4" s="8" t="s">
        <v>255</v>
      </c>
      <c r="GX4" s="8" t="s">
        <v>255</v>
      </c>
      <c r="GY4" s="8" t="s">
        <v>255</v>
      </c>
      <c r="GZ4" s="8" t="s">
        <v>255</v>
      </c>
      <c r="HA4" s="8" t="s">
        <v>255</v>
      </c>
      <c r="HB4" s="8" t="s">
        <v>255</v>
      </c>
      <c r="HC4" s="8" t="s">
        <v>255</v>
      </c>
      <c r="HD4" s="8" t="s">
        <v>255</v>
      </c>
      <c r="HE4" s="8" t="s">
        <v>255</v>
      </c>
      <c r="HF4" s="8" t="s">
        <v>255</v>
      </c>
      <c r="HG4" s="8" t="s">
        <v>255</v>
      </c>
      <c r="HH4" s="8" t="s">
        <v>255</v>
      </c>
      <c r="HI4" s="8" t="s">
        <v>255</v>
      </c>
      <c r="HJ4" s="8" t="s">
        <v>255</v>
      </c>
      <c r="HK4" s="8" t="s">
        <v>255</v>
      </c>
      <c r="HL4" s="8" t="s">
        <v>255</v>
      </c>
      <c r="HM4" s="8" t="s">
        <v>255</v>
      </c>
      <c r="HN4" s="8" t="s">
        <v>255</v>
      </c>
      <c r="HO4" s="8" t="s">
        <v>255</v>
      </c>
      <c r="HP4" s="8" t="s">
        <v>255</v>
      </c>
      <c r="HQ4" s="8" t="s">
        <v>255</v>
      </c>
      <c r="HR4" s="8" t="s">
        <v>255</v>
      </c>
      <c r="HS4" s="8" t="s">
        <v>255</v>
      </c>
      <c r="HT4" s="8" t="s">
        <v>255</v>
      </c>
      <c r="HU4" s="8" t="s">
        <v>255</v>
      </c>
      <c r="HV4" s="8" t="s">
        <v>255</v>
      </c>
      <c r="HW4" s="8" t="s">
        <v>255</v>
      </c>
      <c r="HX4" s="8" t="s">
        <v>255</v>
      </c>
      <c r="HY4" s="8" t="s">
        <v>255</v>
      </c>
      <c r="HZ4" s="8" t="s">
        <v>255</v>
      </c>
      <c r="IA4" s="8" t="s">
        <v>255</v>
      </c>
      <c r="IB4" s="8" t="s">
        <v>255</v>
      </c>
      <c r="IC4" s="8" t="s">
        <v>255</v>
      </c>
      <c r="ID4" s="8" t="s">
        <v>255</v>
      </c>
      <c r="IE4" s="8" t="s">
        <v>255</v>
      </c>
      <c r="IF4" s="8" t="s">
        <v>255</v>
      </c>
      <c r="IG4" s="8" t="s">
        <v>255</v>
      </c>
      <c r="IH4" s="8" t="s">
        <v>255</v>
      </c>
      <c r="II4" s="8" t="s">
        <v>255</v>
      </c>
      <c r="IJ4" s="8" t="s">
        <v>255</v>
      </c>
      <c r="IK4" s="8" t="s">
        <v>255</v>
      </c>
      <c r="IL4" s="8" t="s">
        <v>255</v>
      </c>
      <c r="IM4" s="8" t="s">
        <v>255</v>
      </c>
      <c r="IN4" s="8" t="s">
        <v>255</v>
      </c>
      <c r="IO4" s="8" t="s">
        <v>255</v>
      </c>
      <c r="IP4" s="8" t="s">
        <v>255</v>
      </c>
      <c r="IQ4" s="8" t="s">
        <v>255</v>
      </c>
    </row>
    <row r="5" spans="1:251">
      <c r="A5" s="4" t="s">
        <v>247</v>
      </c>
      <c r="B5" s="8" t="s">
        <v>5259</v>
      </c>
      <c r="C5" s="8" t="s">
        <v>5259</v>
      </c>
      <c r="D5" s="8" t="s">
        <v>5259</v>
      </c>
      <c r="E5" s="8" t="s">
        <v>5259</v>
      </c>
      <c r="F5" s="8" t="s">
        <v>5259</v>
      </c>
      <c r="G5" s="8" t="s">
        <v>5259</v>
      </c>
      <c r="H5" s="8" t="s">
        <v>5259</v>
      </c>
      <c r="I5" s="8" t="s">
        <v>5259</v>
      </c>
      <c r="J5" s="8" t="s">
        <v>5259</v>
      </c>
      <c r="K5" s="8" t="s">
        <v>5259</v>
      </c>
      <c r="L5" s="8" t="s">
        <v>5259</v>
      </c>
      <c r="M5" s="8" t="s">
        <v>5259</v>
      </c>
      <c r="N5" s="8" t="s">
        <v>5259</v>
      </c>
      <c r="O5" s="8" t="s">
        <v>5259</v>
      </c>
      <c r="P5" s="8" t="s">
        <v>5259</v>
      </c>
      <c r="Q5" s="8" t="s">
        <v>5259</v>
      </c>
      <c r="R5" s="8" t="s">
        <v>5259</v>
      </c>
      <c r="S5" s="8" t="s">
        <v>5259</v>
      </c>
      <c r="T5" s="8" t="s">
        <v>5259</v>
      </c>
      <c r="U5" s="8" t="s">
        <v>5259</v>
      </c>
      <c r="V5" s="8" t="s">
        <v>5259</v>
      </c>
      <c r="W5" s="8" t="s">
        <v>5259</v>
      </c>
      <c r="X5" s="8" t="s">
        <v>5259</v>
      </c>
      <c r="Y5" s="8" t="s">
        <v>5259</v>
      </c>
      <c r="Z5" s="8" t="s">
        <v>5259</v>
      </c>
      <c r="AA5" s="8" t="s">
        <v>5259</v>
      </c>
      <c r="AB5" s="8" t="s">
        <v>5259</v>
      </c>
      <c r="AC5" s="8" t="s">
        <v>5259</v>
      </c>
      <c r="AD5" s="8" t="s">
        <v>5259</v>
      </c>
      <c r="AE5" s="8" t="s">
        <v>5259</v>
      </c>
      <c r="AF5" s="8" t="s">
        <v>5259</v>
      </c>
      <c r="AG5" s="8" t="s">
        <v>5259</v>
      </c>
      <c r="AH5" s="8" t="s">
        <v>5259</v>
      </c>
      <c r="AI5" s="8" t="s">
        <v>5259</v>
      </c>
      <c r="AJ5" s="8" t="s">
        <v>5259</v>
      </c>
      <c r="AK5" s="8" t="s">
        <v>5259</v>
      </c>
      <c r="AL5" s="8" t="s">
        <v>5259</v>
      </c>
      <c r="AM5" s="8" t="s">
        <v>5259</v>
      </c>
      <c r="AN5" s="8" t="s">
        <v>5259</v>
      </c>
      <c r="AO5" s="8" t="s">
        <v>5259</v>
      </c>
      <c r="AP5" s="8" t="s">
        <v>5259</v>
      </c>
      <c r="AQ5" s="8" t="s">
        <v>5259</v>
      </c>
      <c r="AR5" s="8" t="s">
        <v>5259</v>
      </c>
      <c r="AS5" s="8" t="s">
        <v>5259</v>
      </c>
      <c r="AT5" s="8" t="s">
        <v>5259</v>
      </c>
      <c r="AU5" s="8" t="s">
        <v>5259</v>
      </c>
      <c r="AV5" s="8" t="s">
        <v>5259</v>
      </c>
      <c r="AW5" s="8" t="s">
        <v>5259</v>
      </c>
      <c r="AX5" s="8" t="s">
        <v>5259</v>
      </c>
      <c r="AY5" s="8" t="s">
        <v>5259</v>
      </c>
      <c r="AZ5" s="8" t="s">
        <v>5259</v>
      </c>
      <c r="BA5" s="8" t="s">
        <v>5259</v>
      </c>
      <c r="BB5" s="8" t="s">
        <v>5259</v>
      </c>
      <c r="BC5" s="8" t="s">
        <v>5259</v>
      </c>
      <c r="BD5" s="8" t="s">
        <v>5259</v>
      </c>
      <c r="BE5" s="8" t="s">
        <v>5259</v>
      </c>
      <c r="BF5" s="8" t="s">
        <v>5259</v>
      </c>
      <c r="BG5" s="8" t="s">
        <v>5259</v>
      </c>
      <c r="BH5" s="8" t="s">
        <v>5259</v>
      </c>
      <c r="BI5" s="8" t="s">
        <v>5259</v>
      </c>
      <c r="BJ5" s="8" t="s">
        <v>5259</v>
      </c>
      <c r="BK5" s="8" t="s">
        <v>5259</v>
      </c>
      <c r="BL5" s="8" t="s">
        <v>5259</v>
      </c>
      <c r="BM5" s="8" t="s">
        <v>5259</v>
      </c>
      <c r="BN5" s="8" t="s">
        <v>5259</v>
      </c>
      <c r="BO5" s="8" t="s">
        <v>5259</v>
      </c>
      <c r="BP5" s="8" t="s">
        <v>5259</v>
      </c>
      <c r="BQ5" s="8" t="s">
        <v>5259</v>
      </c>
      <c r="BR5" s="8" t="s">
        <v>5259</v>
      </c>
      <c r="BS5" s="8" t="s">
        <v>5259</v>
      </c>
      <c r="BT5" s="8" t="s">
        <v>5259</v>
      </c>
      <c r="BU5" s="8" t="s">
        <v>5259</v>
      </c>
      <c r="BV5" s="8" t="s">
        <v>5259</v>
      </c>
      <c r="BW5" s="8" t="s">
        <v>5259</v>
      </c>
      <c r="BX5" s="8" t="s">
        <v>5259</v>
      </c>
      <c r="BY5" s="8" t="s">
        <v>5259</v>
      </c>
      <c r="BZ5" s="8" t="s">
        <v>5259</v>
      </c>
      <c r="CA5" s="8" t="s">
        <v>5259</v>
      </c>
      <c r="CB5" s="8" t="s">
        <v>5259</v>
      </c>
      <c r="CC5" s="8" t="s">
        <v>5259</v>
      </c>
      <c r="CD5" s="8" t="s">
        <v>5259</v>
      </c>
      <c r="CE5" s="8" t="s">
        <v>5259</v>
      </c>
      <c r="CF5" s="8" t="s">
        <v>5259</v>
      </c>
      <c r="CG5" s="8" t="s">
        <v>5259</v>
      </c>
      <c r="CH5" s="8" t="s">
        <v>5259</v>
      </c>
      <c r="CI5" s="8" t="s">
        <v>5259</v>
      </c>
      <c r="CJ5" s="8" t="s">
        <v>5259</v>
      </c>
      <c r="CK5" s="8" t="s">
        <v>5259</v>
      </c>
      <c r="CL5" s="8" t="s">
        <v>5259</v>
      </c>
      <c r="CM5" s="8" t="s">
        <v>5259</v>
      </c>
      <c r="CN5" s="8" t="s">
        <v>5259</v>
      </c>
      <c r="CO5" s="8" t="s">
        <v>5259</v>
      </c>
      <c r="CP5" s="8" t="s">
        <v>5259</v>
      </c>
      <c r="CQ5" s="8" t="s">
        <v>5259</v>
      </c>
      <c r="CR5" s="8" t="s">
        <v>5259</v>
      </c>
      <c r="CS5" s="8" t="s">
        <v>5259</v>
      </c>
      <c r="CT5" s="8" t="s">
        <v>5259</v>
      </c>
      <c r="CU5" s="8" t="s">
        <v>5259</v>
      </c>
      <c r="CV5" s="8" t="s">
        <v>5259</v>
      </c>
      <c r="CW5" s="8" t="s">
        <v>5259</v>
      </c>
      <c r="CX5" s="8" t="s">
        <v>5259</v>
      </c>
      <c r="CY5" s="8" t="s">
        <v>5259</v>
      </c>
      <c r="CZ5" s="8" t="s">
        <v>5259</v>
      </c>
      <c r="DA5" s="8" t="s">
        <v>5259</v>
      </c>
      <c r="DB5" s="8" t="s">
        <v>5259</v>
      </c>
      <c r="DC5" s="8" t="s">
        <v>5259</v>
      </c>
      <c r="DD5" s="8" t="s">
        <v>5259</v>
      </c>
      <c r="DE5" s="8" t="s">
        <v>5259</v>
      </c>
      <c r="DF5" s="8" t="s">
        <v>5259</v>
      </c>
      <c r="DG5" s="8" t="s">
        <v>5259</v>
      </c>
      <c r="DH5" s="8" t="s">
        <v>5259</v>
      </c>
      <c r="DI5" s="8" t="s">
        <v>5259</v>
      </c>
      <c r="DJ5" s="8" t="s">
        <v>5259</v>
      </c>
      <c r="DK5" s="8" t="s">
        <v>5259</v>
      </c>
      <c r="DL5" s="8" t="s">
        <v>5259</v>
      </c>
      <c r="DM5" s="8" t="s">
        <v>5259</v>
      </c>
      <c r="DN5" s="8" t="s">
        <v>5259</v>
      </c>
      <c r="DO5" s="8" t="s">
        <v>5259</v>
      </c>
      <c r="DP5" s="8" t="s">
        <v>5259</v>
      </c>
      <c r="DQ5" s="8" t="s">
        <v>5259</v>
      </c>
      <c r="DR5" s="8" t="s">
        <v>5259</v>
      </c>
      <c r="DS5" s="8" t="s">
        <v>5259</v>
      </c>
      <c r="DT5" s="8" t="s">
        <v>5259</v>
      </c>
      <c r="DU5" s="8" t="s">
        <v>5259</v>
      </c>
      <c r="DV5" s="8" t="s">
        <v>5259</v>
      </c>
      <c r="DW5" s="8" t="s">
        <v>5259</v>
      </c>
      <c r="DX5" s="8" t="s">
        <v>5259</v>
      </c>
      <c r="DY5" s="8" t="s">
        <v>5259</v>
      </c>
      <c r="DZ5" s="8" t="s">
        <v>5259</v>
      </c>
      <c r="EA5" s="8" t="s">
        <v>5259</v>
      </c>
      <c r="EB5" s="8" t="s">
        <v>5259</v>
      </c>
      <c r="EC5" s="8" t="s">
        <v>5259</v>
      </c>
      <c r="ED5" s="8" t="s">
        <v>5259</v>
      </c>
      <c r="EE5" s="8" t="s">
        <v>5259</v>
      </c>
      <c r="EF5" s="8" t="s">
        <v>5259</v>
      </c>
      <c r="EG5" s="8" t="s">
        <v>5259</v>
      </c>
      <c r="EH5" s="8" t="s">
        <v>5259</v>
      </c>
      <c r="EI5" s="8" t="s">
        <v>5259</v>
      </c>
      <c r="EJ5" s="8" t="s">
        <v>5259</v>
      </c>
      <c r="EK5" s="8" t="s">
        <v>5259</v>
      </c>
      <c r="EL5" s="8" t="s">
        <v>5259</v>
      </c>
      <c r="EM5" s="8" t="s">
        <v>5259</v>
      </c>
      <c r="EN5" s="8" t="s">
        <v>5259</v>
      </c>
      <c r="EO5" s="8" t="s">
        <v>5259</v>
      </c>
      <c r="EP5" s="8" t="s">
        <v>5259</v>
      </c>
      <c r="EQ5" s="8" t="s">
        <v>5259</v>
      </c>
      <c r="ER5" s="8" t="s">
        <v>5259</v>
      </c>
      <c r="ES5" s="8" t="s">
        <v>5259</v>
      </c>
      <c r="ET5" s="8" t="s">
        <v>5259</v>
      </c>
      <c r="EU5" s="8" t="s">
        <v>5259</v>
      </c>
      <c r="EV5" s="8" t="s">
        <v>5259</v>
      </c>
      <c r="EW5" s="8" t="s">
        <v>5259</v>
      </c>
      <c r="EX5" s="8" t="s">
        <v>5259</v>
      </c>
      <c r="EY5" s="8" t="s">
        <v>5259</v>
      </c>
      <c r="EZ5" s="8" t="s">
        <v>5259</v>
      </c>
      <c r="FA5" s="8" t="s">
        <v>5259</v>
      </c>
      <c r="FB5" s="8" t="s">
        <v>5259</v>
      </c>
      <c r="FC5" s="8" t="s">
        <v>5259</v>
      </c>
      <c r="FD5" s="8" t="s">
        <v>5259</v>
      </c>
      <c r="FE5" s="8" t="s">
        <v>5259</v>
      </c>
      <c r="FF5" s="8" t="s">
        <v>5259</v>
      </c>
      <c r="FG5" s="8" t="s">
        <v>5259</v>
      </c>
      <c r="FH5" s="8" t="s">
        <v>5259</v>
      </c>
      <c r="FI5" s="8" t="s">
        <v>5259</v>
      </c>
      <c r="FJ5" s="8" t="s">
        <v>5259</v>
      </c>
      <c r="FK5" s="8" t="s">
        <v>5259</v>
      </c>
      <c r="FL5" s="8" t="s">
        <v>5259</v>
      </c>
      <c r="FM5" s="8" t="s">
        <v>5259</v>
      </c>
      <c r="FN5" s="8" t="s">
        <v>5259</v>
      </c>
      <c r="FO5" s="8" t="s">
        <v>5259</v>
      </c>
      <c r="FP5" s="8" t="s">
        <v>5259</v>
      </c>
      <c r="FQ5" s="8" t="s">
        <v>5259</v>
      </c>
      <c r="FR5" s="8" t="s">
        <v>5259</v>
      </c>
      <c r="FS5" s="8" t="s">
        <v>5259</v>
      </c>
      <c r="FT5" s="8" t="s">
        <v>5259</v>
      </c>
      <c r="FU5" s="8" t="s">
        <v>5259</v>
      </c>
      <c r="FV5" s="8" t="s">
        <v>5259</v>
      </c>
      <c r="FW5" s="8" t="s">
        <v>5259</v>
      </c>
      <c r="FX5" s="8" t="s">
        <v>5259</v>
      </c>
      <c r="FY5" s="8" t="s">
        <v>5259</v>
      </c>
      <c r="FZ5" s="8" t="s">
        <v>5259</v>
      </c>
      <c r="GA5" s="8" t="s">
        <v>5259</v>
      </c>
      <c r="GB5" s="8" t="s">
        <v>5259</v>
      </c>
      <c r="GC5" s="8" t="s">
        <v>5259</v>
      </c>
      <c r="GD5" s="8" t="s">
        <v>5259</v>
      </c>
      <c r="GE5" s="8" t="s">
        <v>5259</v>
      </c>
      <c r="GF5" s="8" t="s">
        <v>5259</v>
      </c>
      <c r="GG5" s="8" t="s">
        <v>5259</v>
      </c>
      <c r="GH5" s="8" t="s">
        <v>5259</v>
      </c>
      <c r="GI5" s="8" t="s">
        <v>5259</v>
      </c>
      <c r="GJ5" s="8" t="s">
        <v>5259</v>
      </c>
      <c r="GK5" s="8" t="s">
        <v>5259</v>
      </c>
      <c r="GL5" s="8" t="s">
        <v>5259</v>
      </c>
      <c r="GM5" s="8" t="s">
        <v>5259</v>
      </c>
      <c r="GN5" s="8" t="s">
        <v>5259</v>
      </c>
      <c r="GO5" s="8" t="s">
        <v>5259</v>
      </c>
      <c r="GP5" s="8" t="s">
        <v>5259</v>
      </c>
      <c r="GQ5" s="8" t="s">
        <v>5259</v>
      </c>
      <c r="GR5" s="8" t="s">
        <v>5259</v>
      </c>
      <c r="GS5" s="8" t="s">
        <v>5259</v>
      </c>
      <c r="GT5" s="8" t="s">
        <v>5259</v>
      </c>
      <c r="GU5" s="8" t="s">
        <v>5259</v>
      </c>
      <c r="GV5" s="8" t="s">
        <v>5259</v>
      </c>
      <c r="GW5" s="8" t="s">
        <v>5259</v>
      </c>
      <c r="GX5" s="8" t="s">
        <v>5259</v>
      </c>
      <c r="GY5" s="8" t="s">
        <v>5259</v>
      </c>
      <c r="GZ5" s="8" t="s">
        <v>5259</v>
      </c>
      <c r="HA5" s="8" t="s">
        <v>5259</v>
      </c>
      <c r="HB5" s="8" t="s">
        <v>5259</v>
      </c>
      <c r="HC5" s="8" t="s">
        <v>5259</v>
      </c>
      <c r="HD5" s="8" t="s">
        <v>5259</v>
      </c>
      <c r="HE5" s="8" t="s">
        <v>5259</v>
      </c>
      <c r="HF5" s="8" t="s">
        <v>5259</v>
      </c>
      <c r="HG5" s="8" t="s">
        <v>5259</v>
      </c>
      <c r="HH5" s="8" t="s">
        <v>5259</v>
      </c>
      <c r="HI5" s="8" t="s">
        <v>5259</v>
      </c>
      <c r="HJ5" s="8" t="s">
        <v>5259</v>
      </c>
      <c r="HK5" s="8" t="s">
        <v>5259</v>
      </c>
      <c r="HL5" s="8" t="s">
        <v>5259</v>
      </c>
      <c r="HM5" s="8" t="s">
        <v>5259</v>
      </c>
      <c r="HN5" s="8" t="s">
        <v>5259</v>
      </c>
      <c r="HO5" s="8" t="s">
        <v>5259</v>
      </c>
      <c r="HP5" s="8" t="s">
        <v>5259</v>
      </c>
      <c r="HQ5" s="8" t="s">
        <v>5259</v>
      </c>
      <c r="HR5" s="8" t="s">
        <v>5259</v>
      </c>
      <c r="HS5" s="8" t="s">
        <v>5259</v>
      </c>
      <c r="HT5" s="8" t="s">
        <v>5259</v>
      </c>
      <c r="HU5" s="8" t="s">
        <v>5259</v>
      </c>
      <c r="HV5" s="8" t="s">
        <v>5259</v>
      </c>
      <c r="HW5" s="8" t="s">
        <v>5259</v>
      </c>
      <c r="HX5" s="8" t="s">
        <v>5259</v>
      </c>
      <c r="HY5" s="8" t="s">
        <v>5259</v>
      </c>
      <c r="HZ5" s="8" t="s">
        <v>5259</v>
      </c>
      <c r="IA5" s="8" t="s">
        <v>5259</v>
      </c>
      <c r="IB5" s="8" t="s">
        <v>5259</v>
      </c>
      <c r="IC5" s="8" t="s">
        <v>5259</v>
      </c>
      <c r="ID5" s="8" t="s">
        <v>5259</v>
      </c>
      <c r="IE5" s="8" t="s">
        <v>5259</v>
      </c>
      <c r="IF5" s="8" t="s">
        <v>5259</v>
      </c>
      <c r="IG5" s="8" t="s">
        <v>5259</v>
      </c>
      <c r="IH5" s="8" t="s">
        <v>5259</v>
      </c>
      <c r="II5" s="8" t="s">
        <v>5259</v>
      </c>
      <c r="IJ5" s="8" t="s">
        <v>5259</v>
      </c>
      <c r="IK5" s="8" t="s">
        <v>5259</v>
      </c>
      <c r="IL5" s="8" t="s">
        <v>5259</v>
      </c>
      <c r="IM5" s="8" t="s">
        <v>5259</v>
      </c>
      <c r="IN5" s="8" t="s">
        <v>5259</v>
      </c>
      <c r="IO5" s="8" t="s">
        <v>5259</v>
      </c>
      <c r="IP5" s="8" t="s">
        <v>5259</v>
      </c>
      <c r="IQ5" s="8" t="s">
        <v>5259</v>
      </c>
    </row>
    <row r="6" spans="1:251">
      <c r="A6" s="4" t="s">
        <v>248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249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250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251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252</v>
      </c>
      <c r="B10" s="8" t="s">
        <v>750</v>
      </c>
      <c r="C10" s="8" t="s">
        <v>751</v>
      </c>
      <c r="D10" s="8" t="s">
        <v>752</v>
      </c>
      <c r="E10" s="8" t="s">
        <v>753</v>
      </c>
      <c r="F10" s="8" t="s">
        <v>754</v>
      </c>
      <c r="G10" s="8" t="s">
        <v>755</v>
      </c>
      <c r="H10" s="8" t="s">
        <v>756</v>
      </c>
      <c r="I10" s="8" t="s">
        <v>757</v>
      </c>
      <c r="J10" s="8" t="s">
        <v>758</v>
      </c>
      <c r="K10" s="8" t="s">
        <v>759</v>
      </c>
      <c r="L10" s="8" t="s">
        <v>760</v>
      </c>
      <c r="M10" s="8" t="s">
        <v>761</v>
      </c>
      <c r="N10" s="8" t="s">
        <v>762</v>
      </c>
      <c r="O10" s="8" t="s">
        <v>763</v>
      </c>
      <c r="P10" s="8" t="s">
        <v>764</v>
      </c>
      <c r="Q10" s="8" t="s">
        <v>765</v>
      </c>
      <c r="R10" s="8" t="s">
        <v>766</v>
      </c>
      <c r="S10" s="8" t="s">
        <v>767</v>
      </c>
      <c r="T10" s="8" t="s">
        <v>768</v>
      </c>
      <c r="U10" s="8" t="s">
        <v>769</v>
      </c>
      <c r="V10" s="8" t="s">
        <v>770</v>
      </c>
      <c r="W10" s="8" t="s">
        <v>771</v>
      </c>
      <c r="X10" s="8" t="s">
        <v>772</v>
      </c>
      <c r="Y10" s="8" t="s">
        <v>773</v>
      </c>
      <c r="Z10" s="8" t="s">
        <v>774</v>
      </c>
      <c r="AA10" s="8" t="s">
        <v>775</v>
      </c>
      <c r="AB10" s="8" t="s">
        <v>776</v>
      </c>
      <c r="AC10" s="8" t="s">
        <v>777</v>
      </c>
      <c r="AD10" s="8" t="s">
        <v>778</v>
      </c>
      <c r="AE10" s="8" t="s">
        <v>779</v>
      </c>
      <c r="AF10" s="8" t="s">
        <v>780</v>
      </c>
      <c r="AG10" s="8" t="s">
        <v>781</v>
      </c>
      <c r="AH10" s="8" t="s">
        <v>782</v>
      </c>
      <c r="AI10" s="8" t="s">
        <v>783</v>
      </c>
      <c r="AJ10" s="8" t="s">
        <v>784</v>
      </c>
      <c r="AK10" s="8" t="s">
        <v>785</v>
      </c>
      <c r="AL10" s="8" t="s">
        <v>786</v>
      </c>
      <c r="AM10" s="8" t="s">
        <v>787</v>
      </c>
      <c r="AN10" s="8" t="s">
        <v>788</v>
      </c>
      <c r="AO10" s="8" t="s">
        <v>789</v>
      </c>
      <c r="AP10" s="8" t="s">
        <v>790</v>
      </c>
      <c r="AQ10" s="8" t="s">
        <v>791</v>
      </c>
      <c r="AR10" s="8" t="s">
        <v>792</v>
      </c>
      <c r="AS10" s="8" t="s">
        <v>793</v>
      </c>
      <c r="AT10" s="8" t="s">
        <v>794</v>
      </c>
      <c r="AU10" s="8" t="s">
        <v>795</v>
      </c>
      <c r="AV10" s="8" t="s">
        <v>796</v>
      </c>
      <c r="AW10" s="8" t="s">
        <v>797</v>
      </c>
      <c r="AX10" s="8" t="s">
        <v>798</v>
      </c>
      <c r="AY10" s="8" t="s">
        <v>799</v>
      </c>
      <c r="AZ10" s="8" t="s">
        <v>800</v>
      </c>
      <c r="BA10" s="8" t="s">
        <v>801</v>
      </c>
      <c r="BB10" s="8" t="s">
        <v>802</v>
      </c>
      <c r="BC10" s="8" t="s">
        <v>803</v>
      </c>
      <c r="BD10" s="8" t="s">
        <v>804</v>
      </c>
      <c r="BE10" s="8" t="s">
        <v>805</v>
      </c>
      <c r="BF10" s="8" t="s">
        <v>806</v>
      </c>
      <c r="BG10" s="8" t="s">
        <v>807</v>
      </c>
      <c r="BH10" s="8" t="s">
        <v>808</v>
      </c>
      <c r="BI10" s="8" t="s">
        <v>809</v>
      </c>
      <c r="BJ10" s="8" t="s">
        <v>810</v>
      </c>
      <c r="BK10" s="8" t="s">
        <v>811</v>
      </c>
      <c r="BL10" s="8" t="s">
        <v>812</v>
      </c>
      <c r="BM10" s="8" t="s">
        <v>813</v>
      </c>
      <c r="BN10" s="8" t="s">
        <v>814</v>
      </c>
      <c r="BO10" s="8" t="s">
        <v>815</v>
      </c>
      <c r="BP10" s="8" t="s">
        <v>816</v>
      </c>
      <c r="BQ10" s="8" t="s">
        <v>817</v>
      </c>
      <c r="BR10" s="8" t="s">
        <v>818</v>
      </c>
      <c r="BS10" s="8" t="s">
        <v>819</v>
      </c>
      <c r="BT10" s="8" t="s">
        <v>820</v>
      </c>
      <c r="BU10" s="8" t="s">
        <v>821</v>
      </c>
      <c r="BV10" s="8" t="s">
        <v>822</v>
      </c>
      <c r="BW10" s="8" t="s">
        <v>823</v>
      </c>
      <c r="BX10" s="8" t="s">
        <v>824</v>
      </c>
      <c r="BY10" s="8" t="s">
        <v>825</v>
      </c>
      <c r="BZ10" s="8" t="s">
        <v>826</v>
      </c>
      <c r="CA10" s="8" t="s">
        <v>827</v>
      </c>
      <c r="CB10" s="8" t="s">
        <v>828</v>
      </c>
      <c r="CC10" s="8" t="s">
        <v>829</v>
      </c>
      <c r="CD10" s="8" t="s">
        <v>830</v>
      </c>
      <c r="CE10" s="8" t="s">
        <v>831</v>
      </c>
      <c r="CF10" s="8" t="s">
        <v>832</v>
      </c>
      <c r="CG10" s="8" t="s">
        <v>833</v>
      </c>
      <c r="CH10" s="8" t="s">
        <v>834</v>
      </c>
      <c r="CI10" s="8" t="s">
        <v>835</v>
      </c>
      <c r="CJ10" s="8" t="s">
        <v>836</v>
      </c>
      <c r="CK10" s="8" t="s">
        <v>837</v>
      </c>
      <c r="CL10" s="8" t="s">
        <v>838</v>
      </c>
      <c r="CM10" s="8" t="s">
        <v>839</v>
      </c>
      <c r="CN10" s="8" t="s">
        <v>840</v>
      </c>
      <c r="CO10" s="8" t="s">
        <v>841</v>
      </c>
      <c r="CP10" s="8" t="s">
        <v>842</v>
      </c>
      <c r="CQ10" s="8" t="s">
        <v>843</v>
      </c>
      <c r="CR10" s="8" t="s">
        <v>844</v>
      </c>
      <c r="CS10" s="8" t="s">
        <v>845</v>
      </c>
      <c r="CT10" s="8" t="s">
        <v>846</v>
      </c>
      <c r="CU10" s="8" t="s">
        <v>847</v>
      </c>
      <c r="CV10" s="8" t="s">
        <v>848</v>
      </c>
      <c r="CW10" s="8" t="s">
        <v>849</v>
      </c>
      <c r="CX10" s="8" t="s">
        <v>850</v>
      </c>
      <c r="CY10" s="8" t="s">
        <v>851</v>
      </c>
      <c r="CZ10" s="8" t="s">
        <v>852</v>
      </c>
      <c r="DA10" s="8" t="s">
        <v>853</v>
      </c>
      <c r="DB10" s="8" t="s">
        <v>854</v>
      </c>
      <c r="DC10" s="8" t="s">
        <v>855</v>
      </c>
      <c r="DD10" s="8" t="s">
        <v>856</v>
      </c>
      <c r="DE10" s="8" t="s">
        <v>857</v>
      </c>
      <c r="DF10" s="8" t="s">
        <v>858</v>
      </c>
      <c r="DG10" s="8" t="s">
        <v>859</v>
      </c>
      <c r="DH10" s="8" t="s">
        <v>860</v>
      </c>
      <c r="DI10" s="8" t="s">
        <v>861</v>
      </c>
      <c r="DJ10" s="8" t="s">
        <v>862</v>
      </c>
      <c r="DK10" s="8" t="s">
        <v>863</v>
      </c>
      <c r="DL10" s="8" t="s">
        <v>864</v>
      </c>
      <c r="DM10" s="8" t="s">
        <v>865</v>
      </c>
      <c r="DN10" s="8" t="s">
        <v>866</v>
      </c>
      <c r="DO10" s="8" t="s">
        <v>867</v>
      </c>
      <c r="DP10" s="8" t="s">
        <v>868</v>
      </c>
      <c r="DQ10" s="8" t="s">
        <v>869</v>
      </c>
      <c r="DR10" s="8" t="s">
        <v>870</v>
      </c>
      <c r="DS10" s="8" t="s">
        <v>871</v>
      </c>
      <c r="DT10" s="8" t="s">
        <v>872</v>
      </c>
      <c r="DU10" s="8" t="s">
        <v>873</v>
      </c>
      <c r="DV10" s="8" t="s">
        <v>874</v>
      </c>
      <c r="DW10" s="8" t="s">
        <v>875</v>
      </c>
      <c r="DX10" s="8" t="s">
        <v>876</v>
      </c>
      <c r="DY10" s="8" t="s">
        <v>877</v>
      </c>
      <c r="DZ10" s="8" t="s">
        <v>878</v>
      </c>
      <c r="EA10" s="8" t="s">
        <v>879</v>
      </c>
      <c r="EB10" s="8" t="s">
        <v>880</v>
      </c>
      <c r="EC10" s="8" t="s">
        <v>881</v>
      </c>
      <c r="ED10" s="8" t="s">
        <v>882</v>
      </c>
      <c r="EE10" s="8" t="s">
        <v>883</v>
      </c>
      <c r="EF10" s="8" t="s">
        <v>884</v>
      </c>
      <c r="EG10" s="8" t="s">
        <v>885</v>
      </c>
      <c r="EH10" s="8" t="s">
        <v>886</v>
      </c>
      <c r="EI10" s="8" t="s">
        <v>887</v>
      </c>
      <c r="EJ10" s="8" t="s">
        <v>888</v>
      </c>
      <c r="EK10" s="8" t="s">
        <v>889</v>
      </c>
      <c r="EL10" s="8" t="s">
        <v>890</v>
      </c>
      <c r="EM10" s="8" t="s">
        <v>891</v>
      </c>
      <c r="EN10" s="8" t="s">
        <v>892</v>
      </c>
      <c r="EO10" s="8" t="s">
        <v>893</v>
      </c>
      <c r="EP10" s="8" t="s">
        <v>894</v>
      </c>
      <c r="EQ10" s="8" t="s">
        <v>895</v>
      </c>
      <c r="ER10" s="8" t="s">
        <v>896</v>
      </c>
      <c r="ES10" s="8" t="s">
        <v>897</v>
      </c>
      <c r="ET10" s="8" t="s">
        <v>898</v>
      </c>
      <c r="EU10" s="8" t="s">
        <v>899</v>
      </c>
      <c r="EV10" s="8" t="s">
        <v>900</v>
      </c>
      <c r="EW10" s="8" t="s">
        <v>901</v>
      </c>
      <c r="EX10" s="8" t="s">
        <v>902</v>
      </c>
      <c r="EY10" s="8" t="s">
        <v>903</v>
      </c>
      <c r="EZ10" s="8" t="s">
        <v>904</v>
      </c>
      <c r="FA10" s="8" t="s">
        <v>905</v>
      </c>
      <c r="FB10" s="8" t="s">
        <v>906</v>
      </c>
      <c r="FC10" s="8" t="s">
        <v>907</v>
      </c>
      <c r="FD10" s="8" t="s">
        <v>908</v>
      </c>
      <c r="FE10" s="8" t="s">
        <v>909</v>
      </c>
      <c r="FF10" s="8" t="s">
        <v>910</v>
      </c>
      <c r="FG10" s="8" t="s">
        <v>911</v>
      </c>
      <c r="FH10" s="8" t="s">
        <v>912</v>
      </c>
      <c r="FI10" s="8" t="s">
        <v>913</v>
      </c>
      <c r="FJ10" s="8" t="s">
        <v>914</v>
      </c>
      <c r="FK10" s="8" t="s">
        <v>915</v>
      </c>
      <c r="FL10" s="8" t="s">
        <v>916</v>
      </c>
      <c r="FM10" s="8" t="s">
        <v>917</v>
      </c>
      <c r="FN10" s="8" t="s">
        <v>918</v>
      </c>
      <c r="FO10" s="8" t="s">
        <v>919</v>
      </c>
      <c r="FP10" s="8" t="s">
        <v>920</v>
      </c>
      <c r="FQ10" s="8" t="s">
        <v>921</v>
      </c>
      <c r="FR10" s="8" t="s">
        <v>922</v>
      </c>
      <c r="FS10" s="8" t="s">
        <v>923</v>
      </c>
      <c r="FT10" s="8" t="s">
        <v>924</v>
      </c>
      <c r="FU10" s="8" t="s">
        <v>925</v>
      </c>
      <c r="FV10" s="8" t="s">
        <v>926</v>
      </c>
      <c r="FW10" s="8" t="s">
        <v>927</v>
      </c>
      <c r="FX10" s="8" t="s">
        <v>928</v>
      </c>
      <c r="FY10" s="8" t="s">
        <v>929</v>
      </c>
      <c r="FZ10" s="8" t="s">
        <v>930</v>
      </c>
      <c r="GA10" s="8" t="s">
        <v>931</v>
      </c>
      <c r="GB10" s="8" t="s">
        <v>932</v>
      </c>
      <c r="GC10" s="8" t="s">
        <v>933</v>
      </c>
      <c r="GD10" s="8" t="s">
        <v>934</v>
      </c>
      <c r="GE10" s="8" t="s">
        <v>935</v>
      </c>
      <c r="GF10" s="8" t="s">
        <v>936</v>
      </c>
      <c r="GG10" s="8" t="s">
        <v>937</v>
      </c>
      <c r="GH10" s="8" t="s">
        <v>938</v>
      </c>
      <c r="GI10" s="8" t="s">
        <v>939</v>
      </c>
      <c r="GJ10" s="8" t="s">
        <v>940</v>
      </c>
      <c r="GK10" s="8" t="s">
        <v>941</v>
      </c>
      <c r="GL10" s="8" t="s">
        <v>942</v>
      </c>
      <c r="GM10" s="8" t="s">
        <v>943</v>
      </c>
      <c r="GN10" s="8" t="s">
        <v>944</v>
      </c>
      <c r="GO10" s="8" t="s">
        <v>945</v>
      </c>
      <c r="GP10" s="8" t="s">
        <v>946</v>
      </c>
      <c r="GQ10" s="8" t="s">
        <v>947</v>
      </c>
      <c r="GR10" s="8" t="s">
        <v>948</v>
      </c>
      <c r="GS10" s="8" t="s">
        <v>949</v>
      </c>
      <c r="GT10" s="8" t="s">
        <v>950</v>
      </c>
      <c r="GU10" s="8" t="s">
        <v>951</v>
      </c>
      <c r="GV10" s="8" t="s">
        <v>952</v>
      </c>
      <c r="GW10" s="8" t="s">
        <v>953</v>
      </c>
      <c r="GX10" s="8" t="s">
        <v>954</v>
      </c>
      <c r="GY10" s="8" t="s">
        <v>955</v>
      </c>
      <c r="GZ10" s="8" t="s">
        <v>956</v>
      </c>
      <c r="HA10" s="8" t="s">
        <v>957</v>
      </c>
      <c r="HB10" s="8" t="s">
        <v>958</v>
      </c>
      <c r="HC10" s="8" t="s">
        <v>959</v>
      </c>
      <c r="HD10" s="8" t="s">
        <v>960</v>
      </c>
      <c r="HE10" s="8" t="s">
        <v>961</v>
      </c>
      <c r="HF10" s="8" t="s">
        <v>962</v>
      </c>
      <c r="HG10" s="8" t="s">
        <v>963</v>
      </c>
      <c r="HH10" s="8" t="s">
        <v>964</v>
      </c>
      <c r="HI10" s="8" t="s">
        <v>965</v>
      </c>
      <c r="HJ10" s="8" t="s">
        <v>966</v>
      </c>
      <c r="HK10" s="8" t="s">
        <v>967</v>
      </c>
      <c r="HL10" s="8" t="s">
        <v>968</v>
      </c>
      <c r="HM10" s="8" t="s">
        <v>969</v>
      </c>
      <c r="HN10" s="8" t="s">
        <v>970</v>
      </c>
      <c r="HO10" s="8" t="s">
        <v>971</v>
      </c>
      <c r="HP10" s="8" t="s">
        <v>972</v>
      </c>
      <c r="HQ10" s="8" t="s">
        <v>973</v>
      </c>
      <c r="HR10" s="8" t="s">
        <v>974</v>
      </c>
      <c r="HS10" s="8" t="s">
        <v>975</v>
      </c>
      <c r="HT10" s="8" t="s">
        <v>976</v>
      </c>
      <c r="HU10" s="8" t="s">
        <v>977</v>
      </c>
      <c r="HV10" s="8" t="s">
        <v>978</v>
      </c>
      <c r="HW10" s="8" t="s">
        <v>979</v>
      </c>
      <c r="HX10" s="8" t="s">
        <v>980</v>
      </c>
      <c r="HY10" s="8" t="s">
        <v>981</v>
      </c>
      <c r="HZ10" s="8" t="s">
        <v>982</v>
      </c>
      <c r="IA10" s="8" t="s">
        <v>983</v>
      </c>
      <c r="IB10" s="8" t="s">
        <v>984</v>
      </c>
      <c r="IC10" s="8" t="s">
        <v>985</v>
      </c>
      <c r="ID10" s="8" t="s">
        <v>986</v>
      </c>
      <c r="IE10" s="8" t="s">
        <v>987</v>
      </c>
      <c r="IF10" s="8" t="s">
        <v>988</v>
      </c>
      <c r="IG10" s="8" t="s">
        <v>989</v>
      </c>
      <c r="IH10" s="8" t="s">
        <v>990</v>
      </c>
      <c r="II10" s="8" t="s">
        <v>991</v>
      </c>
      <c r="IJ10" s="8" t="s">
        <v>992</v>
      </c>
      <c r="IK10" s="8" t="s">
        <v>993</v>
      </c>
      <c r="IL10" s="8" t="s">
        <v>994</v>
      </c>
      <c r="IM10" s="8" t="s">
        <v>995</v>
      </c>
      <c r="IN10" s="8" t="s">
        <v>996</v>
      </c>
      <c r="IO10" s="8" t="s">
        <v>997</v>
      </c>
      <c r="IP10" s="8" t="s">
        <v>998</v>
      </c>
      <c r="IQ10" s="8" t="s">
        <v>999</v>
      </c>
    </row>
    <row r="11" spans="1:251">
      <c r="A11" s="10">
        <v>42036</v>
      </c>
      <c r="B11" s="9">
        <v>23.317</v>
      </c>
      <c r="C11" s="9">
        <v>36.171999999999997</v>
      </c>
      <c r="D11" s="9">
        <v>81.213999999999999</v>
      </c>
      <c r="E11" s="9">
        <v>39.098999999999997</v>
      </c>
      <c r="F11" s="9">
        <v>42.115000000000002</v>
      </c>
      <c r="G11" s="9">
        <v>404.59300000000002</v>
      </c>
      <c r="H11" s="9">
        <v>194.2</v>
      </c>
      <c r="I11" s="9">
        <v>210.392</v>
      </c>
      <c r="J11" s="9">
        <v>57.994</v>
      </c>
      <c r="K11" s="9">
        <v>27.484000000000002</v>
      </c>
      <c r="L11" s="9">
        <v>30.51</v>
      </c>
      <c r="M11" s="9">
        <v>193.666</v>
      </c>
      <c r="N11" s="9">
        <v>86.42</v>
      </c>
      <c r="O11" s="9">
        <v>107.246</v>
      </c>
      <c r="P11" s="9">
        <v>127.535</v>
      </c>
      <c r="Q11" s="9">
        <v>72.442999999999998</v>
      </c>
      <c r="R11" s="9">
        <v>55.091999999999999</v>
      </c>
      <c r="S11" s="9">
        <v>411.14800000000002</v>
      </c>
      <c r="T11" s="9">
        <v>262.43200000000002</v>
      </c>
      <c r="U11" s="9">
        <v>148.71600000000001</v>
      </c>
      <c r="V11" s="9">
        <v>37.99</v>
      </c>
      <c r="W11" s="9">
        <v>18.513999999999999</v>
      </c>
      <c r="X11" s="9">
        <v>19.475999999999999</v>
      </c>
      <c r="Y11" s="9">
        <v>62.088000000000001</v>
      </c>
      <c r="Z11" s="9">
        <v>32.503999999999998</v>
      </c>
      <c r="AA11" s="9">
        <v>29.585000000000001</v>
      </c>
      <c r="AB11" s="9">
        <v>9.0679999999999996</v>
      </c>
      <c r="AC11" s="9">
        <v>3.3109999999999999</v>
      </c>
      <c r="AD11" s="9">
        <v>5.7569999999999997</v>
      </c>
      <c r="AE11" s="9">
        <v>20.931999999999999</v>
      </c>
      <c r="AF11" s="9">
        <v>10.045</v>
      </c>
      <c r="AG11" s="9">
        <v>10.887</v>
      </c>
      <c r="AH11" s="9">
        <v>4.8499999999999996</v>
      </c>
      <c r="AI11" s="9">
        <v>2.0379999999999998</v>
      </c>
      <c r="AJ11" s="9">
        <v>2.8109999999999999</v>
      </c>
      <c r="AK11" s="9">
        <v>22.975000000000001</v>
      </c>
      <c r="AL11" s="9">
        <v>11.026999999999999</v>
      </c>
      <c r="AM11" s="9">
        <v>11.948</v>
      </c>
      <c r="AN11" s="9">
        <v>390.26400000000001</v>
      </c>
      <c r="AO11" s="9">
        <v>221.62700000000001</v>
      </c>
      <c r="AP11" s="9">
        <v>168.637</v>
      </c>
      <c r="AQ11" s="9">
        <v>836.58600000000001</v>
      </c>
      <c r="AR11" s="9">
        <v>456.43200000000002</v>
      </c>
      <c r="AS11" s="9">
        <v>380.15300000000002</v>
      </c>
      <c r="AT11" s="9">
        <v>234.24299999999999</v>
      </c>
      <c r="AU11" s="9">
        <v>125.121</v>
      </c>
      <c r="AV11" s="9">
        <v>109.122</v>
      </c>
      <c r="AW11" s="9">
        <v>639.94000000000005</v>
      </c>
      <c r="AX11" s="9">
        <v>346.26</v>
      </c>
      <c r="AY11" s="9">
        <v>293.68099999999998</v>
      </c>
      <c r="AZ11" s="9">
        <v>231.59100000000001</v>
      </c>
      <c r="BA11" s="9">
        <v>123.821</v>
      </c>
      <c r="BB11" s="9">
        <v>107.77</v>
      </c>
      <c r="BC11" s="9">
        <v>633.78800000000001</v>
      </c>
      <c r="BD11" s="9">
        <v>342.32900000000001</v>
      </c>
      <c r="BE11" s="9">
        <v>291.459</v>
      </c>
      <c r="BF11" s="9">
        <v>81.019000000000005</v>
      </c>
      <c r="BG11" s="9">
        <v>44.381999999999998</v>
      </c>
      <c r="BH11" s="9">
        <v>36.637999999999998</v>
      </c>
      <c r="BI11" s="9">
        <v>205.08099999999999</v>
      </c>
      <c r="BJ11" s="9">
        <v>104.58799999999999</v>
      </c>
      <c r="BK11" s="9">
        <v>100.494</v>
      </c>
      <c r="BL11" s="9">
        <v>95.028999999999996</v>
      </c>
      <c r="BM11" s="9">
        <v>48.671999999999997</v>
      </c>
      <c r="BN11" s="9">
        <v>46.356999999999999</v>
      </c>
      <c r="BO11" s="9">
        <v>307.02600000000001</v>
      </c>
      <c r="BP11" s="9">
        <v>168.947</v>
      </c>
      <c r="BQ11" s="9">
        <v>138.07900000000001</v>
      </c>
      <c r="BR11" s="9">
        <v>52.966999999999999</v>
      </c>
      <c r="BS11" s="9">
        <v>28.731999999999999</v>
      </c>
      <c r="BT11" s="9">
        <v>24.234999999999999</v>
      </c>
      <c r="BU11" s="9">
        <v>193.51599999999999</v>
      </c>
      <c r="BV11" s="9">
        <v>105.32599999999999</v>
      </c>
      <c r="BW11" s="9">
        <v>88.19</v>
      </c>
      <c r="BX11" s="9">
        <v>42.061999999999998</v>
      </c>
      <c r="BY11" s="9">
        <v>19.940999999999999</v>
      </c>
      <c r="BZ11" s="9">
        <v>22.120999999999999</v>
      </c>
      <c r="CA11" s="9">
        <v>113.51</v>
      </c>
      <c r="CB11" s="9">
        <v>63.622</v>
      </c>
      <c r="CC11" s="9">
        <v>49.889000000000003</v>
      </c>
      <c r="CD11" s="9">
        <v>55.542999999999999</v>
      </c>
      <c r="CE11" s="9">
        <v>30.766999999999999</v>
      </c>
      <c r="CF11" s="9">
        <v>24.776</v>
      </c>
      <c r="CG11" s="9">
        <v>121.68</v>
      </c>
      <c r="CH11" s="9">
        <v>68.793999999999997</v>
      </c>
      <c r="CI11" s="9">
        <v>52.886000000000003</v>
      </c>
      <c r="CJ11" s="9">
        <v>30.936</v>
      </c>
      <c r="CK11" s="9">
        <v>14.27</v>
      </c>
      <c r="CL11" s="9">
        <v>16.666</v>
      </c>
      <c r="CM11" s="9">
        <v>76.885000000000005</v>
      </c>
      <c r="CN11" s="9">
        <v>43.92</v>
      </c>
      <c r="CO11" s="9">
        <v>32.965000000000003</v>
      </c>
      <c r="CP11" s="9">
        <v>24.606999999999999</v>
      </c>
      <c r="CQ11" s="9">
        <v>16.497</v>
      </c>
      <c r="CR11" s="9">
        <v>8.11</v>
      </c>
      <c r="CS11" s="9">
        <v>44.795000000000002</v>
      </c>
      <c r="CT11" s="9">
        <v>24.873000000000001</v>
      </c>
      <c r="CU11" s="9">
        <v>19.922000000000001</v>
      </c>
      <c r="CV11" s="9">
        <v>2.6520000000000001</v>
      </c>
      <c r="CW11" s="9">
        <v>1.3</v>
      </c>
      <c r="CX11" s="9">
        <v>1.3520000000000001</v>
      </c>
      <c r="CY11" s="9">
        <v>6.1529999999999996</v>
      </c>
      <c r="CZ11" s="9">
        <v>3.931</v>
      </c>
      <c r="DA11" s="9">
        <v>2.2210000000000001</v>
      </c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>
        <v>138.68899999999999</v>
      </c>
      <c r="FW11" s="9">
        <v>69.144999999999996</v>
      </c>
      <c r="FX11" s="9">
        <v>69.543999999999997</v>
      </c>
      <c r="FY11" s="9">
        <v>73.772000000000006</v>
      </c>
      <c r="FZ11" s="9">
        <v>40.396999999999998</v>
      </c>
      <c r="GA11" s="9">
        <v>33.375</v>
      </c>
      <c r="GB11" s="9">
        <v>312.38200000000001</v>
      </c>
      <c r="GC11" s="9">
        <v>160.58099999999999</v>
      </c>
      <c r="GD11" s="9">
        <v>151.80000000000001</v>
      </c>
      <c r="GE11" s="9">
        <v>13.42</v>
      </c>
      <c r="GF11" s="9">
        <v>8.1660000000000004</v>
      </c>
      <c r="GG11" s="9">
        <v>5.2549999999999999</v>
      </c>
      <c r="GH11" s="9">
        <v>245.89</v>
      </c>
      <c r="GI11" s="9">
        <v>138.19</v>
      </c>
      <c r="GJ11" s="9">
        <v>107.7</v>
      </c>
      <c r="GK11" s="9">
        <v>5.1840000000000002</v>
      </c>
      <c r="GL11" s="9">
        <v>4.2359999999999998</v>
      </c>
      <c r="GM11" s="9">
        <v>0.94799999999999995</v>
      </c>
      <c r="GN11" s="9">
        <v>57.204999999999998</v>
      </c>
      <c r="GO11" s="9">
        <v>33.167000000000002</v>
      </c>
      <c r="GP11" s="9">
        <v>24.036999999999999</v>
      </c>
      <c r="GQ11" s="9">
        <v>3.177</v>
      </c>
      <c r="GR11" s="9">
        <v>3.177</v>
      </c>
      <c r="GS11" s="9">
        <v>0</v>
      </c>
      <c r="GT11" s="9">
        <v>24.463999999999999</v>
      </c>
      <c r="GU11" s="9">
        <v>14.321</v>
      </c>
      <c r="GV11" s="9">
        <v>10.143000000000001</v>
      </c>
      <c r="GW11" s="9">
        <v>45.941000000000003</v>
      </c>
      <c r="GX11" s="9">
        <v>24.776</v>
      </c>
      <c r="GY11" s="9">
        <v>21.164999999999999</v>
      </c>
      <c r="GZ11" s="9">
        <v>214.50899999999999</v>
      </c>
      <c r="HA11" s="9">
        <v>116.6</v>
      </c>
      <c r="HB11" s="9">
        <v>97.909000000000006</v>
      </c>
      <c r="HC11" s="9">
        <v>100.72</v>
      </c>
      <c r="HD11" s="9">
        <v>52.003999999999998</v>
      </c>
      <c r="HE11" s="9">
        <v>48.716999999999999</v>
      </c>
      <c r="HF11" s="9">
        <v>162.19300000000001</v>
      </c>
      <c r="HG11" s="9">
        <v>89.537999999999997</v>
      </c>
      <c r="HH11" s="9">
        <v>72.656000000000006</v>
      </c>
      <c r="HI11" s="9">
        <v>82.198999999999998</v>
      </c>
      <c r="HJ11" s="9">
        <v>44.072000000000003</v>
      </c>
      <c r="HK11" s="9">
        <v>38.127000000000002</v>
      </c>
      <c r="HL11" s="9">
        <v>93.122</v>
      </c>
      <c r="HM11" s="9">
        <v>50.343000000000004</v>
      </c>
      <c r="HN11" s="9">
        <v>42.779000000000003</v>
      </c>
      <c r="HO11" s="9">
        <v>65.471000000000004</v>
      </c>
      <c r="HP11" s="9">
        <v>32.421999999999997</v>
      </c>
      <c r="HQ11" s="9">
        <v>33.048999999999999</v>
      </c>
      <c r="HR11" s="9">
        <v>129.11000000000001</v>
      </c>
      <c r="HS11" s="9">
        <v>75.477999999999994</v>
      </c>
      <c r="HT11" s="9">
        <v>53.633000000000003</v>
      </c>
      <c r="HU11" s="9">
        <v>62.881</v>
      </c>
      <c r="HV11" s="9">
        <v>36.777000000000001</v>
      </c>
      <c r="HW11" s="9">
        <v>26.105</v>
      </c>
      <c r="HX11" s="9">
        <v>11.919</v>
      </c>
      <c r="HY11" s="9">
        <v>7.2519999999999998</v>
      </c>
      <c r="HZ11" s="9">
        <v>4.6669999999999998</v>
      </c>
      <c r="IA11" s="9">
        <v>20.044</v>
      </c>
      <c r="IB11" s="9">
        <v>12.151</v>
      </c>
      <c r="IC11" s="9">
        <v>7.8929999999999998</v>
      </c>
      <c r="ID11" s="9">
        <v>23.247</v>
      </c>
      <c r="IE11" s="9">
        <v>13.195</v>
      </c>
      <c r="IF11" s="9">
        <v>10.051</v>
      </c>
      <c r="IG11" s="9">
        <v>18.140999999999998</v>
      </c>
      <c r="IH11" s="9">
        <v>10.462999999999999</v>
      </c>
      <c r="II11" s="9">
        <v>7.6779999999999999</v>
      </c>
      <c r="IJ11" s="9">
        <v>91.153999999999996</v>
      </c>
      <c r="IK11" s="9">
        <v>54.933999999999997</v>
      </c>
      <c r="IL11" s="9">
        <v>36.22</v>
      </c>
      <c r="IM11" s="9">
        <v>41.552999999999997</v>
      </c>
      <c r="IN11" s="9">
        <v>23.742999999999999</v>
      </c>
      <c r="IO11" s="9">
        <v>17.809999999999999</v>
      </c>
      <c r="IP11" s="9">
        <v>56.405999999999999</v>
      </c>
      <c r="IQ11" s="9">
        <v>34.020000000000003</v>
      </c>
    </row>
    <row r="12" spans="1:251">
      <c r="A12" s="10">
        <v>42401</v>
      </c>
      <c r="B12" s="9">
        <v>26.78</v>
      </c>
      <c r="C12" s="9">
        <v>34.776000000000003</v>
      </c>
      <c r="D12" s="9">
        <v>92.016999999999996</v>
      </c>
      <c r="E12" s="9">
        <v>43.847000000000001</v>
      </c>
      <c r="F12" s="9">
        <v>48.168999999999997</v>
      </c>
      <c r="G12" s="9">
        <v>446.86500000000001</v>
      </c>
      <c r="H12" s="9">
        <v>206.63300000000001</v>
      </c>
      <c r="I12" s="9">
        <v>240.232</v>
      </c>
      <c r="J12" s="9">
        <v>64.058999999999997</v>
      </c>
      <c r="K12" s="9">
        <v>24.023</v>
      </c>
      <c r="L12" s="9">
        <v>40.036000000000001</v>
      </c>
      <c r="M12" s="9">
        <v>209.75700000000001</v>
      </c>
      <c r="N12" s="9">
        <v>84.91</v>
      </c>
      <c r="O12" s="9">
        <v>124.846</v>
      </c>
      <c r="P12" s="9">
        <v>118.15900000000001</v>
      </c>
      <c r="Q12" s="9">
        <v>67.274000000000001</v>
      </c>
      <c r="R12" s="9">
        <v>50.884999999999998</v>
      </c>
      <c r="S12" s="9">
        <v>408.74400000000003</v>
      </c>
      <c r="T12" s="9">
        <v>263.827</v>
      </c>
      <c r="U12" s="9">
        <v>144.91800000000001</v>
      </c>
      <c r="V12" s="9">
        <v>38.643000000000001</v>
      </c>
      <c r="W12" s="9">
        <v>21.065000000000001</v>
      </c>
      <c r="X12" s="9">
        <v>17.577999999999999</v>
      </c>
      <c r="Y12" s="9">
        <v>54.38</v>
      </c>
      <c r="Z12" s="9">
        <v>27.667000000000002</v>
      </c>
      <c r="AA12" s="9">
        <v>26.713000000000001</v>
      </c>
      <c r="AB12" s="9">
        <v>5.3529999999999998</v>
      </c>
      <c r="AC12" s="9">
        <v>1.548</v>
      </c>
      <c r="AD12" s="9">
        <v>3.8050000000000002</v>
      </c>
      <c r="AE12" s="9">
        <v>17.657</v>
      </c>
      <c r="AF12" s="9">
        <v>10.738</v>
      </c>
      <c r="AG12" s="9">
        <v>6.9189999999999996</v>
      </c>
      <c r="AH12" s="9">
        <v>11.901</v>
      </c>
      <c r="AI12" s="9">
        <v>6.5640000000000001</v>
      </c>
      <c r="AJ12" s="9">
        <v>5.3369999999999997</v>
      </c>
      <c r="AK12" s="9">
        <v>28.829000000000001</v>
      </c>
      <c r="AL12" s="9">
        <v>19.006</v>
      </c>
      <c r="AM12" s="9">
        <v>9.8219999999999992</v>
      </c>
      <c r="AN12" s="9">
        <v>343.416</v>
      </c>
      <c r="AO12" s="9">
        <v>203.45599999999999</v>
      </c>
      <c r="AP12" s="9">
        <v>139.96</v>
      </c>
      <c r="AQ12" s="9">
        <v>818.952</v>
      </c>
      <c r="AR12" s="9">
        <v>451.79300000000001</v>
      </c>
      <c r="AS12" s="9">
        <v>367.15800000000002</v>
      </c>
      <c r="AT12" s="9">
        <v>209.06800000000001</v>
      </c>
      <c r="AU12" s="9">
        <v>108.19499999999999</v>
      </c>
      <c r="AV12" s="9">
        <v>100.873</v>
      </c>
      <c r="AW12" s="9">
        <v>701.52200000000005</v>
      </c>
      <c r="AX12" s="9">
        <v>364.90699999999998</v>
      </c>
      <c r="AY12" s="9">
        <v>336.61500000000001</v>
      </c>
      <c r="AZ12" s="9">
        <v>206.89699999999999</v>
      </c>
      <c r="BA12" s="9">
        <v>106.923</v>
      </c>
      <c r="BB12" s="9">
        <v>99.974000000000004</v>
      </c>
      <c r="BC12" s="9">
        <v>695.58900000000006</v>
      </c>
      <c r="BD12" s="9">
        <v>361.88099999999997</v>
      </c>
      <c r="BE12" s="9">
        <v>333.70800000000003</v>
      </c>
      <c r="BF12" s="9">
        <v>72.06</v>
      </c>
      <c r="BG12" s="9">
        <v>40.314</v>
      </c>
      <c r="BH12" s="9">
        <v>31.745000000000001</v>
      </c>
      <c r="BI12" s="9">
        <v>246.30699999999999</v>
      </c>
      <c r="BJ12" s="9">
        <v>122.863</v>
      </c>
      <c r="BK12" s="9">
        <v>123.444</v>
      </c>
      <c r="BL12" s="9">
        <v>79.241</v>
      </c>
      <c r="BM12" s="9">
        <v>36.323</v>
      </c>
      <c r="BN12" s="9">
        <v>42.917999999999999</v>
      </c>
      <c r="BO12" s="9">
        <v>319.86200000000002</v>
      </c>
      <c r="BP12" s="9">
        <v>167.90100000000001</v>
      </c>
      <c r="BQ12" s="9">
        <v>151.96199999999999</v>
      </c>
      <c r="BR12" s="9">
        <v>40.252000000000002</v>
      </c>
      <c r="BS12" s="9">
        <v>19.166</v>
      </c>
      <c r="BT12" s="9">
        <v>21.085999999999999</v>
      </c>
      <c r="BU12" s="9">
        <v>199.74700000000001</v>
      </c>
      <c r="BV12" s="9">
        <v>104.203</v>
      </c>
      <c r="BW12" s="9">
        <v>95.543999999999997</v>
      </c>
      <c r="BX12" s="9">
        <v>38.988999999999997</v>
      </c>
      <c r="BY12" s="9">
        <v>17.158000000000001</v>
      </c>
      <c r="BZ12" s="9">
        <v>21.832000000000001</v>
      </c>
      <c r="CA12" s="9">
        <v>120.11499999999999</v>
      </c>
      <c r="CB12" s="9">
        <v>63.698</v>
      </c>
      <c r="CC12" s="9">
        <v>56.417000000000002</v>
      </c>
      <c r="CD12" s="9">
        <v>55.595999999999997</v>
      </c>
      <c r="CE12" s="9">
        <v>30.285</v>
      </c>
      <c r="CF12" s="9">
        <v>25.311</v>
      </c>
      <c r="CG12" s="9">
        <v>129.41999999999999</v>
      </c>
      <c r="CH12" s="9">
        <v>71.117000000000004</v>
      </c>
      <c r="CI12" s="9">
        <v>58.302999999999997</v>
      </c>
      <c r="CJ12" s="9">
        <v>31.603000000000002</v>
      </c>
      <c r="CK12" s="9">
        <v>14.776</v>
      </c>
      <c r="CL12" s="9">
        <v>16.827000000000002</v>
      </c>
      <c r="CM12" s="9">
        <v>91.31</v>
      </c>
      <c r="CN12" s="9">
        <v>48.384999999999998</v>
      </c>
      <c r="CO12" s="9">
        <v>42.924999999999997</v>
      </c>
      <c r="CP12" s="9">
        <v>23.992999999999999</v>
      </c>
      <c r="CQ12" s="9">
        <v>15.509</v>
      </c>
      <c r="CR12" s="9">
        <v>8.484</v>
      </c>
      <c r="CS12" s="9">
        <v>38.11</v>
      </c>
      <c r="CT12" s="9">
        <v>22.731999999999999</v>
      </c>
      <c r="CU12" s="9">
        <v>15.378</v>
      </c>
      <c r="CV12" s="9">
        <v>2.1720000000000002</v>
      </c>
      <c r="CW12" s="9">
        <v>1.2729999999999999</v>
      </c>
      <c r="CX12" s="9">
        <v>0.89900000000000002</v>
      </c>
      <c r="CY12" s="9">
        <v>5.9329999999999998</v>
      </c>
      <c r="CZ12" s="9">
        <v>3.0259999999999998</v>
      </c>
      <c r="DA12" s="9">
        <v>2.907</v>
      </c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>
        <v>119.402</v>
      </c>
      <c r="FW12" s="9">
        <v>62.003</v>
      </c>
      <c r="FX12" s="9">
        <v>57.399000000000001</v>
      </c>
      <c r="FY12" s="9">
        <v>68.149000000000001</v>
      </c>
      <c r="FZ12" s="9">
        <v>37.991999999999997</v>
      </c>
      <c r="GA12" s="9">
        <v>30.157</v>
      </c>
      <c r="GB12" s="9">
        <v>336.04300000000001</v>
      </c>
      <c r="GC12" s="9">
        <v>172.04400000000001</v>
      </c>
      <c r="GD12" s="9">
        <v>163.999</v>
      </c>
      <c r="GE12" s="9">
        <v>12.2</v>
      </c>
      <c r="GF12" s="9">
        <v>3.7810000000000001</v>
      </c>
      <c r="GG12" s="9">
        <v>8.4190000000000005</v>
      </c>
      <c r="GH12" s="9">
        <v>291.08300000000003</v>
      </c>
      <c r="GI12" s="9">
        <v>153.92099999999999</v>
      </c>
      <c r="GJ12" s="9">
        <v>137.16300000000001</v>
      </c>
      <c r="GK12" s="9">
        <v>5.2850000000000001</v>
      </c>
      <c r="GL12" s="9">
        <v>1.198</v>
      </c>
      <c r="GM12" s="9">
        <v>4.0869999999999997</v>
      </c>
      <c r="GN12" s="9">
        <v>61.063000000000002</v>
      </c>
      <c r="GO12" s="9">
        <v>32.098999999999997</v>
      </c>
      <c r="GP12" s="9">
        <v>28.963999999999999</v>
      </c>
      <c r="GQ12" s="9">
        <v>4.0309999999999997</v>
      </c>
      <c r="GR12" s="9">
        <v>3.2210000000000001</v>
      </c>
      <c r="GS12" s="9">
        <v>0.81100000000000005</v>
      </c>
      <c r="GT12" s="9">
        <v>13.332000000000001</v>
      </c>
      <c r="GU12" s="9">
        <v>6.8440000000000003</v>
      </c>
      <c r="GV12" s="9">
        <v>6.4880000000000004</v>
      </c>
      <c r="GW12" s="9">
        <v>40.444000000000003</v>
      </c>
      <c r="GX12" s="9">
        <v>16.914999999999999</v>
      </c>
      <c r="GY12" s="9">
        <v>23.529</v>
      </c>
      <c r="GZ12" s="9">
        <v>196.26400000000001</v>
      </c>
      <c r="HA12" s="9">
        <v>102.608</v>
      </c>
      <c r="HB12" s="9">
        <v>93.656000000000006</v>
      </c>
      <c r="HC12" s="9">
        <v>98.545000000000002</v>
      </c>
      <c r="HD12" s="9">
        <v>51.524999999999999</v>
      </c>
      <c r="HE12" s="9">
        <v>47.021000000000001</v>
      </c>
      <c r="HF12" s="9">
        <v>155.61799999999999</v>
      </c>
      <c r="HG12" s="9">
        <v>83.019000000000005</v>
      </c>
      <c r="HH12" s="9">
        <v>72.599000000000004</v>
      </c>
      <c r="HI12" s="9">
        <v>88.203999999999994</v>
      </c>
      <c r="HJ12" s="9">
        <v>44.470999999999997</v>
      </c>
      <c r="HK12" s="9">
        <v>43.732999999999997</v>
      </c>
      <c r="HL12" s="9">
        <v>96.643000000000001</v>
      </c>
      <c r="HM12" s="9">
        <v>50.671999999999997</v>
      </c>
      <c r="HN12" s="9">
        <v>45.970999999999997</v>
      </c>
      <c r="HO12" s="9">
        <v>66.959999999999994</v>
      </c>
      <c r="HP12" s="9">
        <v>32.554000000000002</v>
      </c>
      <c r="HQ12" s="9">
        <v>34.405999999999999</v>
      </c>
      <c r="HR12" s="9">
        <v>109.06</v>
      </c>
      <c r="HS12" s="9">
        <v>57.738</v>
      </c>
      <c r="HT12" s="9">
        <v>51.322000000000003</v>
      </c>
      <c r="HU12" s="9">
        <v>58.216999999999999</v>
      </c>
      <c r="HV12" s="9">
        <v>36.758000000000003</v>
      </c>
      <c r="HW12" s="9">
        <v>21.457999999999998</v>
      </c>
      <c r="HX12" s="9">
        <v>13.907999999999999</v>
      </c>
      <c r="HY12" s="9">
        <v>6.0229999999999997</v>
      </c>
      <c r="HZ12" s="9">
        <v>7.8849999999999998</v>
      </c>
      <c r="IA12" s="9">
        <v>13.833</v>
      </c>
      <c r="IB12" s="9">
        <v>9.6050000000000004</v>
      </c>
      <c r="IC12" s="9">
        <v>4.2279999999999998</v>
      </c>
      <c r="ID12" s="9">
        <v>23.959</v>
      </c>
      <c r="IE12" s="9">
        <v>11.818</v>
      </c>
      <c r="IF12" s="9">
        <v>12.141</v>
      </c>
      <c r="IG12" s="9">
        <v>11.962999999999999</v>
      </c>
      <c r="IH12" s="9">
        <v>5.9710000000000001</v>
      </c>
      <c r="II12" s="9">
        <v>5.992</v>
      </c>
      <c r="IJ12" s="9">
        <v>83.253</v>
      </c>
      <c r="IK12" s="9">
        <v>50.619</v>
      </c>
      <c r="IL12" s="9">
        <v>32.633000000000003</v>
      </c>
      <c r="IM12" s="9">
        <v>26.114000000000001</v>
      </c>
      <c r="IN12" s="9">
        <v>13.507999999999999</v>
      </c>
      <c r="IO12" s="9">
        <v>12.605</v>
      </c>
      <c r="IP12" s="9">
        <v>63.673000000000002</v>
      </c>
      <c r="IQ12" s="9">
        <v>40.040999999999997</v>
      </c>
    </row>
    <row r="13" spans="1:251">
      <c r="A13" s="10">
        <v>42767</v>
      </c>
      <c r="B13" s="9">
        <v>15.811</v>
      </c>
      <c r="C13" s="9">
        <v>25.33</v>
      </c>
      <c r="D13" s="9">
        <v>96.674999999999997</v>
      </c>
      <c r="E13" s="9">
        <v>40.685000000000002</v>
      </c>
      <c r="F13" s="9">
        <v>55.99</v>
      </c>
      <c r="G13" s="9">
        <v>450.19600000000003</v>
      </c>
      <c r="H13" s="9">
        <v>221.303</v>
      </c>
      <c r="I13" s="9">
        <v>228.893</v>
      </c>
      <c r="J13" s="9">
        <v>59.622</v>
      </c>
      <c r="K13" s="9">
        <v>24.102</v>
      </c>
      <c r="L13" s="9">
        <v>35.520000000000003</v>
      </c>
      <c r="M13" s="9">
        <v>205.73099999999999</v>
      </c>
      <c r="N13" s="9">
        <v>95.328000000000003</v>
      </c>
      <c r="O13" s="9">
        <v>110.404</v>
      </c>
      <c r="P13" s="9">
        <v>105.911</v>
      </c>
      <c r="Q13" s="9">
        <v>52.625999999999998</v>
      </c>
      <c r="R13" s="9">
        <v>53.284999999999997</v>
      </c>
      <c r="S13" s="9">
        <v>407.28199999999998</v>
      </c>
      <c r="T13" s="9">
        <v>257.21100000000001</v>
      </c>
      <c r="U13" s="9">
        <v>150.071</v>
      </c>
      <c r="V13" s="9">
        <v>33.658000000000001</v>
      </c>
      <c r="W13" s="9">
        <v>14.451000000000001</v>
      </c>
      <c r="X13" s="9">
        <v>19.206</v>
      </c>
      <c r="Y13" s="9">
        <v>41.765000000000001</v>
      </c>
      <c r="Z13" s="9">
        <v>18.234000000000002</v>
      </c>
      <c r="AA13" s="9">
        <v>23.530999999999999</v>
      </c>
      <c r="AB13" s="9">
        <v>5.7729999999999997</v>
      </c>
      <c r="AC13" s="9">
        <v>3.46</v>
      </c>
      <c r="AD13" s="9">
        <v>2.3130000000000002</v>
      </c>
      <c r="AE13" s="9">
        <v>17.335999999999999</v>
      </c>
      <c r="AF13" s="9">
        <v>9.3040000000000003</v>
      </c>
      <c r="AG13" s="9">
        <v>8.032</v>
      </c>
      <c r="AH13" s="9">
        <v>8.9380000000000006</v>
      </c>
      <c r="AI13" s="9">
        <v>4.9980000000000002</v>
      </c>
      <c r="AJ13" s="9">
        <v>3.94</v>
      </c>
      <c r="AK13" s="9">
        <v>33.076999999999998</v>
      </c>
      <c r="AL13" s="9">
        <v>17.295999999999999</v>
      </c>
      <c r="AM13" s="9">
        <v>15.781000000000001</v>
      </c>
      <c r="AN13" s="9">
        <v>358.14699999999999</v>
      </c>
      <c r="AO13" s="9">
        <v>209.73099999999999</v>
      </c>
      <c r="AP13" s="9">
        <v>148.416</v>
      </c>
      <c r="AQ13" s="9">
        <v>810.34500000000003</v>
      </c>
      <c r="AR13" s="9">
        <v>449.17399999999998</v>
      </c>
      <c r="AS13" s="9">
        <v>361.17099999999999</v>
      </c>
      <c r="AT13" s="9">
        <v>200.49100000000001</v>
      </c>
      <c r="AU13" s="9">
        <v>104.93600000000001</v>
      </c>
      <c r="AV13" s="9">
        <v>95.554000000000002</v>
      </c>
      <c r="AW13" s="9">
        <v>672.36</v>
      </c>
      <c r="AX13" s="9">
        <v>348.81700000000001</v>
      </c>
      <c r="AY13" s="9">
        <v>323.54300000000001</v>
      </c>
      <c r="AZ13" s="9">
        <v>198.31200000000001</v>
      </c>
      <c r="BA13" s="9">
        <v>103.29</v>
      </c>
      <c r="BB13" s="9">
        <v>95.022000000000006</v>
      </c>
      <c r="BC13" s="9">
        <v>665.5</v>
      </c>
      <c r="BD13" s="9">
        <v>344.85700000000003</v>
      </c>
      <c r="BE13" s="9">
        <v>320.64299999999997</v>
      </c>
      <c r="BF13" s="9">
        <v>75.236000000000004</v>
      </c>
      <c r="BG13" s="9">
        <v>45.838000000000001</v>
      </c>
      <c r="BH13" s="9">
        <v>29.398</v>
      </c>
      <c r="BI13" s="9">
        <v>248.45699999999999</v>
      </c>
      <c r="BJ13" s="9">
        <v>118.05200000000001</v>
      </c>
      <c r="BK13" s="9">
        <v>130.405</v>
      </c>
      <c r="BL13" s="9">
        <v>77.605999999999995</v>
      </c>
      <c r="BM13" s="9">
        <v>33.869</v>
      </c>
      <c r="BN13" s="9">
        <v>43.737000000000002</v>
      </c>
      <c r="BO13" s="9">
        <v>312.27100000000002</v>
      </c>
      <c r="BP13" s="9">
        <v>167.97200000000001</v>
      </c>
      <c r="BQ13" s="9">
        <v>144.29900000000001</v>
      </c>
      <c r="BR13" s="9">
        <v>43.966999999999999</v>
      </c>
      <c r="BS13" s="9">
        <v>21.731000000000002</v>
      </c>
      <c r="BT13" s="9">
        <v>22.236000000000001</v>
      </c>
      <c r="BU13" s="9">
        <v>197.03200000000001</v>
      </c>
      <c r="BV13" s="9">
        <v>112.158</v>
      </c>
      <c r="BW13" s="9">
        <v>84.873999999999995</v>
      </c>
      <c r="BX13" s="9">
        <v>33.64</v>
      </c>
      <c r="BY13" s="9">
        <v>12.138</v>
      </c>
      <c r="BZ13" s="9">
        <v>21.501999999999999</v>
      </c>
      <c r="CA13" s="9">
        <v>115.239</v>
      </c>
      <c r="CB13" s="9">
        <v>55.814</v>
      </c>
      <c r="CC13" s="9">
        <v>59.424999999999997</v>
      </c>
      <c r="CD13" s="9">
        <v>45.47</v>
      </c>
      <c r="CE13" s="9">
        <v>23.582999999999998</v>
      </c>
      <c r="CF13" s="9">
        <v>21.887</v>
      </c>
      <c r="CG13" s="9">
        <v>104.77200000000001</v>
      </c>
      <c r="CH13" s="9">
        <v>58.832999999999998</v>
      </c>
      <c r="CI13" s="9">
        <v>45.939</v>
      </c>
      <c r="CJ13" s="9">
        <v>23.798999999999999</v>
      </c>
      <c r="CK13" s="9">
        <v>10.52</v>
      </c>
      <c r="CL13" s="9">
        <v>13.279</v>
      </c>
      <c r="CM13" s="9">
        <v>73.945999999999998</v>
      </c>
      <c r="CN13" s="9">
        <v>42.633000000000003</v>
      </c>
      <c r="CO13" s="9">
        <v>31.312000000000001</v>
      </c>
      <c r="CP13" s="9">
        <v>21.670999999999999</v>
      </c>
      <c r="CQ13" s="9">
        <v>13.063000000000001</v>
      </c>
      <c r="CR13" s="9">
        <v>8.6080000000000005</v>
      </c>
      <c r="CS13" s="9">
        <v>30.827000000000002</v>
      </c>
      <c r="CT13" s="9">
        <v>16.2</v>
      </c>
      <c r="CU13" s="9">
        <v>14.625999999999999</v>
      </c>
      <c r="CV13" s="9">
        <v>2.1779999999999999</v>
      </c>
      <c r="CW13" s="9">
        <v>1.6459999999999999</v>
      </c>
      <c r="CX13" s="9">
        <v>0.53200000000000003</v>
      </c>
      <c r="CY13" s="9">
        <v>6.859</v>
      </c>
      <c r="CZ13" s="9">
        <v>3.9590000000000001</v>
      </c>
      <c r="DA13" s="9">
        <v>2.9</v>
      </c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>
        <v>115.794</v>
      </c>
      <c r="FW13" s="9">
        <v>57.040999999999997</v>
      </c>
      <c r="FX13" s="9">
        <v>58.753999999999998</v>
      </c>
      <c r="FY13" s="9">
        <v>65.936999999999998</v>
      </c>
      <c r="FZ13" s="9">
        <v>36.237000000000002</v>
      </c>
      <c r="GA13" s="9">
        <v>29.7</v>
      </c>
      <c r="GB13" s="9">
        <v>347.17899999999997</v>
      </c>
      <c r="GC13" s="9">
        <v>174.21100000000001</v>
      </c>
      <c r="GD13" s="9">
        <v>172.96799999999999</v>
      </c>
      <c r="GE13" s="9">
        <v>15.366</v>
      </c>
      <c r="GF13" s="9">
        <v>9.3290000000000006</v>
      </c>
      <c r="GG13" s="9">
        <v>6.0369999999999999</v>
      </c>
      <c r="GH13" s="9">
        <v>261.28699999999998</v>
      </c>
      <c r="GI13" s="9">
        <v>139.178</v>
      </c>
      <c r="GJ13" s="9">
        <v>122.108</v>
      </c>
      <c r="GK13" s="9">
        <v>2.6930000000000001</v>
      </c>
      <c r="GL13" s="9">
        <v>1.629</v>
      </c>
      <c r="GM13" s="9">
        <v>1.0640000000000001</v>
      </c>
      <c r="GN13" s="9">
        <v>50.912999999999997</v>
      </c>
      <c r="GO13" s="9">
        <v>28.039000000000001</v>
      </c>
      <c r="GP13" s="9">
        <v>22.873999999999999</v>
      </c>
      <c r="GQ13" s="9">
        <v>0.70099999999999996</v>
      </c>
      <c r="GR13" s="9">
        <v>0.70099999999999996</v>
      </c>
      <c r="GS13" s="9">
        <v>0</v>
      </c>
      <c r="GT13" s="9">
        <v>12.981</v>
      </c>
      <c r="GU13" s="9">
        <v>7.3890000000000002</v>
      </c>
      <c r="GV13" s="9">
        <v>5.5919999999999996</v>
      </c>
      <c r="GW13" s="9">
        <v>35.451999999999998</v>
      </c>
      <c r="GX13" s="9">
        <v>14.824999999999999</v>
      </c>
      <c r="GY13" s="9">
        <v>20.626999999999999</v>
      </c>
      <c r="GZ13" s="9">
        <v>180.57</v>
      </c>
      <c r="HA13" s="9">
        <v>96.935000000000002</v>
      </c>
      <c r="HB13" s="9">
        <v>83.634</v>
      </c>
      <c r="HC13" s="9">
        <v>75.81</v>
      </c>
      <c r="HD13" s="9">
        <v>41.073999999999998</v>
      </c>
      <c r="HE13" s="9">
        <v>34.735999999999997</v>
      </c>
      <c r="HF13" s="9">
        <v>135.64599999999999</v>
      </c>
      <c r="HG13" s="9">
        <v>73.730999999999995</v>
      </c>
      <c r="HH13" s="9">
        <v>61.914999999999999</v>
      </c>
      <c r="HI13" s="9">
        <v>63.44</v>
      </c>
      <c r="HJ13" s="9">
        <v>32.039000000000001</v>
      </c>
      <c r="HK13" s="9">
        <v>31.401</v>
      </c>
      <c r="HL13" s="9">
        <v>73.337000000000003</v>
      </c>
      <c r="HM13" s="9">
        <v>38.692999999999998</v>
      </c>
      <c r="HN13" s="9">
        <v>34.643999999999998</v>
      </c>
      <c r="HO13" s="9">
        <v>46.283000000000001</v>
      </c>
      <c r="HP13" s="9">
        <v>23.878</v>
      </c>
      <c r="HQ13" s="9">
        <v>22.405000000000001</v>
      </c>
      <c r="HR13" s="9">
        <v>96.926000000000002</v>
      </c>
      <c r="HS13" s="9">
        <v>56.176000000000002</v>
      </c>
      <c r="HT13" s="9">
        <v>40.75</v>
      </c>
      <c r="HU13" s="9">
        <v>53.63</v>
      </c>
      <c r="HV13" s="9">
        <v>31.765999999999998</v>
      </c>
      <c r="HW13" s="9">
        <v>21.864999999999998</v>
      </c>
      <c r="HX13" s="9">
        <v>13.335000000000001</v>
      </c>
      <c r="HY13" s="9">
        <v>8.1839999999999993</v>
      </c>
      <c r="HZ13" s="9">
        <v>5.1509999999999998</v>
      </c>
      <c r="IA13" s="9">
        <v>12.446999999999999</v>
      </c>
      <c r="IB13" s="9">
        <v>8.0850000000000009</v>
      </c>
      <c r="IC13" s="9">
        <v>4.3609999999999998</v>
      </c>
      <c r="ID13" s="9">
        <v>16.838999999999999</v>
      </c>
      <c r="IE13" s="9">
        <v>7.5750000000000002</v>
      </c>
      <c r="IF13" s="9">
        <v>9.2650000000000006</v>
      </c>
      <c r="IG13" s="9">
        <v>15.156000000000001</v>
      </c>
      <c r="IH13" s="9">
        <v>9.1769999999999996</v>
      </c>
      <c r="II13" s="9">
        <v>5.9790000000000001</v>
      </c>
      <c r="IJ13" s="9">
        <v>68.84</v>
      </c>
      <c r="IK13" s="9">
        <v>38.524999999999999</v>
      </c>
      <c r="IL13" s="9">
        <v>30.314</v>
      </c>
      <c r="IM13" s="9">
        <v>18.047000000000001</v>
      </c>
      <c r="IN13" s="9">
        <v>9.08</v>
      </c>
      <c r="IO13" s="9">
        <v>8.9670000000000005</v>
      </c>
      <c r="IP13" s="9">
        <v>53.89</v>
      </c>
      <c r="IQ13" s="9">
        <v>30.547999999999998</v>
      </c>
    </row>
    <row r="14" spans="1:251">
      <c r="A14" s="10">
        <v>43132</v>
      </c>
      <c r="B14" s="9">
        <v>14.978999999999999</v>
      </c>
      <c r="C14" s="9">
        <v>41.518000000000001</v>
      </c>
      <c r="D14" s="9">
        <v>91.432000000000002</v>
      </c>
      <c r="E14" s="9">
        <v>40.472999999999999</v>
      </c>
      <c r="F14" s="9">
        <v>50.96</v>
      </c>
      <c r="G14" s="9">
        <v>466.75299999999999</v>
      </c>
      <c r="H14" s="9">
        <v>217.286</v>
      </c>
      <c r="I14" s="9">
        <v>249.46700000000001</v>
      </c>
      <c r="J14" s="9">
        <v>63.256</v>
      </c>
      <c r="K14" s="9">
        <v>24.722000000000001</v>
      </c>
      <c r="L14" s="9">
        <v>38.533999999999999</v>
      </c>
      <c r="M14" s="9">
        <v>233.685</v>
      </c>
      <c r="N14" s="9">
        <v>103.873</v>
      </c>
      <c r="O14" s="9">
        <v>129.81200000000001</v>
      </c>
      <c r="P14" s="9">
        <v>129.07300000000001</v>
      </c>
      <c r="Q14" s="9">
        <v>70.536000000000001</v>
      </c>
      <c r="R14" s="9">
        <v>58.536999999999999</v>
      </c>
      <c r="S14" s="9">
        <v>433.56200000000001</v>
      </c>
      <c r="T14" s="9">
        <v>267.29899999999998</v>
      </c>
      <c r="U14" s="9">
        <v>166.262</v>
      </c>
      <c r="V14" s="9">
        <v>33.747</v>
      </c>
      <c r="W14" s="9">
        <v>18.34</v>
      </c>
      <c r="X14" s="9">
        <v>15.407</v>
      </c>
      <c r="Y14" s="9">
        <v>61.685000000000002</v>
      </c>
      <c r="Z14" s="9">
        <v>32.936999999999998</v>
      </c>
      <c r="AA14" s="9">
        <v>28.748000000000001</v>
      </c>
      <c r="AB14" s="9">
        <v>4.3289999999999997</v>
      </c>
      <c r="AC14" s="9">
        <v>2.347</v>
      </c>
      <c r="AD14" s="9">
        <v>1.9810000000000001</v>
      </c>
      <c r="AE14" s="9">
        <v>11.458</v>
      </c>
      <c r="AF14" s="9">
        <v>5.1139999999999999</v>
      </c>
      <c r="AG14" s="9">
        <v>6.343</v>
      </c>
      <c r="AH14" s="9">
        <v>7.8570000000000002</v>
      </c>
      <c r="AI14" s="9">
        <v>4.57</v>
      </c>
      <c r="AJ14" s="9">
        <v>3.2869999999999999</v>
      </c>
      <c r="AK14" s="9">
        <v>37.588000000000001</v>
      </c>
      <c r="AL14" s="9">
        <v>20.236000000000001</v>
      </c>
      <c r="AM14" s="9">
        <v>17.352</v>
      </c>
      <c r="AN14" s="9">
        <v>328.57900000000001</v>
      </c>
      <c r="AO14" s="9">
        <v>190.19200000000001</v>
      </c>
      <c r="AP14" s="9">
        <v>138.386</v>
      </c>
      <c r="AQ14" s="9">
        <v>862.49099999999999</v>
      </c>
      <c r="AR14" s="9">
        <v>472.858</v>
      </c>
      <c r="AS14" s="9">
        <v>389.63400000000001</v>
      </c>
      <c r="AT14" s="9">
        <v>200.80099999999999</v>
      </c>
      <c r="AU14" s="9">
        <v>108.444</v>
      </c>
      <c r="AV14" s="9">
        <v>92.356999999999999</v>
      </c>
      <c r="AW14" s="9">
        <v>751.76499999999999</v>
      </c>
      <c r="AX14" s="9">
        <v>395.69900000000001</v>
      </c>
      <c r="AY14" s="9">
        <v>356.065</v>
      </c>
      <c r="AZ14" s="9">
        <v>198.97200000000001</v>
      </c>
      <c r="BA14" s="9">
        <v>106.614</v>
      </c>
      <c r="BB14" s="9">
        <v>92.356999999999999</v>
      </c>
      <c r="BC14" s="9">
        <v>746.18700000000001</v>
      </c>
      <c r="BD14" s="9">
        <v>393.19499999999999</v>
      </c>
      <c r="BE14" s="9">
        <v>352.99200000000002</v>
      </c>
      <c r="BF14" s="9">
        <v>75.105999999999995</v>
      </c>
      <c r="BG14" s="9">
        <v>40.124000000000002</v>
      </c>
      <c r="BH14" s="9">
        <v>34.981000000000002</v>
      </c>
      <c r="BI14" s="9">
        <v>242.202</v>
      </c>
      <c r="BJ14" s="9">
        <v>126.708</v>
      </c>
      <c r="BK14" s="9">
        <v>115.49299999999999</v>
      </c>
      <c r="BL14" s="9">
        <v>68.643000000000001</v>
      </c>
      <c r="BM14" s="9">
        <v>34.655000000000001</v>
      </c>
      <c r="BN14" s="9">
        <v>33.988999999999997</v>
      </c>
      <c r="BO14" s="9">
        <v>360.20800000000003</v>
      </c>
      <c r="BP14" s="9">
        <v>189.791</v>
      </c>
      <c r="BQ14" s="9">
        <v>170.417</v>
      </c>
      <c r="BR14" s="9">
        <v>36.787999999999997</v>
      </c>
      <c r="BS14" s="9">
        <v>19.952000000000002</v>
      </c>
      <c r="BT14" s="9">
        <v>16.835999999999999</v>
      </c>
      <c r="BU14" s="9">
        <v>223.983</v>
      </c>
      <c r="BV14" s="9">
        <v>120.46</v>
      </c>
      <c r="BW14" s="9">
        <v>103.523</v>
      </c>
      <c r="BX14" s="9">
        <v>31.855</v>
      </c>
      <c r="BY14" s="9">
        <v>14.702999999999999</v>
      </c>
      <c r="BZ14" s="9">
        <v>17.152000000000001</v>
      </c>
      <c r="CA14" s="9">
        <v>136.22399999999999</v>
      </c>
      <c r="CB14" s="9">
        <v>69.33</v>
      </c>
      <c r="CC14" s="9">
        <v>66.894000000000005</v>
      </c>
      <c r="CD14" s="9">
        <v>55.222999999999999</v>
      </c>
      <c r="CE14" s="9">
        <v>31.835000000000001</v>
      </c>
      <c r="CF14" s="9">
        <v>23.387</v>
      </c>
      <c r="CG14" s="9">
        <v>143.77699999999999</v>
      </c>
      <c r="CH14" s="9">
        <v>76.695999999999998</v>
      </c>
      <c r="CI14" s="9">
        <v>67.081000000000003</v>
      </c>
      <c r="CJ14" s="9">
        <v>29.32</v>
      </c>
      <c r="CK14" s="9">
        <v>14.305999999999999</v>
      </c>
      <c r="CL14" s="9">
        <v>15.015000000000001</v>
      </c>
      <c r="CM14" s="9">
        <v>94.334000000000003</v>
      </c>
      <c r="CN14" s="9">
        <v>49.92</v>
      </c>
      <c r="CO14" s="9">
        <v>44.412999999999997</v>
      </c>
      <c r="CP14" s="9">
        <v>25.902000000000001</v>
      </c>
      <c r="CQ14" s="9">
        <v>17.53</v>
      </c>
      <c r="CR14" s="9">
        <v>8.3729999999999993</v>
      </c>
      <c r="CS14" s="9">
        <v>49.444000000000003</v>
      </c>
      <c r="CT14" s="9">
        <v>26.776</v>
      </c>
      <c r="CU14" s="9">
        <v>22.667999999999999</v>
      </c>
      <c r="CV14" s="9">
        <v>1.829</v>
      </c>
      <c r="CW14" s="9">
        <v>1.829</v>
      </c>
      <c r="CX14" s="9">
        <v>0</v>
      </c>
      <c r="CY14" s="9">
        <v>5.5780000000000003</v>
      </c>
      <c r="CZ14" s="9">
        <v>2.504</v>
      </c>
      <c r="DA14" s="9">
        <v>3.0739999999999998</v>
      </c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>
        <v>123.681</v>
      </c>
      <c r="FW14" s="9">
        <v>68.709000000000003</v>
      </c>
      <c r="FX14" s="9">
        <v>54.972999999999999</v>
      </c>
      <c r="FY14" s="9">
        <v>61.392000000000003</v>
      </c>
      <c r="FZ14" s="9">
        <v>30.056999999999999</v>
      </c>
      <c r="GA14" s="9">
        <v>31.335000000000001</v>
      </c>
      <c r="GB14" s="9">
        <v>392.30700000000002</v>
      </c>
      <c r="GC14" s="9">
        <v>205.13800000000001</v>
      </c>
      <c r="GD14" s="9">
        <v>187.16900000000001</v>
      </c>
      <c r="GE14" s="9">
        <v>10.090999999999999</v>
      </c>
      <c r="GF14" s="9">
        <v>5.5609999999999999</v>
      </c>
      <c r="GG14" s="9">
        <v>4.53</v>
      </c>
      <c r="GH14" s="9">
        <v>294.62200000000001</v>
      </c>
      <c r="GI14" s="9">
        <v>151.565</v>
      </c>
      <c r="GJ14" s="9">
        <v>143.05699999999999</v>
      </c>
      <c r="GK14" s="9">
        <v>3.956</v>
      </c>
      <c r="GL14" s="9">
        <v>2.4359999999999999</v>
      </c>
      <c r="GM14" s="9">
        <v>1.52</v>
      </c>
      <c r="GN14" s="9">
        <v>47.116999999999997</v>
      </c>
      <c r="GO14" s="9">
        <v>29.116</v>
      </c>
      <c r="GP14" s="9">
        <v>18.001000000000001</v>
      </c>
      <c r="GQ14" s="9">
        <v>1.681</v>
      </c>
      <c r="GR14" s="9">
        <v>1.681</v>
      </c>
      <c r="GS14" s="9">
        <v>0</v>
      </c>
      <c r="GT14" s="9">
        <v>17.719000000000001</v>
      </c>
      <c r="GU14" s="9">
        <v>9.8800000000000008</v>
      </c>
      <c r="GV14" s="9">
        <v>7.8380000000000001</v>
      </c>
      <c r="GW14" s="9">
        <v>45.26</v>
      </c>
      <c r="GX14" s="9">
        <v>18.082999999999998</v>
      </c>
      <c r="GY14" s="9">
        <v>27.178000000000001</v>
      </c>
      <c r="GZ14" s="9">
        <v>185.80600000000001</v>
      </c>
      <c r="HA14" s="9">
        <v>102.134</v>
      </c>
      <c r="HB14" s="9">
        <v>83.671999999999997</v>
      </c>
      <c r="HC14" s="9">
        <v>88.744</v>
      </c>
      <c r="HD14" s="9">
        <v>42.399000000000001</v>
      </c>
      <c r="HE14" s="9">
        <v>46.344999999999999</v>
      </c>
      <c r="HF14" s="9">
        <v>147.173</v>
      </c>
      <c r="HG14" s="9">
        <v>76.418999999999997</v>
      </c>
      <c r="HH14" s="9">
        <v>70.754000000000005</v>
      </c>
      <c r="HI14" s="9">
        <v>86.15</v>
      </c>
      <c r="HJ14" s="9">
        <v>43.594000000000001</v>
      </c>
      <c r="HK14" s="9">
        <v>42.555999999999997</v>
      </c>
      <c r="HL14" s="9">
        <v>94.51</v>
      </c>
      <c r="HM14" s="9">
        <v>48.640999999999998</v>
      </c>
      <c r="HN14" s="9">
        <v>45.869</v>
      </c>
      <c r="HO14" s="9">
        <v>66.299000000000007</v>
      </c>
      <c r="HP14" s="9">
        <v>33.765000000000001</v>
      </c>
      <c r="HQ14" s="9">
        <v>32.533999999999999</v>
      </c>
      <c r="HR14" s="9">
        <v>103.273</v>
      </c>
      <c r="HS14" s="9">
        <v>54.889000000000003</v>
      </c>
      <c r="HT14" s="9">
        <v>48.384</v>
      </c>
      <c r="HU14" s="9">
        <v>62.316000000000003</v>
      </c>
      <c r="HV14" s="9">
        <v>33.188000000000002</v>
      </c>
      <c r="HW14" s="9">
        <v>29.128</v>
      </c>
      <c r="HX14" s="9">
        <v>13.916</v>
      </c>
      <c r="HY14" s="9">
        <v>6.2939999999999996</v>
      </c>
      <c r="HZ14" s="9">
        <v>7.6219999999999999</v>
      </c>
      <c r="IA14" s="9">
        <v>14.762</v>
      </c>
      <c r="IB14" s="9">
        <v>7.8090000000000002</v>
      </c>
      <c r="IC14" s="9">
        <v>6.952</v>
      </c>
      <c r="ID14" s="9">
        <v>21.131</v>
      </c>
      <c r="IE14" s="9">
        <v>6.0069999999999997</v>
      </c>
      <c r="IF14" s="9">
        <v>15.124000000000001</v>
      </c>
      <c r="IG14" s="9">
        <v>16.712</v>
      </c>
      <c r="IH14" s="9">
        <v>10.103</v>
      </c>
      <c r="II14" s="9">
        <v>6.609</v>
      </c>
      <c r="IJ14" s="9">
        <v>81.790999999999997</v>
      </c>
      <c r="IK14" s="9">
        <v>50.805999999999997</v>
      </c>
      <c r="IL14" s="9">
        <v>30.984000000000002</v>
      </c>
      <c r="IM14" s="9">
        <v>18.786000000000001</v>
      </c>
      <c r="IN14" s="9">
        <v>9.8149999999999995</v>
      </c>
      <c r="IO14" s="9">
        <v>8.9710000000000001</v>
      </c>
      <c r="IP14" s="9">
        <v>58.713999999999999</v>
      </c>
      <c r="IQ14" s="9">
        <v>31.027000000000001</v>
      </c>
    </row>
    <row r="15" spans="1:251">
      <c r="A15" s="10">
        <v>43497</v>
      </c>
      <c r="B15" s="9">
        <v>24.48</v>
      </c>
      <c r="C15" s="9">
        <v>41.000999999999998</v>
      </c>
      <c r="D15" s="9">
        <v>89.441000000000003</v>
      </c>
      <c r="E15" s="9">
        <v>38.667999999999999</v>
      </c>
      <c r="F15" s="9">
        <v>50.771999999999998</v>
      </c>
      <c r="G15" s="9">
        <v>495.56400000000002</v>
      </c>
      <c r="H15" s="9">
        <v>213.38900000000001</v>
      </c>
      <c r="I15" s="9">
        <v>282.17500000000001</v>
      </c>
      <c r="J15" s="9">
        <v>51.182000000000002</v>
      </c>
      <c r="K15" s="9">
        <v>18.079999999999998</v>
      </c>
      <c r="L15" s="9">
        <v>33.101999999999997</v>
      </c>
      <c r="M15" s="9">
        <v>220.01400000000001</v>
      </c>
      <c r="N15" s="9">
        <v>97.644000000000005</v>
      </c>
      <c r="O15" s="9">
        <v>122.37</v>
      </c>
      <c r="P15" s="9">
        <v>107.60899999999999</v>
      </c>
      <c r="Q15" s="9">
        <v>55.497</v>
      </c>
      <c r="R15" s="9">
        <v>52.112000000000002</v>
      </c>
      <c r="S15" s="9">
        <v>400.93400000000003</v>
      </c>
      <c r="T15" s="9">
        <v>244.15600000000001</v>
      </c>
      <c r="U15" s="9">
        <v>156.77799999999999</v>
      </c>
      <c r="V15" s="9">
        <v>24.408000000000001</v>
      </c>
      <c r="W15" s="9">
        <v>12.301</v>
      </c>
      <c r="X15" s="9">
        <v>12.106999999999999</v>
      </c>
      <c r="Y15" s="9">
        <v>48.424999999999997</v>
      </c>
      <c r="Z15" s="9">
        <v>30.245999999999999</v>
      </c>
      <c r="AA15" s="9">
        <v>18.178000000000001</v>
      </c>
      <c r="AB15" s="9">
        <v>2.714</v>
      </c>
      <c r="AC15" s="9">
        <v>1.47</v>
      </c>
      <c r="AD15" s="9">
        <v>1.244</v>
      </c>
      <c r="AE15" s="9">
        <v>14.945</v>
      </c>
      <c r="AF15" s="9">
        <v>8.5039999999999996</v>
      </c>
      <c r="AG15" s="9">
        <v>6.4409999999999998</v>
      </c>
      <c r="AH15" s="9">
        <v>17.861000000000001</v>
      </c>
      <c r="AI15" s="9">
        <v>9.5850000000000009</v>
      </c>
      <c r="AJ15" s="9">
        <v>8.2759999999999998</v>
      </c>
      <c r="AK15" s="9">
        <v>48.033000000000001</v>
      </c>
      <c r="AL15" s="9">
        <v>22.978999999999999</v>
      </c>
      <c r="AM15" s="9">
        <v>25.055</v>
      </c>
      <c r="AN15" s="9">
        <v>313.70400000000001</v>
      </c>
      <c r="AO15" s="9">
        <v>186.13900000000001</v>
      </c>
      <c r="AP15" s="9">
        <v>127.565</v>
      </c>
      <c r="AQ15" s="9">
        <v>871.08100000000002</v>
      </c>
      <c r="AR15" s="9">
        <v>481.26</v>
      </c>
      <c r="AS15" s="9">
        <v>389.82100000000003</v>
      </c>
      <c r="AT15" s="9">
        <v>180.642</v>
      </c>
      <c r="AU15" s="9">
        <v>96.084999999999994</v>
      </c>
      <c r="AV15" s="9">
        <v>84.558000000000007</v>
      </c>
      <c r="AW15" s="9">
        <v>739.11099999999999</v>
      </c>
      <c r="AX15" s="9">
        <v>372.11500000000001</v>
      </c>
      <c r="AY15" s="9">
        <v>366.99599999999998</v>
      </c>
      <c r="AZ15" s="9">
        <v>176.16399999999999</v>
      </c>
      <c r="BA15" s="9">
        <v>93.025000000000006</v>
      </c>
      <c r="BB15" s="9">
        <v>83.138999999999996</v>
      </c>
      <c r="BC15" s="9">
        <v>731.13400000000001</v>
      </c>
      <c r="BD15" s="9">
        <v>366.34399999999999</v>
      </c>
      <c r="BE15" s="9">
        <v>364.791</v>
      </c>
      <c r="BF15" s="9">
        <v>65.974999999999994</v>
      </c>
      <c r="BG15" s="9">
        <v>34.296999999999997</v>
      </c>
      <c r="BH15" s="9">
        <v>31.677</v>
      </c>
      <c r="BI15" s="9">
        <v>256.27800000000002</v>
      </c>
      <c r="BJ15" s="9">
        <v>132.25800000000001</v>
      </c>
      <c r="BK15" s="9">
        <v>124.02</v>
      </c>
      <c r="BL15" s="9">
        <v>71.462000000000003</v>
      </c>
      <c r="BM15" s="9">
        <v>35.220999999999997</v>
      </c>
      <c r="BN15" s="9">
        <v>36.241</v>
      </c>
      <c r="BO15" s="9">
        <v>345.81099999999998</v>
      </c>
      <c r="BP15" s="9">
        <v>166.64599999999999</v>
      </c>
      <c r="BQ15" s="9">
        <v>179.16499999999999</v>
      </c>
      <c r="BR15" s="9">
        <v>41.572000000000003</v>
      </c>
      <c r="BS15" s="9">
        <v>21.983000000000001</v>
      </c>
      <c r="BT15" s="9">
        <v>19.588999999999999</v>
      </c>
      <c r="BU15" s="9">
        <v>216.54400000000001</v>
      </c>
      <c r="BV15" s="9">
        <v>101.94799999999999</v>
      </c>
      <c r="BW15" s="9">
        <v>114.59699999999999</v>
      </c>
      <c r="BX15" s="9">
        <v>29.89</v>
      </c>
      <c r="BY15" s="9">
        <v>13.238</v>
      </c>
      <c r="BZ15" s="9">
        <v>16.652000000000001</v>
      </c>
      <c r="CA15" s="9">
        <v>129.26599999999999</v>
      </c>
      <c r="CB15" s="9">
        <v>64.697999999999993</v>
      </c>
      <c r="CC15" s="9">
        <v>64.567999999999998</v>
      </c>
      <c r="CD15" s="9">
        <v>38.728000000000002</v>
      </c>
      <c r="CE15" s="9">
        <v>23.507000000000001</v>
      </c>
      <c r="CF15" s="9">
        <v>15.221</v>
      </c>
      <c r="CG15" s="9">
        <v>129.04499999999999</v>
      </c>
      <c r="CH15" s="9">
        <v>67.438999999999993</v>
      </c>
      <c r="CI15" s="9">
        <v>61.606000000000002</v>
      </c>
      <c r="CJ15" s="9">
        <v>23.015999999999998</v>
      </c>
      <c r="CK15" s="9">
        <v>12.968999999999999</v>
      </c>
      <c r="CL15" s="9">
        <v>10.048</v>
      </c>
      <c r="CM15" s="9">
        <v>78.006</v>
      </c>
      <c r="CN15" s="9">
        <v>41.17</v>
      </c>
      <c r="CO15" s="9">
        <v>36.835999999999999</v>
      </c>
      <c r="CP15" s="9">
        <v>15.711</v>
      </c>
      <c r="CQ15" s="9">
        <v>10.538</v>
      </c>
      <c r="CR15" s="9">
        <v>5.173</v>
      </c>
      <c r="CS15" s="9">
        <v>51.039000000000001</v>
      </c>
      <c r="CT15" s="9">
        <v>26.268999999999998</v>
      </c>
      <c r="CU15" s="9">
        <v>24.77</v>
      </c>
      <c r="CV15" s="9">
        <v>4.4779999999999998</v>
      </c>
      <c r="CW15" s="9">
        <v>3.06</v>
      </c>
      <c r="CX15" s="9">
        <v>1.419</v>
      </c>
      <c r="CY15" s="9">
        <v>7.9770000000000003</v>
      </c>
      <c r="CZ15" s="9">
        <v>5.7720000000000002</v>
      </c>
      <c r="DA15" s="9">
        <v>2.2050000000000001</v>
      </c>
      <c r="DB15" s="9">
        <v>151.78</v>
      </c>
      <c r="DC15" s="9">
        <v>76.236000000000004</v>
      </c>
      <c r="DD15" s="9">
        <v>75.543999999999997</v>
      </c>
      <c r="DE15" s="9">
        <v>605.95399999999995</v>
      </c>
      <c r="DF15" s="9">
        <v>306.41899999999998</v>
      </c>
      <c r="DG15" s="9">
        <v>299.53399999999999</v>
      </c>
      <c r="DH15" s="9">
        <v>64.292000000000002</v>
      </c>
      <c r="DI15" s="9">
        <v>26.367000000000001</v>
      </c>
      <c r="DJ15" s="9">
        <v>37.924999999999997</v>
      </c>
      <c r="DK15" s="9">
        <v>336.125</v>
      </c>
      <c r="DL15" s="9">
        <v>172.083</v>
      </c>
      <c r="DM15" s="9">
        <v>164.04300000000001</v>
      </c>
      <c r="DN15" s="9">
        <v>38.045999999999999</v>
      </c>
      <c r="DO15" s="9">
        <v>14.946999999999999</v>
      </c>
      <c r="DP15" s="9">
        <v>23.099</v>
      </c>
      <c r="DQ15" s="9">
        <v>171.79400000000001</v>
      </c>
      <c r="DR15" s="9">
        <v>88.948999999999998</v>
      </c>
      <c r="DS15" s="9">
        <v>82.844999999999999</v>
      </c>
      <c r="DT15" s="9">
        <v>26.245999999999999</v>
      </c>
      <c r="DU15" s="9">
        <v>11.42</v>
      </c>
      <c r="DV15" s="9">
        <v>14.826000000000001</v>
      </c>
      <c r="DW15" s="9">
        <v>164.33099999999999</v>
      </c>
      <c r="DX15" s="9">
        <v>83.132999999999996</v>
      </c>
      <c r="DY15" s="9">
        <v>81.197000000000003</v>
      </c>
      <c r="DZ15" s="9">
        <v>9.9130000000000003</v>
      </c>
      <c r="EA15" s="9">
        <v>2.7450000000000001</v>
      </c>
      <c r="EB15" s="9">
        <v>7.1680000000000001</v>
      </c>
      <c r="EC15" s="9">
        <v>27.286000000000001</v>
      </c>
      <c r="ED15" s="9">
        <v>5.7549999999999999</v>
      </c>
      <c r="EE15" s="9">
        <v>21.53</v>
      </c>
      <c r="EF15" s="9">
        <v>32.069000000000003</v>
      </c>
      <c r="EG15" s="9">
        <v>13.843</v>
      </c>
      <c r="EH15" s="9">
        <v>18.225999999999999</v>
      </c>
      <c r="EI15" s="9">
        <v>88.552999999999997</v>
      </c>
      <c r="EJ15" s="9">
        <v>42.552</v>
      </c>
      <c r="EK15" s="9">
        <v>46.000999999999998</v>
      </c>
      <c r="EL15" s="9">
        <v>36.244</v>
      </c>
      <c r="EM15" s="9">
        <v>26.201000000000001</v>
      </c>
      <c r="EN15" s="9">
        <v>10.044</v>
      </c>
      <c r="EO15" s="9">
        <v>125.536</v>
      </c>
      <c r="EP15" s="9">
        <v>71.385000000000005</v>
      </c>
      <c r="EQ15" s="9">
        <v>54.151000000000003</v>
      </c>
      <c r="ER15" s="9">
        <v>9.2609999999999992</v>
      </c>
      <c r="ES15" s="9">
        <v>7.08</v>
      </c>
      <c r="ET15" s="9">
        <v>2.181</v>
      </c>
      <c r="EU15" s="9">
        <v>28.454000000000001</v>
      </c>
      <c r="EV15" s="9">
        <v>14.644</v>
      </c>
      <c r="EW15" s="9">
        <v>13.81</v>
      </c>
      <c r="EX15" s="9">
        <v>25.623999999999999</v>
      </c>
      <c r="EY15" s="9">
        <v>18.686</v>
      </c>
      <c r="EZ15" s="9">
        <v>6.9370000000000003</v>
      </c>
      <c r="FA15" s="9">
        <v>122.02500000000001</v>
      </c>
      <c r="FB15" s="9">
        <v>58.713999999999999</v>
      </c>
      <c r="FC15" s="9">
        <v>63.311</v>
      </c>
      <c r="FD15" s="9">
        <v>14.645</v>
      </c>
      <c r="FE15" s="9">
        <v>10.302</v>
      </c>
      <c r="FF15" s="9">
        <v>4.343</v>
      </c>
      <c r="FG15" s="9">
        <v>52.828000000000003</v>
      </c>
      <c r="FH15" s="9">
        <v>25.965</v>
      </c>
      <c r="FI15" s="9">
        <v>26.863</v>
      </c>
      <c r="FJ15" s="9">
        <v>10.978</v>
      </c>
      <c r="FK15" s="9">
        <v>8.3840000000000003</v>
      </c>
      <c r="FL15" s="9">
        <v>2.5939999999999999</v>
      </c>
      <c r="FM15" s="9">
        <v>69.197999999999993</v>
      </c>
      <c r="FN15" s="9">
        <v>32.749000000000002</v>
      </c>
      <c r="FO15" s="9">
        <v>36.448</v>
      </c>
      <c r="FP15" s="9">
        <v>3.2389999999999999</v>
      </c>
      <c r="FQ15" s="9">
        <v>1.1619999999999999</v>
      </c>
      <c r="FR15" s="9">
        <v>2.077</v>
      </c>
      <c r="FS15" s="9">
        <v>11.132</v>
      </c>
      <c r="FT15" s="9">
        <v>6.9820000000000002</v>
      </c>
      <c r="FU15" s="9">
        <v>4.1500000000000004</v>
      </c>
      <c r="FV15" s="9">
        <v>102.229</v>
      </c>
      <c r="FW15" s="9">
        <v>49.607999999999997</v>
      </c>
      <c r="FX15" s="9">
        <v>52.621000000000002</v>
      </c>
      <c r="FY15" s="9">
        <v>63.661999999999999</v>
      </c>
      <c r="FZ15" s="9">
        <v>38.601999999999997</v>
      </c>
      <c r="GA15" s="9">
        <v>25.061</v>
      </c>
      <c r="GB15" s="9">
        <v>364.34199999999998</v>
      </c>
      <c r="GC15" s="9">
        <v>184.488</v>
      </c>
      <c r="GD15" s="9">
        <v>179.85499999999999</v>
      </c>
      <c r="GE15" s="9">
        <v>9.8070000000000004</v>
      </c>
      <c r="GF15" s="9">
        <v>4.2709999999999999</v>
      </c>
      <c r="GG15" s="9">
        <v>5.5369999999999999</v>
      </c>
      <c r="GH15" s="9">
        <v>306.05099999999999</v>
      </c>
      <c r="GI15" s="9">
        <v>152.99</v>
      </c>
      <c r="GJ15" s="9">
        <v>153.06100000000001</v>
      </c>
      <c r="GK15" s="9">
        <v>2.593</v>
      </c>
      <c r="GL15" s="9">
        <v>1.254</v>
      </c>
      <c r="GM15" s="9">
        <v>1.339</v>
      </c>
      <c r="GN15" s="9">
        <v>54.494999999999997</v>
      </c>
      <c r="GO15" s="9">
        <v>27.93</v>
      </c>
      <c r="GP15" s="9">
        <v>26.564</v>
      </c>
      <c r="GQ15" s="9">
        <v>2.351</v>
      </c>
      <c r="GR15" s="9">
        <v>2.351</v>
      </c>
      <c r="GS15" s="9">
        <v>0</v>
      </c>
      <c r="GT15" s="9">
        <v>14.222</v>
      </c>
      <c r="GU15" s="9">
        <v>6.7069999999999999</v>
      </c>
      <c r="GV15" s="9">
        <v>7.5149999999999997</v>
      </c>
      <c r="GW15" s="9">
        <v>43.006</v>
      </c>
      <c r="GX15" s="9">
        <v>14.948</v>
      </c>
      <c r="GY15" s="9">
        <v>28.058</v>
      </c>
      <c r="GZ15" s="9">
        <v>161.065</v>
      </c>
      <c r="HA15" s="9">
        <v>86.77</v>
      </c>
      <c r="HB15" s="9">
        <v>74.295000000000002</v>
      </c>
      <c r="HC15" s="9">
        <v>102.07299999999999</v>
      </c>
      <c r="HD15" s="9">
        <v>44.237000000000002</v>
      </c>
      <c r="HE15" s="9">
        <v>57.835999999999999</v>
      </c>
      <c r="HF15" s="9">
        <v>122.64400000000001</v>
      </c>
      <c r="HG15" s="9">
        <v>63.506999999999998</v>
      </c>
      <c r="HH15" s="9">
        <v>59.137</v>
      </c>
      <c r="HI15" s="9">
        <v>78.132000000000005</v>
      </c>
      <c r="HJ15" s="9">
        <v>29.259</v>
      </c>
      <c r="HK15" s="9">
        <v>48.872999999999998</v>
      </c>
      <c r="HL15" s="9">
        <v>69.281999999999996</v>
      </c>
      <c r="HM15" s="9">
        <v>36.585999999999999</v>
      </c>
      <c r="HN15" s="9">
        <v>32.695</v>
      </c>
      <c r="HO15" s="9">
        <v>67.320999999999998</v>
      </c>
      <c r="HP15" s="9">
        <v>27.536000000000001</v>
      </c>
      <c r="HQ15" s="9">
        <v>39.784999999999997</v>
      </c>
      <c r="HR15" s="9">
        <v>102.57</v>
      </c>
      <c r="HS15" s="9">
        <v>56.984000000000002</v>
      </c>
      <c r="HT15" s="9">
        <v>45.585999999999999</v>
      </c>
      <c r="HU15" s="9">
        <v>64.566999999999993</v>
      </c>
      <c r="HV15" s="9">
        <v>28.158999999999999</v>
      </c>
      <c r="HW15" s="9">
        <v>36.408000000000001</v>
      </c>
      <c r="HX15" s="9">
        <v>5.5510000000000002</v>
      </c>
      <c r="HY15" s="9">
        <v>3.4239999999999999</v>
      </c>
      <c r="HZ15" s="9">
        <v>2.1280000000000001</v>
      </c>
      <c r="IA15" s="9">
        <v>11.292999999999999</v>
      </c>
      <c r="IB15" s="9">
        <v>4.9320000000000004</v>
      </c>
      <c r="IC15" s="9">
        <v>6.3609999999999998</v>
      </c>
      <c r="ID15" s="9">
        <v>16.343</v>
      </c>
      <c r="IE15" s="9">
        <v>9.1609999999999996</v>
      </c>
      <c r="IF15" s="9">
        <v>7.1829999999999998</v>
      </c>
      <c r="IG15" s="9">
        <v>12.79</v>
      </c>
      <c r="IH15" s="9">
        <v>4.1260000000000003</v>
      </c>
      <c r="II15" s="9">
        <v>8.6639999999999997</v>
      </c>
      <c r="IJ15" s="9">
        <v>57.878999999999998</v>
      </c>
      <c r="IK15" s="9">
        <v>36.024999999999999</v>
      </c>
      <c r="IL15" s="9">
        <v>21.853999999999999</v>
      </c>
      <c r="IM15" s="9">
        <v>20.702000000000002</v>
      </c>
      <c r="IN15" s="9">
        <v>8.7159999999999993</v>
      </c>
      <c r="IO15" s="9">
        <v>11.986000000000001</v>
      </c>
      <c r="IP15" s="9">
        <v>39.11</v>
      </c>
      <c r="IQ15" s="9">
        <v>23.420999999999999</v>
      </c>
    </row>
    <row r="16" spans="1:251">
      <c r="A16" s="10">
        <v>43862</v>
      </c>
      <c r="B16" s="9">
        <v>27.038</v>
      </c>
      <c r="C16" s="9">
        <v>37.69</v>
      </c>
      <c r="D16" s="9">
        <v>95.111000000000004</v>
      </c>
      <c r="E16" s="9">
        <v>42.341000000000001</v>
      </c>
      <c r="F16" s="9">
        <v>52.77</v>
      </c>
      <c r="G16" s="9">
        <v>528.89200000000005</v>
      </c>
      <c r="H16" s="9">
        <v>222</v>
      </c>
      <c r="I16" s="9">
        <v>306.892</v>
      </c>
      <c r="J16" s="9">
        <v>52.808999999999997</v>
      </c>
      <c r="K16" s="9">
        <v>23.725000000000001</v>
      </c>
      <c r="L16" s="9">
        <v>29.084</v>
      </c>
      <c r="M16" s="9">
        <v>208.495</v>
      </c>
      <c r="N16" s="9">
        <v>96.11</v>
      </c>
      <c r="O16" s="9">
        <v>112.386</v>
      </c>
      <c r="P16" s="9">
        <v>100.431</v>
      </c>
      <c r="Q16" s="9">
        <v>51.143999999999998</v>
      </c>
      <c r="R16" s="9">
        <v>49.286999999999999</v>
      </c>
      <c r="S16" s="9">
        <v>400.923</v>
      </c>
      <c r="T16" s="9">
        <v>250.53100000000001</v>
      </c>
      <c r="U16" s="9">
        <v>150.392</v>
      </c>
      <c r="V16" s="9">
        <v>28.384</v>
      </c>
      <c r="W16" s="9">
        <v>14.632999999999999</v>
      </c>
      <c r="X16" s="9">
        <v>13.750999999999999</v>
      </c>
      <c r="Y16" s="9">
        <v>58.369</v>
      </c>
      <c r="Z16" s="9">
        <v>30.13</v>
      </c>
      <c r="AA16" s="9">
        <v>28.239000000000001</v>
      </c>
      <c r="AB16" s="9">
        <v>7.9080000000000004</v>
      </c>
      <c r="AC16" s="9">
        <v>5.4740000000000002</v>
      </c>
      <c r="AD16" s="9">
        <v>2.4340000000000002</v>
      </c>
      <c r="AE16" s="9">
        <v>16.079000000000001</v>
      </c>
      <c r="AF16" s="9">
        <v>8.4990000000000006</v>
      </c>
      <c r="AG16" s="9">
        <v>7.58</v>
      </c>
      <c r="AH16" s="9">
        <v>6.8879999999999999</v>
      </c>
      <c r="AI16" s="9">
        <v>4.5049999999999999</v>
      </c>
      <c r="AJ16" s="9">
        <v>2.383</v>
      </c>
      <c r="AK16" s="9">
        <v>38.332999999999998</v>
      </c>
      <c r="AL16" s="9">
        <v>25.012</v>
      </c>
      <c r="AM16" s="9">
        <v>13.321</v>
      </c>
      <c r="AN16" s="9">
        <v>327.40100000000001</v>
      </c>
      <c r="AO16" s="9">
        <v>188.38200000000001</v>
      </c>
      <c r="AP16" s="9">
        <v>139.01900000000001</v>
      </c>
      <c r="AQ16" s="9">
        <v>792.19899999999996</v>
      </c>
      <c r="AR16" s="9">
        <v>420.28500000000003</v>
      </c>
      <c r="AS16" s="9">
        <v>371.91399999999999</v>
      </c>
      <c r="AT16" s="9">
        <v>189.37700000000001</v>
      </c>
      <c r="AU16" s="9">
        <v>102.288</v>
      </c>
      <c r="AV16" s="9">
        <v>87.088999999999999</v>
      </c>
      <c r="AW16" s="9">
        <v>714.19299999999998</v>
      </c>
      <c r="AX16" s="9">
        <v>350.22</v>
      </c>
      <c r="AY16" s="9">
        <v>363.97300000000001</v>
      </c>
      <c r="AZ16" s="9">
        <v>186.74100000000001</v>
      </c>
      <c r="BA16" s="9">
        <v>100.48099999999999</v>
      </c>
      <c r="BB16" s="9">
        <v>86.260999999999996</v>
      </c>
      <c r="BC16" s="9">
        <v>707.71400000000006</v>
      </c>
      <c r="BD16" s="9">
        <v>346.40499999999997</v>
      </c>
      <c r="BE16" s="9">
        <v>361.30900000000003</v>
      </c>
      <c r="BF16" s="9">
        <v>72.388000000000005</v>
      </c>
      <c r="BG16" s="9">
        <v>41.182000000000002</v>
      </c>
      <c r="BH16" s="9">
        <v>31.206</v>
      </c>
      <c r="BI16" s="9">
        <v>240.834</v>
      </c>
      <c r="BJ16" s="9">
        <v>115.245</v>
      </c>
      <c r="BK16" s="9">
        <v>125.58799999999999</v>
      </c>
      <c r="BL16" s="9">
        <v>64.78</v>
      </c>
      <c r="BM16" s="9">
        <v>32.99</v>
      </c>
      <c r="BN16" s="9">
        <v>31.79</v>
      </c>
      <c r="BO16" s="9">
        <v>350.334</v>
      </c>
      <c r="BP16" s="9">
        <v>173.96700000000001</v>
      </c>
      <c r="BQ16" s="9">
        <v>176.36699999999999</v>
      </c>
      <c r="BR16" s="9">
        <v>36.271000000000001</v>
      </c>
      <c r="BS16" s="9">
        <v>17.347999999999999</v>
      </c>
      <c r="BT16" s="9">
        <v>18.922000000000001</v>
      </c>
      <c r="BU16" s="9">
        <v>210.54</v>
      </c>
      <c r="BV16" s="9">
        <v>102.45</v>
      </c>
      <c r="BW16" s="9">
        <v>108.09</v>
      </c>
      <c r="BX16" s="9">
        <v>28.509</v>
      </c>
      <c r="BY16" s="9">
        <v>15.641999999999999</v>
      </c>
      <c r="BZ16" s="9">
        <v>12.867000000000001</v>
      </c>
      <c r="CA16" s="9">
        <v>139.79300000000001</v>
      </c>
      <c r="CB16" s="9">
        <v>71.516999999999996</v>
      </c>
      <c r="CC16" s="9">
        <v>68.277000000000001</v>
      </c>
      <c r="CD16" s="9">
        <v>49.573</v>
      </c>
      <c r="CE16" s="9">
        <v>26.309000000000001</v>
      </c>
      <c r="CF16" s="9">
        <v>23.265000000000001</v>
      </c>
      <c r="CG16" s="9">
        <v>116.547</v>
      </c>
      <c r="CH16" s="9">
        <v>57.192</v>
      </c>
      <c r="CI16" s="9">
        <v>59.353999999999999</v>
      </c>
      <c r="CJ16" s="9">
        <v>24.957000000000001</v>
      </c>
      <c r="CK16" s="9">
        <v>11.66</v>
      </c>
      <c r="CL16" s="9">
        <v>13.298</v>
      </c>
      <c r="CM16" s="9">
        <v>67.707999999999998</v>
      </c>
      <c r="CN16" s="9">
        <v>32.593000000000004</v>
      </c>
      <c r="CO16" s="9">
        <v>35.115000000000002</v>
      </c>
      <c r="CP16" s="9">
        <v>24.616</v>
      </c>
      <c r="CQ16" s="9">
        <v>14.648999999999999</v>
      </c>
      <c r="CR16" s="9">
        <v>9.9670000000000005</v>
      </c>
      <c r="CS16" s="9">
        <v>48.838000000000001</v>
      </c>
      <c r="CT16" s="9">
        <v>24.6</v>
      </c>
      <c r="CU16" s="9">
        <v>24.239000000000001</v>
      </c>
      <c r="CV16" s="9">
        <v>2.6360000000000001</v>
      </c>
      <c r="CW16" s="9">
        <v>1.8069999999999999</v>
      </c>
      <c r="CX16" s="9">
        <v>0.82799999999999996</v>
      </c>
      <c r="CY16" s="9">
        <v>6.4790000000000001</v>
      </c>
      <c r="CZ16" s="9">
        <v>3.8149999999999999</v>
      </c>
      <c r="DA16" s="9">
        <v>2.6640000000000001</v>
      </c>
      <c r="DB16" s="9">
        <v>154.57400000000001</v>
      </c>
      <c r="DC16" s="9">
        <v>77.072999999999993</v>
      </c>
      <c r="DD16" s="9">
        <v>77.501999999999995</v>
      </c>
      <c r="DE16" s="9">
        <v>595.13599999999997</v>
      </c>
      <c r="DF16" s="9">
        <v>284.06599999999997</v>
      </c>
      <c r="DG16" s="9">
        <v>311.07</v>
      </c>
      <c r="DH16" s="9">
        <v>64.314999999999998</v>
      </c>
      <c r="DI16" s="9">
        <v>31.007999999999999</v>
      </c>
      <c r="DJ16" s="9">
        <v>33.307000000000002</v>
      </c>
      <c r="DK16" s="9">
        <v>337.52800000000002</v>
      </c>
      <c r="DL16" s="9">
        <v>163.61600000000001</v>
      </c>
      <c r="DM16" s="9">
        <v>173.91300000000001</v>
      </c>
      <c r="DN16" s="9">
        <v>30.207999999999998</v>
      </c>
      <c r="DO16" s="9">
        <v>14.733000000000001</v>
      </c>
      <c r="DP16" s="9">
        <v>15.475</v>
      </c>
      <c r="DQ16" s="9">
        <v>163.40600000000001</v>
      </c>
      <c r="DR16" s="9">
        <v>80.897999999999996</v>
      </c>
      <c r="DS16" s="9">
        <v>82.507000000000005</v>
      </c>
      <c r="DT16" s="9">
        <v>34.106999999999999</v>
      </c>
      <c r="DU16" s="9">
        <v>16.274000000000001</v>
      </c>
      <c r="DV16" s="9">
        <v>17.832999999999998</v>
      </c>
      <c r="DW16" s="9">
        <v>174.12299999999999</v>
      </c>
      <c r="DX16" s="9">
        <v>82.718000000000004</v>
      </c>
      <c r="DY16" s="9">
        <v>91.405000000000001</v>
      </c>
      <c r="DZ16" s="9">
        <v>16.353000000000002</v>
      </c>
      <c r="EA16" s="9">
        <v>4.4560000000000004</v>
      </c>
      <c r="EB16" s="9">
        <v>11.897</v>
      </c>
      <c r="EC16" s="9">
        <v>30.78</v>
      </c>
      <c r="ED16" s="9">
        <v>3.2160000000000002</v>
      </c>
      <c r="EE16" s="9">
        <v>27.564</v>
      </c>
      <c r="EF16" s="9">
        <v>29.19</v>
      </c>
      <c r="EG16" s="9">
        <v>15.353999999999999</v>
      </c>
      <c r="EH16" s="9">
        <v>13.837</v>
      </c>
      <c r="EI16" s="9">
        <v>75.858999999999995</v>
      </c>
      <c r="EJ16" s="9">
        <v>36.503</v>
      </c>
      <c r="EK16" s="9">
        <v>39.356000000000002</v>
      </c>
      <c r="EL16" s="9">
        <v>36.411999999999999</v>
      </c>
      <c r="EM16" s="9">
        <v>21.35</v>
      </c>
      <c r="EN16" s="9">
        <v>15.061999999999999</v>
      </c>
      <c r="EO16" s="9">
        <v>122.955</v>
      </c>
      <c r="EP16" s="9">
        <v>66.356999999999999</v>
      </c>
      <c r="EQ16" s="9">
        <v>56.598999999999997</v>
      </c>
      <c r="ER16" s="9">
        <v>8.3040000000000003</v>
      </c>
      <c r="ES16" s="9">
        <v>4.9059999999999997</v>
      </c>
      <c r="ET16" s="9">
        <v>3.399</v>
      </c>
      <c r="EU16" s="9">
        <v>28.013999999999999</v>
      </c>
      <c r="EV16" s="9">
        <v>14.374000000000001</v>
      </c>
      <c r="EW16" s="9">
        <v>13.638999999999999</v>
      </c>
      <c r="EX16" s="9">
        <v>31.103999999999999</v>
      </c>
      <c r="EY16" s="9">
        <v>24.477</v>
      </c>
      <c r="EZ16" s="9">
        <v>6.6260000000000003</v>
      </c>
      <c r="FA16" s="9">
        <v>111.831</v>
      </c>
      <c r="FB16" s="9">
        <v>64.073999999999998</v>
      </c>
      <c r="FC16" s="9">
        <v>47.756999999999998</v>
      </c>
      <c r="FD16" s="9">
        <v>21.041</v>
      </c>
      <c r="FE16" s="9">
        <v>17.228000000000002</v>
      </c>
      <c r="FF16" s="9">
        <v>3.8130000000000002</v>
      </c>
      <c r="FG16" s="9">
        <v>56.901000000000003</v>
      </c>
      <c r="FH16" s="9">
        <v>35.621000000000002</v>
      </c>
      <c r="FI16" s="9">
        <v>21.280999999999999</v>
      </c>
      <c r="FJ16" s="9">
        <v>10.063000000000001</v>
      </c>
      <c r="FK16" s="9">
        <v>7.2489999999999997</v>
      </c>
      <c r="FL16" s="9">
        <v>2.8130000000000002</v>
      </c>
      <c r="FM16" s="9">
        <v>54.929000000000002</v>
      </c>
      <c r="FN16" s="9">
        <v>28.454000000000001</v>
      </c>
      <c r="FO16" s="9">
        <v>26.475999999999999</v>
      </c>
      <c r="FP16" s="9">
        <v>3.6989999999999998</v>
      </c>
      <c r="FQ16" s="9">
        <v>0.73799999999999999</v>
      </c>
      <c r="FR16" s="9">
        <v>2.9609999999999999</v>
      </c>
      <c r="FS16" s="9">
        <v>7.226</v>
      </c>
      <c r="FT16" s="9">
        <v>2.08</v>
      </c>
      <c r="FU16" s="9">
        <v>5.1470000000000002</v>
      </c>
      <c r="FV16" s="9">
        <v>107.045</v>
      </c>
      <c r="FW16" s="9">
        <v>54.872</v>
      </c>
      <c r="FX16" s="9">
        <v>52.173000000000002</v>
      </c>
      <c r="FY16" s="9">
        <v>64.537999999999997</v>
      </c>
      <c r="FZ16" s="9">
        <v>39.262</v>
      </c>
      <c r="GA16" s="9">
        <v>25.276</v>
      </c>
      <c r="GB16" s="9">
        <v>354.99799999999999</v>
      </c>
      <c r="GC16" s="9">
        <v>167.59200000000001</v>
      </c>
      <c r="GD16" s="9">
        <v>187.40600000000001</v>
      </c>
      <c r="GE16" s="9">
        <v>15.147</v>
      </c>
      <c r="GF16" s="9">
        <v>7.4889999999999999</v>
      </c>
      <c r="GG16" s="9">
        <v>7.6580000000000004</v>
      </c>
      <c r="GH16" s="9">
        <v>293.22399999999999</v>
      </c>
      <c r="GI16" s="9">
        <v>147.74</v>
      </c>
      <c r="GJ16" s="9">
        <v>145.48400000000001</v>
      </c>
      <c r="GK16" s="9">
        <v>1.3959999999999999</v>
      </c>
      <c r="GL16" s="9">
        <v>0</v>
      </c>
      <c r="GM16" s="9">
        <v>1.3959999999999999</v>
      </c>
      <c r="GN16" s="9">
        <v>48.198999999999998</v>
      </c>
      <c r="GO16" s="9">
        <v>23.497</v>
      </c>
      <c r="GP16" s="9">
        <v>24.702000000000002</v>
      </c>
      <c r="GQ16" s="9">
        <v>1.2509999999999999</v>
      </c>
      <c r="GR16" s="9">
        <v>0.66500000000000004</v>
      </c>
      <c r="GS16" s="9">
        <v>0.58599999999999997</v>
      </c>
      <c r="GT16" s="9">
        <v>17.771999999999998</v>
      </c>
      <c r="GU16" s="9">
        <v>11.391</v>
      </c>
      <c r="GV16" s="9">
        <v>6.3810000000000002</v>
      </c>
      <c r="GW16" s="9">
        <v>36.319000000000003</v>
      </c>
      <c r="GX16" s="9">
        <v>13.26</v>
      </c>
      <c r="GY16" s="9">
        <v>23.059000000000001</v>
      </c>
      <c r="GZ16" s="9">
        <v>168.65100000000001</v>
      </c>
      <c r="HA16" s="9">
        <v>91.129000000000005</v>
      </c>
      <c r="HB16" s="9">
        <v>77.522999999999996</v>
      </c>
      <c r="HC16" s="9">
        <v>89.417000000000002</v>
      </c>
      <c r="HD16" s="9">
        <v>41.235999999999997</v>
      </c>
      <c r="HE16" s="9">
        <v>48.182000000000002</v>
      </c>
      <c r="HF16" s="9">
        <v>145.47200000000001</v>
      </c>
      <c r="HG16" s="9">
        <v>78.094999999999999</v>
      </c>
      <c r="HH16" s="9">
        <v>67.376999999999995</v>
      </c>
      <c r="HI16" s="9">
        <v>81.117000000000004</v>
      </c>
      <c r="HJ16" s="9">
        <v>40.082999999999998</v>
      </c>
      <c r="HK16" s="9">
        <v>41.033000000000001</v>
      </c>
      <c r="HL16" s="9">
        <v>84.584000000000003</v>
      </c>
      <c r="HM16" s="9">
        <v>45.073</v>
      </c>
      <c r="HN16" s="9">
        <v>39.512</v>
      </c>
      <c r="HO16" s="9">
        <v>60.305999999999997</v>
      </c>
      <c r="HP16" s="9">
        <v>29.762</v>
      </c>
      <c r="HQ16" s="9">
        <v>30.544</v>
      </c>
      <c r="HR16" s="9">
        <v>100.292</v>
      </c>
      <c r="HS16" s="9">
        <v>57.377000000000002</v>
      </c>
      <c r="HT16" s="9">
        <v>42.915999999999997</v>
      </c>
      <c r="HU16" s="9">
        <v>51.421999999999997</v>
      </c>
      <c r="HV16" s="9">
        <v>23.318000000000001</v>
      </c>
      <c r="HW16" s="9">
        <v>28.103999999999999</v>
      </c>
      <c r="HX16" s="9">
        <v>8.5079999999999991</v>
      </c>
      <c r="HY16" s="9">
        <v>4.6959999999999997</v>
      </c>
      <c r="HZ16" s="9">
        <v>3.8119999999999998</v>
      </c>
      <c r="IA16" s="9">
        <v>13.090999999999999</v>
      </c>
      <c r="IB16" s="9">
        <v>5.8789999999999996</v>
      </c>
      <c r="IC16" s="9">
        <v>7.2119999999999997</v>
      </c>
      <c r="ID16" s="9">
        <v>18.007000000000001</v>
      </c>
      <c r="IE16" s="9">
        <v>10.243</v>
      </c>
      <c r="IF16" s="9">
        <v>7.7629999999999999</v>
      </c>
      <c r="IG16" s="9">
        <v>13.412000000000001</v>
      </c>
      <c r="IH16" s="9">
        <v>7.8140000000000001</v>
      </c>
      <c r="II16" s="9">
        <v>5.5979999999999999</v>
      </c>
      <c r="IJ16" s="9">
        <v>66.61</v>
      </c>
      <c r="IK16" s="9">
        <v>37.444000000000003</v>
      </c>
      <c r="IL16" s="9">
        <v>29.166</v>
      </c>
      <c r="IM16" s="9">
        <v>20.904</v>
      </c>
      <c r="IN16" s="9">
        <v>10.534000000000001</v>
      </c>
      <c r="IO16" s="9">
        <v>10.37</v>
      </c>
      <c r="IP16" s="9">
        <v>47.845999999999997</v>
      </c>
      <c r="IQ16" s="9">
        <v>27.015000000000001</v>
      </c>
    </row>
    <row r="17" spans="1:251">
      <c r="A17" s="10">
        <v>44228</v>
      </c>
      <c r="B17" s="9">
        <v>23.209</v>
      </c>
      <c r="C17" s="9">
        <v>38.19</v>
      </c>
      <c r="D17" s="9">
        <v>122.208</v>
      </c>
      <c r="E17" s="9">
        <v>57.192</v>
      </c>
      <c r="F17" s="9">
        <v>65.015000000000001</v>
      </c>
      <c r="G17" s="9">
        <v>479.61700000000002</v>
      </c>
      <c r="H17" s="9">
        <v>213.55699999999999</v>
      </c>
      <c r="I17" s="9">
        <v>266.05900000000003</v>
      </c>
      <c r="J17" s="9">
        <v>62.994</v>
      </c>
      <c r="K17" s="9">
        <v>30.327000000000002</v>
      </c>
      <c r="L17" s="9">
        <v>32.667000000000002</v>
      </c>
      <c r="M17" s="9">
        <v>206.941</v>
      </c>
      <c r="N17" s="9">
        <v>81.41</v>
      </c>
      <c r="O17" s="9">
        <v>125.53100000000001</v>
      </c>
      <c r="P17" s="9">
        <v>113.548</v>
      </c>
      <c r="Q17" s="9">
        <v>67.597999999999999</v>
      </c>
      <c r="R17" s="9">
        <v>45.95</v>
      </c>
      <c r="S17" s="9">
        <v>390.40699999999998</v>
      </c>
      <c r="T17" s="9">
        <v>231.83600000000001</v>
      </c>
      <c r="U17" s="9">
        <v>158.572</v>
      </c>
      <c r="V17" s="9">
        <v>29.565999999999999</v>
      </c>
      <c r="W17" s="9">
        <v>15.763999999999999</v>
      </c>
      <c r="X17" s="9">
        <v>13.801</v>
      </c>
      <c r="Y17" s="9">
        <v>44.332000000000001</v>
      </c>
      <c r="Z17" s="9">
        <v>20.148</v>
      </c>
      <c r="AA17" s="9">
        <v>24.184000000000001</v>
      </c>
      <c r="AB17" s="9">
        <v>4.9980000000000002</v>
      </c>
      <c r="AC17" s="9">
        <v>1.675</v>
      </c>
      <c r="AD17" s="9">
        <v>3.3220000000000001</v>
      </c>
      <c r="AE17" s="9">
        <v>13.917</v>
      </c>
      <c r="AF17" s="9">
        <v>8.7850000000000001</v>
      </c>
      <c r="AG17" s="9">
        <v>5.1319999999999997</v>
      </c>
      <c r="AH17" s="9">
        <v>8.4420000000000002</v>
      </c>
      <c r="AI17" s="9">
        <v>6.024</v>
      </c>
      <c r="AJ17" s="9">
        <v>2.4180000000000001</v>
      </c>
      <c r="AK17" s="9">
        <v>17.957999999999998</v>
      </c>
      <c r="AL17" s="9">
        <v>12.776</v>
      </c>
      <c r="AM17" s="9">
        <v>5.1820000000000004</v>
      </c>
      <c r="AN17" s="9">
        <v>372.10399999999998</v>
      </c>
      <c r="AO17" s="9">
        <v>220.75399999999999</v>
      </c>
      <c r="AP17" s="9">
        <v>151.34899999999999</v>
      </c>
      <c r="AQ17" s="9">
        <v>814.37</v>
      </c>
      <c r="AR17" s="9">
        <v>426.447</v>
      </c>
      <c r="AS17" s="9">
        <v>387.92200000000003</v>
      </c>
      <c r="AT17" s="9">
        <v>238.66900000000001</v>
      </c>
      <c r="AU17" s="9">
        <v>136.995</v>
      </c>
      <c r="AV17" s="9">
        <v>101.67400000000001</v>
      </c>
      <c r="AW17" s="9">
        <v>686.45899999999995</v>
      </c>
      <c r="AX17" s="9">
        <v>352.791</v>
      </c>
      <c r="AY17" s="9">
        <v>333.66800000000001</v>
      </c>
      <c r="AZ17" s="9">
        <v>234.14099999999999</v>
      </c>
      <c r="BA17" s="9">
        <v>133.91900000000001</v>
      </c>
      <c r="BB17" s="9">
        <v>100.22199999999999</v>
      </c>
      <c r="BC17" s="9">
        <v>682.62099999999998</v>
      </c>
      <c r="BD17" s="9">
        <v>350.25900000000001</v>
      </c>
      <c r="BE17" s="9">
        <v>332.36200000000002</v>
      </c>
      <c r="BF17" s="9">
        <v>77.953000000000003</v>
      </c>
      <c r="BG17" s="9">
        <v>42.734000000000002</v>
      </c>
      <c r="BH17" s="9">
        <v>35.219000000000001</v>
      </c>
      <c r="BI17" s="9">
        <v>224.328</v>
      </c>
      <c r="BJ17" s="9">
        <v>121.23</v>
      </c>
      <c r="BK17" s="9">
        <v>103.098</v>
      </c>
      <c r="BL17" s="9">
        <v>79.754000000000005</v>
      </c>
      <c r="BM17" s="9">
        <v>48.314999999999998</v>
      </c>
      <c r="BN17" s="9">
        <v>31.439</v>
      </c>
      <c r="BO17" s="9">
        <v>322.524</v>
      </c>
      <c r="BP17" s="9">
        <v>157.11699999999999</v>
      </c>
      <c r="BQ17" s="9">
        <v>165.40700000000001</v>
      </c>
      <c r="BR17" s="9">
        <v>47.558</v>
      </c>
      <c r="BS17" s="9">
        <v>29.936</v>
      </c>
      <c r="BT17" s="9">
        <v>17.622</v>
      </c>
      <c r="BU17" s="9">
        <v>195.191</v>
      </c>
      <c r="BV17" s="9">
        <v>97.266000000000005</v>
      </c>
      <c r="BW17" s="9">
        <v>97.926000000000002</v>
      </c>
      <c r="BX17" s="9">
        <v>32.195999999999998</v>
      </c>
      <c r="BY17" s="9">
        <v>18.379000000000001</v>
      </c>
      <c r="BZ17" s="9">
        <v>13.817</v>
      </c>
      <c r="CA17" s="9">
        <v>127.333</v>
      </c>
      <c r="CB17" s="9">
        <v>59.851999999999997</v>
      </c>
      <c r="CC17" s="9">
        <v>67.480999999999995</v>
      </c>
      <c r="CD17" s="9">
        <v>76.433999999999997</v>
      </c>
      <c r="CE17" s="9">
        <v>42.87</v>
      </c>
      <c r="CF17" s="9">
        <v>33.564</v>
      </c>
      <c r="CG17" s="9">
        <v>135.76900000000001</v>
      </c>
      <c r="CH17" s="9">
        <v>71.911000000000001</v>
      </c>
      <c r="CI17" s="9">
        <v>63.857999999999997</v>
      </c>
      <c r="CJ17" s="9">
        <v>38.893999999999998</v>
      </c>
      <c r="CK17" s="9">
        <v>21.841999999999999</v>
      </c>
      <c r="CL17" s="9">
        <v>17.052</v>
      </c>
      <c r="CM17" s="9">
        <v>88.257999999999996</v>
      </c>
      <c r="CN17" s="9">
        <v>42.695</v>
      </c>
      <c r="CO17" s="9">
        <v>45.563000000000002</v>
      </c>
      <c r="CP17" s="9">
        <v>37.54</v>
      </c>
      <c r="CQ17" s="9">
        <v>21.027999999999999</v>
      </c>
      <c r="CR17" s="9">
        <v>16.512</v>
      </c>
      <c r="CS17" s="9">
        <v>47.511000000000003</v>
      </c>
      <c r="CT17" s="9">
        <v>29.216000000000001</v>
      </c>
      <c r="CU17" s="9">
        <v>18.295000000000002</v>
      </c>
      <c r="CV17" s="9">
        <v>4.5279999999999996</v>
      </c>
      <c r="CW17" s="9">
        <v>3.0760000000000001</v>
      </c>
      <c r="CX17" s="9">
        <v>1.452</v>
      </c>
      <c r="CY17" s="9">
        <v>3.8380000000000001</v>
      </c>
      <c r="CZ17" s="9">
        <v>2.532</v>
      </c>
      <c r="DA17" s="9">
        <v>1.306</v>
      </c>
      <c r="DB17" s="9">
        <v>198.21100000000001</v>
      </c>
      <c r="DC17" s="9">
        <v>108.819</v>
      </c>
      <c r="DD17" s="9">
        <v>89.391999999999996</v>
      </c>
      <c r="DE17" s="9">
        <v>584.68399999999997</v>
      </c>
      <c r="DF17" s="9">
        <v>305.45100000000002</v>
      </c>
      <c r="DG17" s="9">
        <v>279.233</v>
      </c>
      <c r="DH17" s="9">
        <v>83.858999999999995</v>
      </c>
      <c r="DI17" s="9">
        <v>40.875</v>
      </c>
      <c r="DJ17" s="9">
        <v>42.984000000000002</v>
      </c>
      <c r="DK17" s="9">
        <v>329.08699999999999</v>
      </c>
      <c r="DL17" s="9">
        <v>169.80500000000001</v>
      </c>
      <c r="DM17" s="9">
        <v>159.28200000000001</v>
      </c>
      <c r="DN17" s="9">
        <v>40.732999999999997</v>
      </c>
      <c r="DO17" s="9">
        <v>18.789000000000001</v>
      </c>
      <c r="DP17" s="9">
        <v>21.945</v>
      </c>
      <c r="DQ17" s="9">
        <v>170.50899999999999</v>
      </c>
      <c r="DR17" s="9">
        <v>85.611000000000004</v>
      </c>
      <c r="DS17" s="9">
        <v>84.899000000000001</v>
      </c>
      <c r="DT17" s="9">
        <v>43.125999999999998</v>
      </c>
      <c r="DU17" s="9">
        <v>22.087</v>
      </c>
      <c r="DV17" s="9">
        <v>21.039000000000001</v>
      </c>
      <c r="DW17" s="9">
        <v>158.578</v>
      </c>
      <c r="DX17" s="9">
        <v>84.194999999999993</v>
      </c>
      <c r="DY17" s="9">
        <v>74.382999999999996</v>
      </c>
      <c r="DZ17" s="9">
        <v>11.803000000000001</v>
      </c>
      <c r="EA17" s="9">
        <v>3.6419999999999999</v>
      </c>
      <c r="EB17" s="9">
        <v>8.1609999999999996</v>
      </c>
      <c r="EC17" s="9">
        <v>25.64</v>
      </c>
      <c r="ED17" s="9">
        <v>4.8970000000000002</v>
      </c>
      <c r="EE17" s="9">
        <v>20.742000000000001</v>
      </c>
      <c r="EF17" s="9">
        <v>34.198</v>
      </c>
      <c r="EG17" s="9">
        <v>18.847999999999999</v>
      </c>
      <c r="EH17" s="9">
        <v>15.349</v>
      </c>
      <c r="EI17" s="9">
        <v>92.766000000000005</v>
      </c>
      <c r="EJ17" s="9">
        <v>48.14</v>
      </c>
      <c r="EK17" s="9">
        <v>44.627000000000002</v>
      </c>
      <c r="EL17" s="9">
        <v>57.973999999999997</v>
      </c>
      <c r="EM17" s="9">
        <v>38.143000000000001</v>
      </c>
      <c r="EN17" s="9">
        <v>19.831</v>
      </c>
      <c r="EO17" s="9">
        <v>114.15300000000001</v>
      </c>
      <c r="EP17" s="9">
        <v>68.84</v>
      </c>
      <c r="EQ17" s="9">
        <v>45.313000000000002</v>
      </c>
      <c r="ER17" s="9">
        <v>10.378</v>
      </c>
      <c r="ES17" s="9">
        <v>7.3109999999999999</v>
      </c>
      <c r="ET17" s="9">
        <v>3.0670000000000002</v>
      </c>
      <c r="EU17" s="9">
        <v>23.038</v>
      </c>
      <c r="EV17" s="9">
        <v>13.769</v>
      </c>
      <c r="EW17" s="9">
        <v>9.2690000000000001</v>
      </c>
      <c r="EX17" s="9">
        <v>39.299999999999997</v>
      </c>
      <c r="EY17" s="9">
        <v>28.175999999999998</v>
      </c>
      <c r="EZ17" s="9">
        <v>11.124000000000001</v>
      </c>
      <c r="FA17" s="9">
        <v>99.778999999999996</v>
      </c>
      <c r="FB17" s="9">
        <v>46.386000000000003</v>
      </c>
      <c r="FC17" s="9">
        <v>53.393999999999998</v>
      </c>
      <c r="FD17" s="9">
        <v>24.888000000000002</v>
      </c>
      <c r="FE17" s="9">
        <v>18.216999999999999</v>
      </c>
      <c r="FF17" s="9">
        <v>6.6710000000000003</v>
      </c>
      <c r="FG17" s="9">
        <v>56.615000000000002</v>
      </c>
      <c r="FH17" s="9">
        <v>26.914999999999999</v>
      </c>
      <c r="FI17" s="9">
        <v>29.7</v>
      </c>
      <c r="FJ17" s="9">
        <v>14.412000000000001</v>
      </c>
      <c r="FK17" s="9">
        <v>9.9589999999999996</v>
      </c>
      <c r="FL17" s="9">
        <v>4.4530000000000003</v>
      </c>
      <c r="FM17" s="9">
        <v>43.164999999999999</v>
      </c>
      <c r="FN17" s="9">
        <v>19.471</v>
      </c>
      <c r="FO17" s="9">
        <v>23.693000000000001</v>
      </c>
      <c r="FP17" s="9">
        <v>1.1579999999999999</v>
      </c>
      <c r="FQ17" s="9">
        <v>0</v>
      </c>
      <c r="FR17" s="9">
        <v>1.1579999999999999</v>
      </c>
      <c r="FS17" s="9">
        <v>1.9950000000000001</v>
      </c>
      <c r="FT17" s="9">
        <v>0.95299999999999996</v>
      </c>
      <c r="FU17" s="9">
        <v>1.042</v>
      </c>
      <c r="FV17" s="9">
        <v>160.81800000000001</v>
      </c>
      <c r="FW17" s="9">
        <v>91.706000000000003</v>
      </c>
      <c r="FX17" s="9">
        <v>69.111999999999995</v>
      </c>
      <c r="FY17" s="9">
        <v>61.396000000000001</v>
      </c>
      <c r="FZ17" s="9">
        <v>36.758000000000003</v>
      </c>
      <c r="GA17" s="9">
        <v>24.638000000000002</v>
      </c>
      <c r="GB17" s="9">
        <v>355.24099999999999</v>
      </c>
      <c r="GC17" s="9">
        <v>175.93299999999999</v>
      </c>
      <c r="GD17" s="9">
        <v>179.30799999999999</v>
      </c>
      <c r="GE17" s="9">
        <v>13.933</v>
      </c>
      <c r="GF17" s="9">
        <v>7.9649999999999999</v>
      </c>
      <c r="GG17" s="9">
        <v>5.9669999999999996</v>
      </c>
      <c r="GH17" s="9">
        <v>264.97000000000003</v>
      </c>
      <c r="GI17" s="9">
        <v>139.41300000000001</v>
      </c>
      <c r="GJ17" s="9">
        <v>125.556</v>
      </c>
      <c r="GK17" s="9">
        <v>1.9570000000000001</v>
      </c>
      <c r="GL17" s="9">
        <v>0</v>
      </c>
      <c r="GM17" s="9">
        <v>1.9570000000000001</v>
      </c>
      <c r="GN17" s="9">
        <v>48.801000000000002</v>
      </c>
      <c r="GO17" s="9">
        <v>27.51</v>
      </c>
      <c r="GP17" s="9">
        <v>21.291</v>
      </c>
      <c r="GQ17" s="9">
        <v>0.56599999999999995</v>
      </c>
      <c r="GR17" s="9">
        <v>0.56599999999999995</v>
      </c>
      <c r="GS17" s="9">
        <v>0</v>
      </c>
      <c r="GT17" s="9">
        <v>17.446999999999999</v>
      </c>
      <c r="GU17" s="9">
        <v>9.9350000000000005</v>
      </c>
      <c r="GV17" s="9">
        <v>7.5119999999999996</v>
      </c>
      <c r="GW17" s="9">
        <v>28.638999999999999</v>
      </c>
      <c r="GX17" s="9">
        <v>15.037000000000001</v>
      </c>
      <c r="GY17" s="9">
        <v>13.602</v>
      </c>
      <c r="GZ17" s="9">
        <v>210.48</v>
      </c>
      <c r="HA17" s="9">
        <v>119.65600000000001</v>
      </c>
      <c r="HB17" s="9">
        <v>90.823999999999998</v>
      </c>
      <c r="HC17" s="9">
        <v>83.296999999999997</v>
      </c>
      <c r="HD17" s="9">
        <v>37.911999999999999</v>
      </c>
      <c r="HE17" s="9">
        <v>45.384999999999998</v>
      </c>
      <c r="HF17" s="9">
        <v>174.94900000000001</v>
      </c>
      <c r="HG17" s="9">
        <v>100.23399999999999</v>
      </c>
      <c r="HH17" s="9">
        <v>74.715000000000003</v>
      </c>
      <c r="HI17" s="9">
        <v>70.745000000000005</v>
      </c>
      <c r="HJ17" s="9">
        <v>31.228000000000002</v>
      </c>
      <c r="HK17" s="9">
        <v>39.517000000000003</v>
      </c>
      <c r="HL17" s="9">
        <v>97.995999999999995</v>
      </c>
      <c r="HM17" s="9">
        <v>59.639000000000003</v>
      </c>
      <c r="HN17" s="9">
        <v>38.356999999999999</v>
      </c>
      <c r="HO17" s="9">
        <v>54.676000000000002</v>
      </c>
      <c r="HP17" s="9">
        <v>22.417999999999999</v>
      </c>
      <c r="HQ17" s="9">
        <v>32.258000000000003</v>
      </c>
      <c r="HR17" s="9">
        <v>128.733</v>
      </c>
      <c r="HS17" s="9">
        <v>76.03</v>
      </c>
      <c r="HT17" s="9">
        <v>52.703000000000003</v>
      </c>
      <c r="HU17" s="9">
        <v>55.271999999999998</v>
      </c>
      <c r="HV17" s="9">
        <v>27.803999999999998</v>
      </c>
      <c r="HW17" s="9">
        <v>27.468</v>
      </c>
      <c r="HX17" s="9">
        <v>18.702000000000002</v>
      </c>
      <c r="HY17" s="9">
        <v>11.265000000000001</v>
      </c>
      <c r="HZ17" s="9">
        <v>7.4370000000000003</v>
      </c>
      <c r="IA17" s="9">
        <v>15.853999999999999</v>
      </c>
      <c r="IB17" s="9">
        <v>9.5180000000000007</v>
      </c>
      <c r="IC17" s="9">
        <v>6.3360000000000003</v>
      </c>
      <c r="ID17" s="9">
        <v>24.141999999999999</v>
      </c>
      <c r="IE17" s="9">
        <v>15.051</v>
      </c>
      <c r="IF17" s="9">
        <v>9.0909999999999993</v>
      </c>
      <c r="IG17" s="9">
        <v>14.981</v>
      </c>
      <c r="IH17" s="9">
        <v>6.4059999999999997</v>
      </c>
      <c r="II17" s="9">
        <v>8.5749999999999993</v>
      </c>
      <c r="IJ17" s="9">
        <v>103.324</v>
      </c>
      <c r="IK17" s="9">
        <v>63.146000000000001</v>
      </c>
      <c r="IL17" s="9">
        <v>40.177999999999997</v>
      </c>
      <c r="IM17" s="9">
        <v>22.834</v>
      </c>
      <c r="IN17" s="9">
        <v>12.116</v>
      </c>
      <c r="IO17" s="9">
        <v>10.718</v>
      </c>
      <c r="IP17" s="9">
        <v>62.195</v>
      </c>
      <c r="IQ17" s="9">
        <v>42.472000000000001</v>
      </c>
    </row>
    <row r="18" spans="1:251">
      <c r="A18" s="10">
        <v>44593</v>
      </c>
      <c r="B18" s="9">
        <v>29.803000000000001</v>
      </c>
      <c r="C18" s="9">
        <v>49.087000000000003</v>
      </c>
      <c r="D18" s="9">
        <v>78.566999999999993</v>
      </c>
      <c r="E18" s="9">
        <v>34.732999999999997</v>
      </c>
      <c r="F18" s="9">
        <v>43.835000000000001</v>
      </c>
      <c r="G18" s="9">
        <v>634.25</v>
      </c>
      <c r="H18" s="9">
        <v>290.92599999999999</v>
      </c>
      <c r="I18" s="9">
        <v>343.32400000000001</v>
      </c>
      <c r="J18" s="9">
        <v>43.606000000000002</v>
      </c>
      <c r="K18" s="9">
        <v>20.059999999999999</v>
      </c>
      <c r="L18" s="9">
        <v>23.545999999999999</v>
      </c>
      <c r="M18" s="9">
        <v>251.34100000000001</v>
      </c>
      <c r="N18" s="9">
        <v>112.03400000000001</v>
      </c>
      <c r="O18" s="9">
        <v>139.30799999999999</v>
      </c>
      <c r="P18" s="9">
        <v>85.364000000000004</v>
      </c>
      <c r="Q18" s="9">
        <v>45.091000000000001</v>
      </c>
      <c r="R18" s="9">
        <v>40.273000000000003</v>
      </c>
      <c r="S18" s="9">
        <v>423.39</v>
      </c>
      <c r="T18" s="9">
        <v>247.33600000000001</v>
      </c>
      <c r="U18" s="9">
        <v>176.05500000000001</v>
      </c>
      <c r="V18" s="9">
        <v>16.696999999999999</v>
      </c>
      <c r="W18" s="9">
        <v>9.3960000000000008</v>
      </c>
      <c r="X18" s="9">
        <v>7.3010000000000002</v>
      </c>
      <c r="Y18" s="9">
        <v>54.057000000000002</v>
      </c>
      <c r="Z18" s="9">
        <v>25.984999999999999</v>
      </c>
      <c r="AA18" s="9">
        <v>28.071000000000002</v>
      </c>
      <c r="AB18" s="9">
        <v>4.992</v>
      </c>
      <c r="AC18" s="9">
        <v>3.15</v>
      </c>
      <c r="AD18" s="9">
        <v>1.8420000000000001</v>
      </c>
      <c r="AE18" s="9">
        <v>16.536000000000001</v>
      </c>
      <c r="AF18" s="9">
        <v>8.2260000000000009</v>
      </c>
      <c r="AG18" s="9">
        <v>8.31</v>
      </c>
      <c r="AH18" s="9">
        <v>8.4320000000000004</v>
      </c>
      <c r="AI18" s="9">
        <v>4.173</v>
      </c>
      <c r="AJ18" s="9">
        <v>4.2590000000000003</v>
      </c>
      <c r="AK18" s="9">
        <v>57.161000000000001</v>
      </c>
      <c r="AL18" s="9">
        <v>30.172999999999998</v>
      </c>
      <c r="AM18" s="9">
        <v>26.988</v>
      </c>
      <c r="AN18" s="9">
        <v>264.327</v>
      </c>
      <c r="AO18" s="9">
        <v>156.45699999999999</v>
      </c>
      <c r="AP18" s="9">
        <v>107.871</v>
      </c>
      <c r="AQ18" s="9">
        <v>998.43899999999996</v>
      </c>
      <c r="AR18" s="9">
        <v>498.68299999999999</v>
      </c>
      <c r="AS18" s="9">
        <v>499.75599999999997</v>
      </c>
      <c r="AT18" s="9">
        <v>160.92699999999999</v>
      </c>
      <c r="AU18" s="9">
        <v>88.11</v>
      </c>
      <c r="AV18" s="9">
        <v>72.817999999999998</v>
      </c>
      <c r="AW18" s="9">
        <v>796.596</v>
      </c>
      <c r="AX18" s="9">
        <v>399.19200000000001</v>
      </c>
      <c r="AY18" s="9">
        <v>397.404</v>
      </c>
      <c r="AZ18" s="9">
        <v>156.56200000000001</v>
      </c>
      <c r="BA18" s="9">
        <v>86.031000000000006</v>
      </c>
      <c r="BB18" s="9">
        <v>70.531000000000006</v>
      </c>
      <c r="BC18" s="9">
        <v>790.80600000000004</v>
      </c>
      <c r="BD18" s="9">
        <v>397.23399999999998</v>
      </c>
      <c r="BE18" s="9">
        <v>393.572</v>
      </c>
      <c r="BF18" s="9">
        <v>57.716000000000001</v>
      </c>
      <c r="BG18" s="9">
        <v>32.887999999999998</v>
      </c>
      <c r="BH18" s="9">
        <v>24.827000000000002</v>
      </c>
      <c r="BI18" s="9">
        <v>250.078</v>
      </c>
      <c r="BJ18" s="9">
        <v>120.14700000000001</v>
      </c>
      <c r="BK18" s="9">
        <v>129.93100000000001</v>
      </c>
      <c r="BL18" s="9">
        <v>57.789000000000001</v>
      </c>
      <c r="BM18" s="9">
        <v>32.308999999999997</v>
      </c>
      <c r="BN18" s="9">
        <v>25.48</v>
      </c>
      <c r="BO18" s="9">
        <v>390.92500000000001</v>
      </c>
      <c r="BP18" s="9">
        <v>205.66800000000001</v>
      </c>
      <c r="BQ18" s="9">
        <v>185.25700000000001</v>
      </c>
      <c r="BR18" s="9">
        <v>34.395000000000003</v>
      </c>
      <c r="BS18" s="9">
        <v>20.564</v>
      </c>
      <c r="BT18" s="9">
        <v>13.831</v>
      </c>
      <c r="BU18" s="9">
        <v>235.23</v>
      </c>
      <c r="BV18" s="9">
        <v>131.245</v>
      </c>
      <c r="BW18" s="9">
        <v>103.986</v>
      </c>
      <c r="BX18" s="9">
        <v>23.393999999999998</v>
      </c>
      <c r="BY18" s="9">
        <v>11.744999999999999</v>
      </c>
      <c r="BZ18" s="9">
        <v>11.648999999999999</v>
      </c>
      <c r="CA18" s="9">
        <v>155.69499999999999</v>
      </c>
      <c r="CB18" s="9">
        <v>74.423000000000002</v>
      </c>
      <c r="CC18" s="9">
        <v>81.272000000000006</v>
      </c>
      <c r="CD18" s="9">
        <v>41.057000000000002</v>
      </c>
      <c r="CE18" s="9">
        <v>20.832999999999998</v>
      </c>
      <c r="CF18" s="9">
        <v>20.224</v>
      </c>
      <c r="CG18" s="9">
        <v>149.80199999999999</v>
      </c>
      <c r="CH18" s="9">
        <v>71.418000000000006</v>
      </c>
      <c r="CI18" s="9">
        <v>78.384</v>
      </c>
      <c r="CJ18" s="9">
        <v>23.443999999999999</v>
      </c>
      <c r="CK18" s="9">
        <v>11.613</v>
      </c>
      <c r="CL18" s="9">
        <v>11.831</v>
      </c>
      <c r="CM18" s="9">
        <v>93.781999999999996</v>
      </c>
      <c r="CN18" s="9">
        <v>45.155000000000001</v>
      </c>
      <c r="CO18" s="9">
        <v>48.627000000000002</v>
      </c>
      <c r="CP18" s="9">
        <v>17.614000000000001</v>
      </c>
      <c r="CQ18" s="9">
        <v>9.2210000000000001</v>
      </c>
      <c r="CR18" s="9">
        <v>8.3930000000000007</v>
      </c>
      <c r="CS18" s="9">
        <v>56.02</v>
      </c>
      <c r="CT18" s="9">
        <v>26.263000000000002</v>
      </c>
      <c r="CU18" s="9">
        <v>29.757000000000001</v>
      </c>
      <c r="CV18" s="9">
        <v>4.3650000000000002</v>
      </c>
      <c r="CW18" s="9">
        <v>2.0790000000000002</v>
      </c>
      <c r="CX18" s="9">
        <v>2.2869999999999999</v>
      </c>
      <c r="CY18" s="9">
        <v>5.79</v>
      </c>
      <c r="CZ18" s="9">
        <v>1.958</v>
      </c>
      <c r="DA18" s="9">
        <v>3.8319999999999999</v>
      </c>
      <c r="DB18" s="9">
        <v>135.946</v>
      </c>
      <c r="DC18" s="9">
        <v>70.153999999999996</v>
      </c>
      <c r="DD18" s="9">
        <v>65.792000000000002</v>
      </c>
      <c r="DE18" s="9">
        <v>682.5</v>
      </c>
      <c r="DF18" s="9">
        <v>339.49299999999999</v>
      </c>
      <c r="DG18" s="9">
        <v>343.00700000000001</v>
      </c>
      <c r="DH18" s="9">
        <v>48.295000000000002</v>
      </c>
      <c r="DI18" s="9">
        <v>21.998000000000001</v>
      </c>
      <c r="DJ18" s="9">
        <v>26.297999999999998</v>
      </c>
      <c r="DK18" s="9">
        <v>376.90499999999997</v>
      </c>
      <c r="DL18" s="9">
        <v>187.73599999999999</v>
      </c>
      <c r="DM18" s="9">
        <v>189.16900000000001</v>
      </c>
      <c r="DN18" s="9">
        <v>23.542999999999999</v>
      </c>
      <c r="DO18" s="9">
        <v>8.8710000000000004</v>
      </c>
      <c r="DP18" s="9">
        <v>14.672000000000001</v>
      </c>
      <c r="DQ18" s="9">
        <v>201.28899999999999</v>
      </c>
      <c r="DR18" s="9">
        <v>105.081</v>
      </c>
      <c r="DS18" s="9">
        <v>96.207999999999998</v>
      </c>
      <c r="DT18" s="9">
        <v>24.751999999999999</v>
      </c>
      <c r="DU18" s="9">
        <v>13.127000000000001</v>
      </c>
      <c r="DV18" s="9">
        <v>11.625</v>
      </c>
      <c r="DW18" s="9">
        <v>175.61600000000001</v>
      </c>
      <c r="DX18" s="9">
        <v>82.655000000000001</v>
      </c>
      <c r="DY18" s="9">
        <v>92.960999999999999</v>
      </c>
      <c r="DZ18" s="9">
        <v>13.103</v>
      </c>
      <c r="EA18" s="9">
        <v>1.782</v>
      </c>
      <c r="EB18" s="9">
        <v>11.321</v>
      </c>
      <c r="EC18" s="9">
        <v>30.367999999999999</v>
      </c>
      <c r="ED18" s="9">
        <v>4.3339999999999996</v>
      </c>
      <c r="EE18" s="9">
        <v>26.033999999999999</v>
      </c>
      <c r="EF18" s="9">
        <v>27.472000000000001</v>
      </c>
      <c r="EG18" s="9">
        <v>14.276</v>
      </c>
      <c r="EH18" s="9">
        <v>13.196</v>
      </c>
      <c r="EI18" s="9">
        <v>101.97799999999999</v>
      </c>
      <c r="EJ18" s="9">
        <v>45.637</v>
      </c>
      <c r="EK18" s="9">
        <v>56.341000000000001</v>
      </c>
      <c r="EL18" s="9">
        <v>41.308</v>
      </c>
      <c r="EM18" s="9">
        <v>28.797999999999998</v>
      </c>
      <c r="EN18" s="9">
        <v>12.510999999999999</v>
      </c>
      <c r="EO18" s="9">
        <v>150.59299999999999</v>
      </c>
      <c r="EP18" s="9">
        <v>90.474999999999994</v>
      </c>
      <c r="EQ18" s="9">
        <v>60.118000000000002</v>
      </c>
      <c r="ER18" s="9">
        <v>5.7670000000000003</v>
      </c>
      <c r="ES18" s="9">
        <v>3.3</v>
      </c>
      <c r="ET18" s="9">
        <v>2.4660000000000002</v>
      </c>
      <c r="EU18" s="9">
        <v>22.655999999999999</v>
      </c>
      <c r="EV18" s="9">
        <v>11.311</v>
      </c>
      <c r="EW18" s="9">
        <v>11.345000000000001</v>
      </c>
      <c r="EX18" s="9">
        <v>22.984000000000002</v>
      </c>
      <c r="EY18" s="9">
        <v>16.629000000000001</v>
      </c>
      <c r="EZ18" s="9">
        <v>6.3550000000000004</v>
      </c>
      <c r="FA18" s="9">
        <v>109.01</v>
      </c>
      <c r="FB18" s="9">
        <v>56.633000000000003</v>
      </c>
      <c r="FC18" s="9">
        <v>52.377000000000002</v>
      </c>
      <c r="FD18" s="9">
        <v>13.692</v>
      </c>
      <c r="FE18" s="9">
        <v>9.1639999999999997</v>
      </c>
      <c r="FF18" s="9">
        <v>4.5279999999999996</v>
      </c>
      <c r="FG18" s="9">
        <v>56.502000000000002</v>
      </c>
      <c r="FH18" s="9">
        <v>25.88</v>
      </c>
      <c r="FI18" s="9">
        <v>30.622</v>
      </c>
      <c r="FJ18" s="9">
        <v>9.2919999999999998</v>
      </c>
      <c r="FK18" s="9">
        <v>7.4649999999999999</v>
      </c>
      <c r="FL18" s="9">
        <v>1.827</v>
      </c>
      <c r="FM18" s="9">
        <v>52.508000000000003</v>
      </c>
      <c r="FN18" s="9">
        <v>30.753</v>
      </c>
      <c r="FO18" s="9">
        <v>21.754999999999999</v>
      </c>
      <c r="FP18" s="9">
        <v>1.9970000000000001</v>
      </c>
      <c r="FQ18" s="9">
        <v>1.327</v>
      </c>
      <c r="FR18" s="9">
        <v>0.67100000000000004</v>
      </c>
      <c r="FS18" s="9">
        <v>5.0860000000000003</v>
      </c>
      <c r="FT18" s="9">
        <v>3.0659999999999998</v>
      </c>
      <c r="FU18" s="9">
        <v>2.02</v>
      </c>
      <c r="FV18" s="9">
        <v>103.988</v>
      </c>
      <c r="FW18" s="9">
        <v>57.744999999999997</v>
      </c>
      <c r="FX18" s="9">
        <v>46.244</v>
      </c>
      <c r="FY18" s="9">
        <v>40.411000000000001</v>
      </c>
      <c r="FZ18" s="9">
        <v>21.844999999999999</v>
      </c>
      <c r="GA18" s="9">
        <v>18.565999999999999</v>
      </c>
      <c r="GB18" s="9">
        <v>393.80799999999999</v>
      </c>
      <c r="GC18" s="9">
        <v>200.30199999999999</v>
      </c>
      <c r="GD18" s="9">
        <v>193.505</v>
      </c>
      <c r="GE18" s="9">
        <v>13.901999999999999</v>
      </c>
      <c r="GF18" s="9">
        <v>6.4160000000000004</v>
      </c>
      <c r="GG18" s="9">
        <v>7.4859999999999998</v>
      </c>
      <c r="GH18" s="9">
        <v>337.55200000000002</v>
      </c>
      <c r="GI18" s="9">
        <v>165.03100000000001</v>
      </c>
      <c r="GJ18" s="9">
        <v>172.52099999999999</v>
      </c>
      <c r="GK18" s="9">
        <v>2.1030000000000002</v>
      </c>
      <c r="GL18" s="9">
        <v>2.1030000000000002</v>
      </c>
      <c r="GM18" s="9">
        <v>0</v>
      </c>
      <c r="GN18" s="9">
        <v>48.293999999999997</v>
      </c>
      <c r="GO18" s="9">
        <v>25.545000000000002</v>
      </c>
      <c r="GP18" s="9">
        <v>22.748999999999999</v>
      </c>
      <c r="GQ18" s="9">
        <v>0.52300000000000002</v>
      </c>
      <c r="GR18" s="9">
        <v>0</v>
      </c>
      <c r="GS18" s="9">
        <v>0.52300000000000002</v>
      </c>
      <c r="GT18" s="9">
        <v>16.943000000000001</v>
      </c>
      <c r="GU18" s="9">
        <v>8.3130000000000006</v>
      </c>
      <c r="GV18" s="9">
        <v>8.6300000000000008</v>
      </c>
      <c r="GW18" s="9">
        <v>21.773</v>
      </c>
      <c r="GX18" s="9">
        <v>11.708</v>
      </c>
      <c r="GY18" s="9">
        <v>10.064</v>
      </c>
      <c r="GZ18" s="9">
        <v>143.751</v>
      </c>
      <c r="HA18" s="9">
        <v>80.388000000000005</v>
      </c>
      <c r="HB18" s="9">
        <v>63.363</v>
      </c>
      <c r="HC18" s="9">
        <v>68.540999999999997</v>
      </c>
      <c r="HD18" s="9">
        <v>34.880000000000003</v>
      </c>
      <c r="HE18" s="9">
        <v>33.659999999999997</v>
      </c>
      <c r="HF18" s="9">
        <v>108.10899999999999</v>
      </c>
      <c r="HG18" s="9">
        <v>61.006999999999998</v>
      </c>
      <c r="HH18" s="9">
        <v>47.101999999999997</v>
      </c>
      <c r="HI18" s="9">
        <v>62.325000000000003</v>
      </c>
      <c r="HJ18" s="9">
        <v>32.709000000000003</v>
      </c>
      <c r="HK18" s="9">
        <v>29.616</v>
      </c>
      <c r="HL18" s="9">
        <v>74.992999999999995</v>
      </c>
      <c r="HM18" s="9">
        <v>39.037999999999997</v>
      </c>
      <c r="HN18" s="9">
        <v>35.954000000000001</v>
      </c>
      <c r="HO18" s="9">
        <v>58.122</v>
      </c>
      <c r="HP18" s="9">
        <v>30.071000000000002</v>
      </c>
      <c r="HQ18" s="9">
        <v>28.052</v>
      </c>
      <c r="HR18" s="9">
        <v>84.135999999999996</v>
      </c>
      <c r="HS18" s="9">
        <v>45.125</v>
      </c>
      <c r="HT18" s="9">
        <v>39.011000000000003</v>
      </c>
      <c r="HU18" s="9">
        <v>57.069000000000003</v>
      </c>
      <c r="HV18" s="9">
        <v>29.271000000000001</v>
      </c>
      <c r="HW18" s="9">
        <v>27.798999999999999</v>
      </c>
      <c r="HX18" s="9">
        <v>11.331</v>
      </c>
      <c r="HY18" s="9">
        <v>5.6029999999999998</v>
      </c>
      <c r="HZ18" s="9">
        <v>5.7279999999999998</v>
      </c>
      <c r="IA18" s="9">
        <v>10.403</v>
      </c>
      <c r="IB18" s="9">
        <v>7.16</v>
      </c>
      <c r="IC18" s="9">
        <v>3.2440000000000002</v>
      </c>
      <c r="ID18" s="9">
        <v>19.678999999999998</v>
      </c>
      <c r="IE18" s="9">
        <v>9.1969999999999992</v>
      </c>
      <c r="IF18" s="9">
        <v>10.481</v>
      </c>
      <c r="IG18" s="9">
        <v>14.335000000000001</v>
      </c>
      <c r="IH18" s="9">
        <v>8.74</v>
      </c>
      <c r="II18" s="9">
        <v>5.5949999999999998</v>
      </c>
      <c r="IJ18" s="9">
        <v>54.783000000000001</v>
      </c>
      <c r="IK18" s="9">
        <v>29.298999999999999</v>
      </c>
      <c r="IL18" s="9">
        <v>25.484000000000002</v>
      </c>
      <c r="IM18" s="9">
        <v>17.704999999999998</v>
      </c>
      <c r="IN18" s="9">
        <v>10.474</v>
      </c>
      <c r="IO18" s="9">
        <v>7.2320000000000002</v>
      </c>
      <c r="IP18" s="9">
        <v>35.412999999999997</v>
      </c>
      <c r="IQ18" s="9">
        <v>22.677</v>
      </c>
    </row>
    <row r="19" spans="1:251">
      <c r="A19" s="10">
        <v>44958</v>
      </c>
      <c r="B19" s="9">
        <v>30.007999999999999</v>
      </c>
      <c r="C19" s="9">
        <v>55.387</v>
      </c>
      <c r="D19" s="9">
        <v>79.771000000000001</v>
      </c>
      <c r="E19" s="9">
        <v>42.606000000000002</v>
      </c>
      <c r="F19" s="9">
        <v>37.164999999999999</v>
      </c>
      <c r="G19" s="9">
        <v>627.55799999999999</v>
      </c>
      <c r="H19" s="9">
        <v>267.59699999999998</v>
      </c>
      <c r="I19" s="9">
        <v>359.96100000000001</v>
      </c>
      <c r="J19" s="9">
        <v>39.152999999999999</v>
      </c>
      <c r="K19" s="9">
        <v>16.524999999999999</v>
      </c>
      <c r="L19" s="9">
        <v>22.628</v>
      </c>
      <c r="M19" s="9">
        <v>239.70400000000001</v>
      </c>
      <c r="N19" s="9">
        <v>108.03100000000001</v>
      </c>
      <c r="O19" s="9">
        <v>131.673</v>
      </c>
      <c r="P19" s="9">
        <v>72.664000000000001</v>
      </c>
      <c r="Q19" s="9">
        <v>37.624000000000002</v>
      </c>
      <c r="R19" s="9">
        <v>35.04</v>
      </c>
      <c r="S19" s="9">
        <v>459.67</v>
      </c>
      <c r="T19" s="9">
        <v>260.399</v>
      </c>
      <c r="U19" s="9">
        <v>199.27099999999999</v>
      </c>
      <c r="V19" s="9">
        <v>13.343999999999999</v>
      </c>
      <c r="W19" s="9">
        <v>6.5119999999999996</v>
      </c>
      <c r="X19" s="9">
        <v>6.8319999999999999</v>
      </c>
      <c r="Y19" s="9">
        <v>68.418000000000006</v>
      </c>
      <c r="Z19" s="9">
        <v>32.65</v>
      </c>
      <c r="AA19" s="9">
        <v>35.767000000000003</v>
      </c>
      <c r="AB19" s="9">
        <v>2.117</v>
      </c>
      <c r="AC19" s="9">
        <v>1.1000000000000001</v>
      </c>
      <c r="AD19" s="9">
        <v>1.0169999999999999</v>
      </c>
      <c r="AE19" s="9">
        <v>18.786000000000001</v>
      </c>
      <c r="AF19" s="9">
        <v>12.218999999999999</v>
      </c>
      <c r="AG19" s="9">
        <v>6.5670000000000002</v>
      </c>
      <c r="AH19" s="9">
        <v>9.7929999999999993</v>
      </c>
      <c r="AI19" s="9">
        <v>4.1849999999999996</v>
      </c>
      <c r="AJ19" s="9">
        <v>5.6079999999999997</v>
      </c>
      <c r="AK19" s="9">
        <v>51.697000000000003</v>
      </c>
      <c r="AL19" s="9">
        <v>26.896999999999998</v>
      </c>
      <c r="AM19" s="9">
        <v>24.8</v>
      </c>
      <c r="AN19" s="9">
        <v>247.66800000000001</v>
      </c>
      <c r="AO19" s="9">
        <v>144.83699999999999</v>
      </c>
      <c r="AP19" s="9">
        <v>102.831</v>
      </c>
      <c r="AQ19" s="9">
        <v>1058.261</v>
      </c>
      <c r="AR19" s="9">
        <v>560.89</v>
      </c>
      <c r="AS19" s="9">
        <v>497.37099999999998</v>
      </c>
      <c r="AT19" s="9">
        <v>141.98699999999999</v>
      </c>
      <c r="AU19" s="9">
        <v>78.590999999999994</v>
      </c>
      <c r="AV19" s="9">
        <v>63.396000000000001</v>
      </c>
      <c r="AW19" s="9">
        <v>863.36199999999997</v>
      </c>
      <c r="AX19" s="9">
        <v>426.02199999999999</v>
      </c>
      <c r="AY19" s="9">
        <v>437.34</v>
      </c>
      <c r="AZ19" s="9">
        <v>138.548</v>
      </c>
      <c r="BA19" s="9">
        <v>76.384</v>
      </c>
      <c r="BB19" s="9">
        <v>62.164000000000001</v>
      </c>
      <c r="BC19" s="9">
        <v>851.577</v>
      </c>
      <c r="BD19" s="9">
        <v>420.21100000000001</v>
      </c>
      <c r="BE19" s="9">
        <v>431.36599999999999</v>
      </c>
      <c r="BF19" s="9">
        <v>49.374000000000002</v>
      </c>
      <c r="BG19" s="9">
        <v>28.536999999999999</v>
      </c>
      <c r="BH19" s="9">
        <v>20.835999999999999</v>
      </c>
      <c r="BI19" s="9">
        <v>292.97500000000002</v>
      </c>
      <c r="BJ19" s="9">
        <v>137.82</v>
      </c>
      <c r="BK19" s="9">
        <v>155.155</v>
      </c>
      <c r="BL19" s="9">
        <v>50.274000000000001</v>
      </c>
      <c r="BM19" s="9">
        <v>30.428000000000001</v>
      </c>
      <c r="BN19" s="9">
        <v>19.846</v>
      </c>
      <c r="BO19" s="9">
        <v>394.39800000000002</v>
      </c>
      <c r="BP19" s="9">
        <v>200.00200000000001</v>
      </c>
      <c r="BQ19" s="9">
        <v>194.39599999999999</v>
      </c>
      <c r="BR19" s="9">
        <v>33.072000000000003</v>
      </c>
      <c r="BS19" s="9">
        <v>20.428000000000001</v>
      </c>
      <c r="BT19" s="9">
        <v>12.644</v>
      </c>
      <c r="BU19" s="9">
        <v>239.41900000000001</v>
      </c>
      <c r="BV19" s="9">
        <v>117.86</v>
      </c>
      <c r="BW19" s="9">
        <v>121.56</v>
      </c>
      <c r="BX19" s="9">
        <v>17.202999999999999</v>
      </c>
      <c r="BY19" s="9">
        <v>10</v>
      </c>
      <c r="BZ19" s="9">
        <v>7.202</v>
      </c>
      <c r="CA19" s="9">
        <v>154.97800000000001</v>
      </c>
      <c r="CB19" s="9">
        <v>82.141999999999996</v>
      </c>
      <c r="CC19" s="9">
        <v>72.835999999999999</v>
      </c>
      <c r="CD19" s="9">
        <v>38.9</v>
      </c>
      <c r="CE19" s="9">
        <v>17.417999999999999</v>
      </c>
      <c r="CF19" s="9">
        <v>21.481000000000002</v>
      </c>
      <c r="CG19" s="9">
        <v>164.20400000000001</v>
      </c>
      <c r="CH19" s="9">
        <v>82.39</v>
      </c>
      <c r="CI19" s="9">
        <v>81.814999999999998</v>
      </c>
      <c r="CJ19" s="9">
        <v>24.45</v>
      </c>
      <c r="CK19" s="9">
        <v>10.324999999999999</v>
      </c>
      <c r="CL19" s="9">
        <v>14.125</v>
      </c>
      <c r="CM19" s="9">
        <v>98.671999999999997</v>
      </c>
      <c r="CN19" s="9">
        <v>51.110999999999997</v>
      </c>
      <c r="CO19" s="9">
        <v>47.56</v>
      </c>
      <c r="CP19" s="9">
        <v>14.45</v>
      </c>
      <c r="CQ19" s="9">
        <v>7.0940000000000003</v>
      </c>
      <c r="CR19" s="9">
        <v>7.3559999999999999</v>
      </c>
      <c r="CS19" s="9">
        <v>65.531999999999996</v>
      </c>
      <c r="CT19" s="9">
        <v>31.277999999999999</v>
      </c>
      <c r="CU19" s="9">
        <v>34.253999999999998</v>
      </c>
      <c r="CV19" s="9">
        <v>3.4390000000000001</v>
      </c>
      <c r="CW19" s="9">
        <v>2.2069999999999999</v>
      </c>
      <c r="CX19" s="9">
        <v>1.232</v>
      </c>
      <c r="CY19" s="9">
        <v>11.785</v>
      </c>
      <c r="CZ19" s="9">
        <v>5.8109999999999999</v>
      </c>
      <c r="DA19" s="9">
        <v>5.9740000000000002</v>
      </c>
      <c r="DB19" s="9">
        <v>123.72</v>
      </c>
      <c r="DC19" s="9">
        <v>67.311999999999998</v>
      </c>
      <c r="DD19" s="9">
        <v>56.408000000000001</v>
      </c>
      <c r="DE19" s="9">
        <v>719.69600000000003</v>
      </c>
      <c r="DF19" s="9">
        <v>356.17700000000002</v>
      </c>
      <c r="DG19" s="9">
        <v>363.51799999999997</v>
      </c>
      <c r="DH19" s="9">
        <v>52.826000000000001</v>
      </c>
      <c r="DI19" s="9">
        <v>23.167000000000002</v>
      </c>
      <c r="DJ19" s="9">
        <v>29.658000000000001</v>
      </c>
      <c r="DK19" s="9">
        <v>402.995</v>
      </c>
      <c r="DL19" s="9">
        <v>199.78</v>
      </c>
      <c r="DM19" s="9">
        <v>203.215</v>
      </c>
      <c r="DN19" s="9">
        <v>23.515999999999998</v>
      </c>
      <c r="DO19" s="9">
        <v>12.183</v>
      </c>
      <c r="DP19" s="9">
        <v>11.332000000000001</v>
      </c>
      <c r="DQ19" s="9">
        <v>209.798</v>
      </c>
      <c r="DR19" s="9">
        <v>107.866</v>
      </c>
      <c r="DS19" s="9">
        <v>101.932</v>
      </c>
      <c r="DT19" s="9">
        <v>29.31</v>
      </c>
      <c r="DU19" s="9">
        <v>10.984</v>
      </c>
      <c r="DV19" s="9">
        <v>18.326000000000001</v>
      </c>
      <c r="DW19" s="9">
        <v>193.197</v>
      </c>
      <c r="DX19" s="9">
        <v>91.914000000000001</v>
      </c>
      <c r="DY19" s="9">
        <v>101.283</v>
      </c>
      <c r="DZ19" s="9">
        <v>4.9349999999999996</v>
      </c>
      <c r="EA19" s="9">
        <v>1.7589999999999999</v>
      </c>
      <c r="EB19" s="9">
        <v>3.1760000000000002</v>
      </c>
      <c r="EC19" s="9">
        <v>35.529000000000003</v>
      </c>
      <c r="ED19" s="9">
        <v>8.08</v>
      </c>
      <c r="EE19" s="9">
        <v>27.45</v>
      </c>
      <c r="EF19" s="9">
        <v>23.34</v>
      </c>
      <c r="EG19" s="9">
        <v>12.833</v>
      </c>
      <c r="EH19" s="9">
        <v>10.507</v>
      </c>
      <c r="EI19" s="9">
        <v>105.92100000000001</v>
      </c>
      <c r="EJ19" s="9">
        <v>52.427</v>
      </c>
      <c r="EK19" s="9">
        <v>53.494</v>
      </c>
      <c r="EL19" s="9">
        <v>37.222000000000001</v>
      </c>
      <c r="EM19" s="9">
        <v>26.515999999999998</v>
      </c>
      <c r="EN19" s="9">
        <v>10.706</v>
      </c>
      <c r="EO19" s="9">
        <v>147.11099999999999</v>
      </c>
      <c r="EP19" s="9">
        <v>79.522000000000006</v>
      </c>
      <c r="EQ19" s="9">
        <v>67.588999999999999</v>
      </c>
      <c r="ER19" s="9">
        <v>5.3979999999999997</v>
      </c>
      <c r="ES19" s="9">
        <v>3.0369999999999999</v>
      </c>
      <c r="ET19" s="9">
        <v>2.3610000000000002</v>
      </c>
      <c r="EU19" s="9">
        <v>28.138999999999999</v>
      </c>
      <c r="EV19" s="9">
        <v>16.367999999999999</v>
      </c>
      <c r="EW19" s="9">
        <v>11.771000000000001</v>
      </c>
      <c r="EX19" s="9">
        <v>17.454999999999998</v>
      </c>
      <c r="EY19" s="9">
        <v>11.279</v>
      </c>
      <c r="EZ19" s="9">
        <v>6.1760000000000002</v>
      </c>
      <c r="FA19" s="9">
        <v>137.125</v>
      </c>
      <c r="FB19" s="9">
        <v>67.081999999999994</v>
      </c>
      <c r="FC19" s="9">
        <v>70.043000000000006</v>
      </c>
      <c r="FD19" s="9">
        <v>12.558999999999999</v>
      </c>
      <c r="FE19" s="9">
        <v>7.5490000000000004</v>
      </c>
      <c r="FF19" s="9">
        <v>5.01</v>
      </c>
      <c r="FG19" s="9">
        <v>76.3</v>
      </c>
      <c r="FH19" s="9">
        <v>36.360999999999997</v>
      </c>
      <c r="FI19" s="9">
        <v>39.939</v>
      </c>
      <c r="FJ19" s="9">
        <v>4.8959999999999999</v>
      </c>
      <c r="FK19" s="9">
        <v>3.73</v>
      </c>
      <c r="FL19" s="9">
        <v>1.1659999999999999</v>
      </c>
      <c r="FM19" s="9">
        <v>60.825000000000003</v>
      </c>
      <c r="FN19" s="9">
        <v>30.721</v>
      </c>
      <c r="FO19" s="9">
        <v>30.103999999999999</v>
      </c>
      <c r="FP19" s="9">
        <v>0.81100000000000005</v>
      </c>
      <c r="FQ19" s="9">
        <v>0</v>
      </c>
      <c r="FR19" s="9">
        <v>0.81100000000000005</v>
      </c>
      <c r="FS19" s="9">
        <v>6.5410000000000004</v>
      </c>
      <c r="FT19" s="9">
        <v>2.762</v>
      </c>
      <c r="FU19" s="9">
        <v>3.7789999999999999</v>
      </c>
      <c r="FV19" s="9">
        <v>74.298000000000002</v>
      </c>
      <c r="FW19" s="9">
        <v>41.837000000000003</v>
      </c>
      <c r="FX19" s="9">
        <v>32.460999999999999</v>
      </c>
      <c r="FY19" s="9">
        <v>46.584000000000003</v>
      </c>
      <c r="FZ19" s="9">
        <v>25.878</v>
      </c>
      <c r="GA19" s="9">
        <v>20.706</v>
      </c>
      <c r="GB19" s="9">
        <v>409.72500000000002</v>
      </c>
      <c r="GC19" s="9">
        <v>197.042</v>
      </c>
      <c r="GD19" s="9">
        <v>212.684</v>
      </c>
      <c r="GE19" s="9">
        <v>15.917999999999999</v>
      </c>
      <c r="GF19" s="9">
        <v>7.79</v>
      </c>
      <c r="GG19" s="9">
        <v>8.1280000000000001</v>
      </c>
      <c r="GH19" s="9">
        <v>382.12700000000001</v>
      </c>
      <c r="GI19" s="9">
        <v>196.65899999999999</v>
      </c>
      <c r="GJ19" s="9">
        <v>185.46799999999999</v>
      </c>
      <c r="GK19" s="9">
        <v>3.5529999999999999</v>
      </c>
      <c r="GL19" s="9">
        <v>2.5350000000000001</v>
      </c>
      <c r="GM19" s="9">
        <v>1.018</v>
      </c>
      <c r="GN19" s="9">
        <v>53.201000000000001</v>
      </c>
      <c r="GO19" s="9">
        <v>23.100999999999999</v>
      </c>
      <c r="GP19" s="9">
        <v>30.100999999999999</v>
      </c>
      <c r="GQ19" s="9">
        <v>1.633</v>
      </c>
      <c r="GR19" s="9">
        <v>0.55000000000000004</v>
      </c>
      <c r="GS19" s="9">
        <v>1.083</v>
      </c>
      <c r="GT19" s="9">
        <v>18.308</v>
      </c>
      <c r="GU19" s="9">
        <v>9.2200000000000006</v>
      </c>
      <c r="GV19" s="9">
        <v>9.0879999999999992</v>
      </c>
      <c r="GW19" s="9">
        <v>36.804000000000002</v>
      </c>
      <c r="GX19" s="9">
        <v>10.861000000000001</v>
      </c>
      <c r="GY19" s="9">
        <v>25.943000000000001</v>
      </c>
      <c r="GZ19" s="9">
        <v>120.744</v>
      </c>
      <c r="HA19" s="9">
        <v>69.090999999999994</v>
      </c>
      <c r="HB19" s="9">
        <v>51.652999999999999</v>
      </c>
      <c r="HC19" s="9">
        <v>88.435000000000002</v>
      </c>
      <c r="HD19" s="9">
        <v>41.415999999999997</v>
      </c>
      <c r="HE19" s="9">
        <v>47.018999999999998</v>
      </c>
      <c r="HF19" s="9">
        <v>91.158000000000001</v>
      </c>
      <c r="HG19" s="9">
        <v>55.91</v>
      </c>
      <c r="HH19" s="9">
        <v>35.247999999999998</v>
      </c>
      <c r="HI19" s="9">
        <v>67.897000000000006</v>
      </c>
      <c r="HJ19" s="9">
        <v>32.255000000000003</v>
      </c>
      <c r="HK19" s="9">
        <v>35.642000000000003</v>
      </c>
      <c r="HL19" s="9">
        <v>57.274000000000001</v>
      </c>
      <c r="HM19" s="9">
        <v>31.081</v>
      </c>
      <c r="HN19" s="9">
        <v>26.193000000000001</v>
      </c>
      <c r="HO19" s="9">
        <v>75.171000000000006</v>
      </c>
      <c r="HP19" s="9">
        <v>35.36</v>
      </c>
      <c r="HQ19" s="9">
        <v>39.811</v>
      </c>
      <c r="HR19" s="9">
        <v>76.974999999999994</v>
      </c>
      <c r="HS19" s="9">
        <v>42.896999999999998</v>
      </c>
      <c r="HT19" s="9">
        <v>34.078000000000003</v>
      </c>
      <c r="HU19" s="9">
        <v>53.383000000000003</v>
      </c>
      <c r="HV19" s="9">
        <v>27.901</v>
      </c>
      <c r="HW19" s="9">
        <v>25.481999999999999</v>
      </c>
      <c r="HX19" s="9">
        <v>4.532</v>
      </c>
      <c r="HY19" s="9">
        <v>0.55500000000000005</v>
      </c>
      <c r="HZ19" s="9">
        <v>3.9769999999999999</v>
      </c>
      <c r="IA19" s="9">
        <v>16.838999999999999</v>
      </c>
      <c r="IB19" s="9">
        <v>6.6689999999999996</v>
      </c>
      <c r="IC19" s="9">
        <v>10.17</v>
      </c>
      <c r="ID19" s="9">
        <v>15.363</v>
      </c>
      <c r="IE19" s="9">
        <v>9.9239999999999995</v>
      </c>
      <c r="IF19" s="9">
        <v>5.4390000000000001</v>
      </c>
      <c r="IG19" s="9">
        <v>12.763999999999999</v>
      </c>
      <c r="IH19" s="9">
        <v>6.0220000000000002</v>
      </c>
      <c r="II19" s="9">
        <v>6.7409999999999997</v>
      </c>
      <c r="IJ19" s="9">
        <v>32.957999999999998</v>
      </c>
      <c r="IK19" s="9">
        <v>18.827000000000002</v>
      </c>
      <c r="IL19" s="9">
        <v>14.13</v>
      </c>
      <c r="IM19" s="9">
        <v>12.974</v>
      </c>
      <c r="IN19" s="9">
        <v>4.2450000000000001</v>
      </c>
      <c r="IO19" s="9">
        <v>8.7289999999999992</v>
      </c>
      <c r="IP19" s="9">
        <v>35.091000000000001</v>
      </c>
      <c r="IQ19" s="9">
        <v>19.904</v>
      </c>
    </row>
    <row r="20" spans="1:251">
      <c r="A20" s="10">
        <v>45323</v>
      </c>
      <c r="B20" s="9">
        <v>28.22</v>
      </c>
      <c r="C20" s="9">
        <v>42.965000000000003</v>
      </c>
      <c r="D20" s="9">
        <v>85.867999999999995</v>
      </c>
      <c r="E20" s="9">
        <v>39.073999999999998</v>
      </c>
      <c r="F20" s="9">
        <v>46.795000000000002</v>
      </c>
      <c r="G20" s="9">
        <v>593.87</v>
      </c>
      <c r="H20" s="9">
        <v>269.74900000000002</v>
      </c>
      <c r="I20" s="9">
        <v>324.12099999999998</v>
      </c>
      <c r="J20" s="9">
        <v>34.130000000000003</v>
      </c>
      <c r="K20" s="9">
        <v>15.76</v>
      </c>
      <c r="L20" s="9">
        <v>18.37</v>
      </c>
      <c r="M20" s="9">
        <v>227.98099999999999</v>
      </c>
      <c r="N20" s="9">
        <v>105.676</v>
      </c>
      <c r="O20" s="9">
        <v>122.30500000000001</v>
      </c>
      <c r="P20" s="9">
        <v>74.843000000000004</v>
      </c>
      <c r="Q20" s="9">
        <v>43.298999999999999</v>
      </c>
      <c r="R20" s="9">
        <v>31.544</v>
      </c>
      <c r="S20" s="9">
        <v>411.36099999999999</v>
      </c>
      <c r="T20" s="9">
        <v>239.22399999999999</v>
      </c>
      <c r="U20" s="9">
        <v>172.137</v>
      </c>
      <c r="V20" s="9">
        <v>17.535</v>
      </c>
      <c r="W20" s="9">
        <v>11.007</v>
      </c>
      <c r="X20" s="9">
        <v>6.5279999999999996</v>
      </c>
      <c r="Y20" s="9">
        <v>53.332000000000001</v>
      </c>
      <c r="Z20" s="9">
        <v>23.593</v>
      </c>
      <c r="AA20" s="9">
        <v>29.738</v>
      </c>
      <c r="AB20" s="9">
        <v>0.98699999999999999</v>
      </c>
      <c r="AC20" s="9">
        <v>0.32100000000000001</v>
      </c>
      <c r="AD20" s="9">
        <v>0.66600000000000004</v>
      </c>
      <c r="AE20" s="9">
        <v>13.865</v>
      </c>
      <c r="AF20" s="9">
        <v>5.7329999999999997</v>
      </c>
      <c r="AG20" s="9">
        <v>8.1319999999999997</v>
      </c>
      <c r="AH20" s="9">
        <v>7.0250000000000004</v>
      </c>
      <c r="AI20" s="9">
        <v>4.0540000000000003</v>
      </c>
      <c r="AJ20" s="9">
        <v>2.9710000000000001</v>
      </c>
      <c r="AK20" s="9">
        <v>42.558999999999997</v>
      </c>
      <c r="AL20" s="9">
        <v>23.596</v>
      </c>
      <c r="AM20" s="9">
        <v>18.963000000000001</v>
      </c>
      <c r="AN20" s="9">
        <v>287.29899999999998</v>
      </c>
      <c r="AO20" s="9">
        <v>160.54</v>
      </c>
      <c r="AP20" s="9">
        <v>126.759</v>
      </c>
      <c r="AQ20" s="9">
        <v>939.97299999999996</v>
      </c>
      <c r="AR20" s="9">
        <v>490.39</v>
      </c>
      <c r="AS20" s="9">
        <v>449.58300000000003</v>
      </c>
      <c r="AT20" s="9">
        <v>164.05699999999999</v>
      </c>
      <c r="AU20" s="9">
        <v>86.831000000000003</v>
      </c>
      <c r="AV20" s="9">
        <v>77.225999999999999</v>
      </c>
      <c r="AW20" s="9">
        <v>782.2</v>
      </c>
      <c r="AX20" s="9">
        <v>415.959</v>
      </c>
      <c r="AY20" s="9">
        <v>366.24099999999999</v>
      </c>
      <c r="AZ20" s="9">
        <v>158.11199999999999</v>
      </c>
      <c r="BA20" s="9">
        <v>83.763999999999996</v>
      </c>
      <c r="BB20" s="9">
        <v>74.347999999999999</v>
      </c>
      <c r="BC20" s="9">
        <v>774.476</v>
      </c>
      <c r="BD20" s="9">
        <v>411.72300000000001</v>
      </c>
      <c r="BE20" s="9">
        <v>362.75299999999999</v>
      </c>
      <c r="BF20" s="9">
        <v>61.158000000000001</v>
      </c>
      <c r="BG20" s="9">
        <v>35.337000000000003</v>
      </c>
      <c r="BH20" s="9">
        <v>25.821000000000002</v>
      </c>
      <c r="BI20" s="9">
        <v>268.87599999999998</v>
      </c>
      <c r="BJ20" s="9">
        <v>143.572</v>
      </c>
      <c r="BK20" s="9">
        <v>125.304</v>
      </c>
      <c r="BL20" s="9">
        <v>52.326000000000001</v>
      </c>
      <c r="BM20" s="9">
        <v>26.648</v>
      </c>
      <c r="BN20" s="9">
        <v>25.678000000000001</v>
      </c>
      <c r="BO20" s="9">
        <v>361.21600000000001</v>
      </c>
      <c r="BP20" s="9">
        <v>188.56200000000001</v>
      </c>
      <c r="BQ20" s="9">
        <v>172.654</v>
      </c>
      <c r="BR20" s="9">
        <v>27.768999999999998</v>
      </c>
      <c r="BS20" s="9">
        <v>18.276</v>
      </c>
      <c r="BT20" s="9">
        <v>9.4930000000000003</v>
      </c>
      <c r="BU20" s="9">
        <v>217.14599999999999</v>
      </c>
      <c r="BV20" s="9">
        <v>118.934</v>
      </c>
      <c r="BW20" s="9">
        <v>98.212999999999994</v>
      </c>
      <c r="BX20" s="9">
        <v>24.556999999999999</v>
      </c>
      <c r="BY20" s="9">
        <v>8.3719999999999999</v>
      </c>
      <c r="BZ20" s="9">
        <v>16.184999999999999</v>
      </c>
      <c r="CA20" s="9">
        <v>144.07</v>
      </c>
      <c r="CB20" s="9">
        <v>69.629000000000005</v>
      </c>
      <c r="CC20" s="9">
        <v>74.441000000000003</v>
      </c>
      <c r="CD20" s="9">
        <v>44.628</v>
      </c>
      <c r="CE20" s="9">
        <v>21.779</v>
      </c>
      <c r="CF20" s="9">
        <v>22.849</v>
      </c>
      <c r="CG20" s="9">
        <v>144.38399999999999</v>
      </c>
      <c r="CH20" s="9">
        <v>79.588999999999999</v>
      </c>
      <c r="CI20" s="9">
        <v>64.795000000000002</v>
      </c>
      <c r="CJ20" s="9">
        <v>26.786999999999999</v>
      </c>
      <c r="CK20" s="9">
        <v>12.191000000000001</v>
      </c>
      <c r="CL20" s="9">
        <v>14.596</v>
      </c>
      <c r="CM20" s="9">
        <v>91.527000000000001</v>
      </c>
      <c r="CN20" s="9">
        <v>51.691000000000003</v>
      </c>
      <c r="CO20" s="9">
        <v>39.835999999999999</v>
      </c>
      <c r="CP20" s="9">
        <v>17.841999999999999</v>
      </c>
      <c r="CQ20" s="9">
        <v>9.5879999999999992</v>
      </c>
      <c r="CR20" s="9">
        <v>8.2530000000000001</v>
      </c>
      <c r="CS20" s="9">
        <v>52.856999999999999</v>
      </c>
      <c r="CT20" s="9">
        <v>27.898</v>
      </c>
      <c r="CU20" s="9">
        <v>24.959</v>
      </c>
      <c r="CV20" s="9">
        <v>5.9450000000000003</v>
      </c>
      <c r="CW20" s="9">
        <v>3.0670000000000002</v>
      </c>
      <c r="CX20" s="9">
        <v>2.8780000000000001</v>
      </c>
      <c r="CY20" s="9">
        <v>7.7240000000000002</v>
      </c>
      <c r="CZ20" s="9">
        <v>4.2359999999999998</v>
      </c>
      <c r="DA20" s="9">
        <v>3.488</v>
      </c>
      <c r="DB20" s="9">
        <v>135.58000000000001</v>
      </c>
      <c r="DC20" s="9">
        <v>71.915000000000006</v>
      </c>
      <c r="DD20" s="9">
        <v>63.664999999999999</v>
      </c>
      <c r="DE20" s="9">
        <v>636.726</v>
      </c>
      <c r="DF20" s="9">
        <v>333.07600000000002</v>
      </c>
      <c r="DG20" s="9">
        <v>303.64999999999998</v>
      </c>
      <c r="DH20" s="9">
        <v>60.293999999999997</v>
      </c>
      <c r="DI20" s="9">
        <v>28.852</v>
      </c>
      <c r="DJ20" s="9">
        <v>31.442</v>
      </c>
      <c r="DK20" s="9">
        <v>363.83499999999998</v>
      </c>
      <c r="DL20" s="9">
        <v>198.90799999999999</v>
      </c>
      <c r="DM20" s="9">
        <v>164.92699999999999</v>
      </c>
      <c r="DN20" s="9">
        <v>31.385000000000002</v>
      </c>
      <c r="DO20" s="9">
        <v>15.018000000000001</v>
      </c>
      <c r="DP20" s="9">
        <v>16.367000000000001</v>
      </c>
      <c r="DQ20" s="9">
        <v>171.69</v>
      </c>
      <c r="DR20" s="9">
        <v>92.403999999999996</v>
      </c>
      <c r="DS20" s="9">
        <v>79.284999999999997</v>
      </c>
      <c r="DT20" s="9">
        <v>28.908999999999999</v>
      </c>
      <c r="DU20" s="9">
        <v>13.834</v>
      </c>
      <c r="DV20" s="9">
        <v>15.074999999999999</v>
      </c>
      <c r="DW20" s="9">
        <v>192.14500000000001</v>
      </c>
      <c r="DX20" s="9">
        <v>106.504</v>
      </c>
      <c r="DY20" s="9">
        <v>85.641999999999996</v>
      </c>
      <c r="DZ20" s="9">
        <v>10.164</v>
      </c>
      <c r="EA20" s="9">
        <v>1.1559999999999999</v>
      </c>
      <c r="EB20" s="9">
        <v>9.0079999999999991</v>
      </c>
      <c r="EC20" s="9">
        <v>23.850999999999999</v>
      </c>
      <c r="ED20" s="9">
        <v>1.27</v>
      </c>
      <c r="EE20" s="9">
        <v>22.581</v>
      </c>
      <c r="EF20" s="9">
        <v>24.3</v>
      </c>
      <c r="EG20" s="9">
        <v>16.209</v>
      </c>
      <c r="EH20" s="9">
        <v>8.0909999999999993</v>
      </c>
      <c r="EI20" s="9">
        <v>86.253</v>
      </c>
      <c r="EJ20" s="9">
        <v>41.326999999999998</v>
      </c>
      <c r="EK20" s="9">
        <v>44.924999999999997</v>
      </c>
      <c r="EL20" s="9">
        <v>33.506</v>
      </c>
      <c r="EM20" s="9">
        <v>22.954000000000001</v>
      </c>
      <c r="EN20" s="9">
        <v>10.552</v>
      </c>
      <c r="EO20" s="9">
        <v>126.55500000000001</v>
      </c>
      <c r="EP20" s="9">
        <v>75.778999999999996</v>
      </c>
      <c r="EQ20" s="9">
        <v>50.776000000000003</v>
      </c>
      <c r="ER20" s="9">
        <v>7.3159999999999998</v>
      </c>
      <c r="ES20" s="9">
        <v>2.7440000000000002</v>
      </c>
      <c r="ET20" s="9">
        <v>4.5720000000000001</v>
      </c>
      <c r="EU20" s="9">
        <v>36.232999999999997</v>
      </c>
      <c r="EV20" s="9">
        <v>15.792</v>
      </c>
      <c r="EW20" s="9">
        <v>20.440999999999999</v>
      </c>
      <c r="EX20" s="9">
        <v>27.218</v>
      </c>
      <c r="EY20" s="9">
        <v>13.657</v>
      </c>
      <c r="EZ20" s="9">
        <v>13.561</v>
      </c>
      <c r="FA20" s="9">
        <v>139.601</v>
      </c>
      <c r="FB20" s="9">
        <v>79.224000000000004</v>
      </c>
      <c r="FC20" s="9">
        <v>60.377000000000002</v>
      </c>
      <c r="FD20" s="9">
        <v>14.403</v>
      </c>
      <c r="FE20" s="9">
        <v>9.6140000000000008</v>
      </c>
      <c r="FF20" s="9">
        <v>4.7889999999999997</v>
      </c>
      <c r="FG20" s="9">
        <v>63.19</v>
      </c>
      <c r="FH20" s="9">
        <v>30.553000000000001</v>
      </c>
      <c r="FI20" s="9">
        <v>32.636000000000003</v>
      </c>
      <c r="FJ20" s="9">
        <v>12.815</v>
      </c>
      <c r="FK20" s="9">
        <v>4.0430000000000001</v>
      </c>
      <c r="FL20" s="9">
        <v>8.7720000000000002</v>
      </c>
      <c r="FM20" s="9">
        <v>76.412000000000006</v>
      </c>
      <c r="FN20" s="9">
        <v>48.670999999999999</v>
      </c>
      <c r="FO20" s="9">
        <v>27.741</v>
      </c>
      <c r="FP20" s="9">
        <v>1.2589999999999999</v>
      </c>
      <c r="FQ20" s="9">
        <v>1.2589999999999999</v>
      </c>
      <c r="FR20" s="9">
        <v>0</v>
      </c>
      <c r="FS20" s="9">
        <v>5.8730000000000002</v>
      </c>
      <c r="FT20" s="9">
        <v>3.6589999999999998</v>
      </c>
      <c r="FU20" s="9">
        <v>2.2130000000000001</v>
      </c>
      <c r="FV20" s="9">
        <v>95.471000000000004</v>
      </c>
      <c r="FW20" s="9">
        <v>49.834000000000003</v>
      </c>
      <c r="FX20" s="9">
        <v>45.637</v>
      </c>
      <c r="FY20" s="9">
        <v>52.197000000000003</v>
      </c>
      <c r="FZ20" s="9">
        <v>27.065999999999999</v>
      </c>
      <c r="GA20" s="9">
        <v>25.131</v>
      </c>
      <c r="GB20" s="9">
        <v>393.59100000000001</v>
      </c>
      <c r="GC20" s="9">
        <v>203.34</v>
      </c>
      <c r="GD20" s="9">
        <v>190.251</v>
      </c>
      <c r="GE20" s="9">
        <v>12.651999999999999</v>
      </c>
      <c r="GF20" s="9">
        <v>6.766</v>
      </c>
      <c r="GG20" s="9">
        <v>5.8860000000000001</v>
      </c>
      <c r="GH20" s="9">
        <v>330.28199999999998</v>
      </c>
      <c r="GI20" s="9">
        <v>179.92099999999999</v>
      </c>
      <c r="GJ20" s="9">
        <v>150.36099999999999</v>
      </c>
      <c r="GK20" s="9">
        <v>1.514</v>
      </c>
      <c r="GL20" s="9">
        <v>1.514</v>
      </c>
      <c r="GM20" s="9">
        <v>0</v>
      </c>
      <c r="GN20" s="9">
        <v>40.915999999999997</v>
      </c>
      <c r="GO20" s="9">
        <v>22.361000000000001</v>
      </c>
      <c r="GP20" s="9">
        <v>18.555</v>
      </c>
      <c r="GQ20" s="9">
        <v>2.222</v>
      </c>
      <c r="GR20" s="9">
        <v>1.65</v>
      </c>
      <c r="GS20" s="9">
        <v>0.57199999999999995</v>
      </c>
      <c r="GT20" s="9">
        <v>17.411000000000001</v>
      </c>
      <c r="GU20" s="9">
        <v>10.337999999999999</v>
      </c>
      <c r="GV20" s="9">
        <v>7.0730000000000004</v>
      </c>
      <c r="GW20" s="9">
        <v>32.042999999999999</v>
      </c>
      <c r="GX20" s="9">
        <v>18.536000000000001</v>
      </c>
      <c r="GY20" s="9">
        <v>13.507999999999999</v>
      </c>
      <c r="GZ20" s="9">
        <v>148.572</v>
      </c>
      <c r="HA20" s="9">
        <v>76.186999999999998</v>
      </c>
      <c r="HB20" s="9">
        <v>72.384</v>
      </c>
      <c r="HC20" s="9">
        <v>79.510000000000005</v>
      </c>
      <c r="HD20" s="9">
        <v>38.932000000000002</v>
      </c>
      <c r="HE20" s="9">
        <v>40.578000000000003</v>
      </c>
      <c r="HF20" s="9">
        <v>111.417</v>
      </c>
      <c r="HG20" s="9">
        <v>57.02</v>
      </c>
      <c r="HH20" s="9">
        <v>54.396999999999998</v>
      </c>
      <c r="HI20" s="9">
        <v>66.010999999999996</v>
      </c>
      <c r="HJ20" s="9">
        <v>32.680999999999997</v>
      </c>
      <c r="HK20" s="9">
        <v>33.33</v>
      </c>
      <c r="HL20" s="9">
        <v>73.206999999999994</v>
      </c>
      <c r="HM20" s="9">
        <v>39.4</v>
      </c>
      <c r="HN20" s="9">
        <v>33.807000000000002</v>
      </c>
      <c r="HO20" s="9">
        <v>69.900999999999996</v>
      </c>
      <c r="HP20" s="9">
        <v>34.253999999999998</v>
      </c>
      <c r="HQ20" s="9">
        <v>35.646999999999998</v>
      </c>
      <c r="HR20" s="9">
        <v>91.078999999999994</v>
      </c>
      <c r="HS20" s="9">
        <v>52.247</v>
      </c>
      <c r="HT20" s="9">
        <v>38.832000000000001</v>
      </c>
      <c r="HU20" s="9">
        <v>52.886000000000003</v>
      </c>
      <c r="HV20" s="9">
        <v>28.623999999999999</v>
      </c>
      <c r="HW20" s="9">
        <v>24.262</v>
      </c>
      <c r="HX20" s="9">
        <v>13.847</v>
      </c>
      <c r="HY20" s="9">
        <v>7.43</v>
      </c>
      <c r="HZ20" s="9">
        <v>6.4169999999999998</v>
      </c>
      <c r="IA20" s="9">
        <v>12.483000000000001</v>
      </c>
      <c r="IB20" s="9">
        <v>7.8929999999999998</v>
      </c>
      <c r="IC20" s="9">
        <v>4.59</v>
      </c>
      <c r="ID20" s="9">
        <v>23.234999999999999</v>
      </c>
      <c r="IE20" s="9">
        <v>11.192</v>
      </c>
      <c r="IF20" s="9">
        <v>12.042999999999999</v>
      </c>
      <c r="IG20" s="9">
        <v>19.093</v>
      </c>
      <c r="IH20" s="9">
        <v>12.13</v>
      </c>
      <c r="II20" s="9">
        <v>6.9640000000000004</v>
      </c>
      <c r="IJ20" s="9">
        <v>45.972000000000001</v>
      </c>
      <c r="IK20" s="9">
        <v>23.109000000000002</v>
      </c>
      <c r="IL20" s="9">
        <v>22.863</v>
      </c>
      <c r="IM20" s="9">
        <v>10.752000000000001</v>
      </c>
      <c r="IN20" s="9">
        <v>6.056</v>
      </c>
      <c r="IO20" s="9">
        <v>4.6950000000000003</v>
      </c>
      <c r="IP20" s="9">
        <v>36.549999999999997</v>
      </c>
      <c r="IQ20" s="9">
        <v>18.588000000000001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1000</v>
      </c>
      <c r="C1" s="3" t="s">
        <v>1001</v>
      </c>
      <c r="D1" s="3" t="s">
        <v>1002</v>
      </c>
      <c r="E1" s="3" t="s">
        <v>1003</v>
      </c>
      <c r="F1" s="3" t="s">
        <v>1004</v>
      </c>
      <c r="G1" s="3" t="s">
        <v>1005</v>
      </c>
      <c r="H1" s="3" t="s">
        <v>1006</v>
      </c>
      <c r="I1" s="3" t="s">
        <v>1007</v>
      </c>
      <c r="J1" s="3" t="s">
        <v>1008</v>
      </c>
      <c r="K1" s="3" t="s">
        <v>1009</v>
      </c>
      <c r="L1" s="3" t="s">
        <v>1010</v>
      </c>
      <c r="M1" s="3" t="s">
        <v>1011</v>
      </c>
      <c r="N1" s="3" t="s">
        <v>1012</v>
      </c>
      <c r="O1" s="3" t="s">
        <v>1013</v>
      </c>
      <c r="P1" s="3" t="s">
        <v>1014</v>
      </c>
      <c r="Q1" s="3" t="s">
        <v>1015</v>
      </c>
      <c r="R1" s="3" t="s">
        <v>1016</v>
      </c>
      <c r="S1" s="3" t="s">
        <v>1017</v>
      </c>
      <c r="T1" s="3" t="s">
        <v>1018</v>
      </c>
      <c r="U1" s="3" t="s">
        <v>1019</v>
      </c>
      <c r="V1" s="3" t="s">
        <v>1020</v>
      </c>
      <c r="W1" s="3" t="s">
        <v>1021</v>
      </c>
      <c r="X1" s="3" t="s">
        <v>1022</v>
      </c>
      <c r="Y1" s="3" t="s">
        <v>1023</v>
      </c>
      <c r="Z1" s="3" t="s">
        <v>1024</v>
      </c>
      <c r="AA1" s="3" t="s">
        <v>1025</v>
      </c>
      <c r="AB1" s="3" t="s">
        <v>1026</v>
      </c>
      <c r="AC1" s="3" t="s">
        <v>1027</v>
      </c>
      <c r="AD1" s="3" t="s">
        <v>1028</v>
      </c>
      <c r="AE1" s="3" t="s">
        <v>1029</v>
      </c>
      <c r="AF1" s="3" t="s">
        <v>1030</v>
      </c>
      <c r="AG1" s="3" t="s">
        <v>1031</v>
      </c>
      <c r="AH1" s="3" t="s">
        <v>1032</v>
      </c>
      <c r="AI1" s="3" t="s">
        <v>1033</v>
      </c>
      <c r="AJ1" s="3" t="s">
        <v>1034</v>
      </c>
      <c r="AK1" s="3" t="s">
        <v>1035</v>
      </c>
      <c r="AL1" s="3" t="s">
        <v>1036</v>
      </c>
      <c r="AM1" s="3" t="s">
        <v>1037</v>
      </c>
      <c r="AN1" s="3" t="s">
        <v>1038</v>
      </c>
      <c r="AO1" s="3" t="s">
        <v>1039</v>
      </c>
      <c r="AP1" s="3" t="s">
        <v>1040</v>
      </c>
      <c r="AQ1" s="3" t="s">
        <v>1041</v>
      </c>
      <c r="AR1" s="3" t="s">
        <v>1042</v>
      </c>
      <c r="AS1" s="3" t="s">
        <v>1043</v>
      </c>
      <c r="AT1" s="3" t="s">
        <v>1044</v>
      </c>
      <c r="AU1" s="3" t="s">
        <v>1045</v>
      </c>
      <c r="AV1" s="3" t="s">
        <v>1046</v>
      </c>
      <c r="AW1" s="3" t="s">
        <v>1047</v>
      </c>
      <c r="AX1" s="3" t="s">
        <v>1048</v>
      </c>
      <c r="AY1" s="3" t="s">
        <v>1049</v>
      </c>
      <c r="AZ1" s="3" t="s">
        <v>1050</v>
      </c>
      <c r="BA1" s="3" t="s">
        <v>1051</v>
      </c>
      <c r="BB1" s="3" t="s">
        <v>1052</v>
      </c>
      <c r="BC1" s="3" t="s">
        <v>1053</v>
      </c>
      <c r="BD1" s="3" t="s">
        <v>1054</v>
      </c>
      <c r="BE1" s="3" t="s">
        <v>1055</v>
      </c>
      <c r="BF1" s="3" t="s">
        <v>1056</v>
      </c>
      <c r="BG1" s="3" t="s">
        <v>1057</v>
      </c>
      <c r="BH1" s="3" t="s">
        <v>1058</v>
      </c>
      <c r="BI1" s="3" t="s">
        <v>1059</v>
      </c>
      <c r="BJ1" s="3" t="s">
        <v>1060</v>
      </c>
      <c r="BK1" s="3" t="s">
        <v>1061</v>
      </c>
      <c r="BL1" s="3" t="s">
        <v>1062</v>
      </c>
      <c r="BM1" s="3" t="s">
        <v>1063</v>
      </c>
      <c r="BN1" s="3" t="s">
        <v>1064</v>
      </c>
      <c r="BO1" s="3" t="s">
        <v>1065</v>
      </c>
      <c r="BP1" s="3" t="s">
        <v>1066</v>
      </c>
      <c r="BQ1" s="3" t="s">
        <v>1067</v>
      </c>
      <c r="BR1" s="3" t="s">
        <v>1068</v>
      </c>
      <c r="BS1" s="3" t="s">
        <v>1069</v>
      </c>
      <c r="BT1" s="3" t="s">
        <v>1070</v>
      </c>
      <c r="BU1" s="3" t="s">
        <v>1071</v>
      </c>
      <c r="BV1" s="3" t="s">
        <v>1072</v>
      </c>
      <c r="BW1" s="3" t="s">
        <v>1073</v>
      </c>
      <c r="BX1" s="3" t="s">
        <v>1074</v>
      </c>
      <c r="BY1" s="3" t="s">
        <v>1075</v>
      </c>
      <c r="BZ1" s="3" t="s">
        <v>1076</v>
      </c>
      <c r="CA1" s="3" t="s">
        <v>1077</v>
      </c>
      <c r="CB1" s="3" t="s">
        <v>1078</v>
      </c>
      <c r="CC1" s="3" t="s">
        <v>1079</v>
      </c>
      <c r="CD1" s="3" t="s">
        <v>1080</v>
      </c>
      <c r="CE1" s="3" t="s">
        <v>1081</v>
      </c>
      <c r="CF1" s="3" t="s">
        <v>1082</v>
      </c>
      <c r="CG1" s="3" t="s">
        <v>1083</v>
      </c>
      <c r="CH1" s="3" t="s">
        <v>1084</v>
      </c>
      <c r="CI1" s="3" t="s">
        <v>1085</v>
      </c>
      <c r="CJ1" s="3" t="s">
        <v>1086</v>
      </c>
      <c r="CK1" s="3" t="s">
        <v>1087</v>
      </c>
      <c r="CL1" s="3" t="s">
        <v>1088</v>
      </c>
      <c r="CM1" s="3" t="s">
        <v>1089</v>
      </c>
      <c r="CN1" s="3" t="s">
        <v>1090</v>
      </c>
      <c r="CO1" s="3" t="s">
        <v>1091</v>
      </c>
      <c r="CP1" s="3" t="s">
        <v>1092</v>
      </c>
      <c r="CQ1" s="3" t="s">
        <v>1093</v>
      </c>
      <c r="CR1" s="3" t="s">
        <v>1094</v>
      </c>
      <c r="CS1" s="3" t="s">
        <v>1095</v>
      </c>
      <c r="CT1" s="3" t="s">
        <v>1096</v>
      </c>
      <c r="CU1" s="3" t="s">
        <v>1097</v>
      </c>
      <c r="CV1" s="3" t="s">
        <v>1098</v>
      </c>
      <c r="CW1" s="3" t="s">
        <v>1099</v>
      </c>
      <c r="CX1" s="3" t="s">
        <v>1100</v>
      </c>
      <c r="CY1" s="3" t="s">
        <v>1101</v>
      </c>
      <c r="CZ1" s="3" t="s">
        <v>1102</v>
      </c>
      <c r="DA1" s="3" t="s">
        <v>1103</v>
      </c>
      <c r="DB1" s="3" t="s">
        <v>1104</v>
      </c>
      <c r="DC1" s="3" t="s">
        <v>1105</v>
      </c>
      <c r="DD1" s="3" t="s">
        <v>1106</v>
      </c>
      <c r="DE1" s="3" t="s">
        <v>1107</v>
      </c>
      <c r="DF1" s="3" t="s">
        <v>1108</v>
      </c>
      <c r="DG1" s="3" t="s">
        <v>1109</v>
      </c>
      <c r="DH1" s="3" t="s">
        <v>1110</v>
      </c>
      <c r="DI1" s="3" t="s">
        <v>1111</v>
      </c>
      <c r="DJ1" s="3" t="s">
        <v>1112</v>
      </c>
      <c r="DK1" s="3" t="s">
        <v>1113</v>
      </c>
      <c r="DL1" s="3" t="s">
        <v>1114</v>
      </c>
      <c r="DM1" s="3" t="s">
        <v>1115</v>
      </c>
      <c r="DN1" s="3" t="s">
        <v>1116</v>
      </c>
      <c r="DO1" s="3" t="s">
        <v>1117</v>
      </c>
      <c r="DP1" s="3" t="s">
        <v>1118</v>
      </c>
      <c r="DQ1" s="3" t="s">
        <v>1119</v>
      </c>
      <c r="DR1" s="3" t="s">
        <v>1120</v>
      </c>
      <c r="DS1" s="3" t="s">
        <v>1121</v>
      </c>
      <c r="DT1" s="3" t="s">
        <v>1122</v>
      </c>
      <c r="DU1" s="3" t="s">
        <v>1123</v>
      </c>
      <c r="DV1" s="3" t="s">
        <v>1124</v>
      </c>
      <c r="DW1" s="3" t="s">
        <v>1125</v>
      </c>
      <c r="DX1" s="3" t="s">
        <v>1126</v>
      </c>
      <c r="DY1" s="3" t="s">
        <v>1127</v>
      </c>
      <c r="DZ1" s="3" t="s">
        <v>1128</v>
      </c>
      <c r="EA1" s="3" t="s">
        <v>1129</v>
      </c>
      <c r="EB1" s="3" t="s">
        <v>1130</v>
      </c>
      <c r="EC1" s="3" t="s">
        <v>1131</v>
      </c>
      <c r="ED1" s="3" t="s">
        <v>1132</v>
      </c>
      <c r="EE1" s="3" t="s">
        <v>1133</v>
      </c>
      <c r="EF1" s="3" t="s">
        <v>1134</v>
      </c>
      <c r="EG1" s="3" t="s">
        <v>1135</v>
      </c>
      <c r="EH1" s="3" t="s">
        <v>1136</v>
      </c>
      <c r="EI1" s="3" t="s">
        <v>1137</v>
      </c>
      <c r="EJ1" s="3" t="s">
        <v>1138</v>
      </c>
      <c r="EK1" s="3" t="s">
        <v>1139</v>
      </c>
      <c r="EL1" s="3" t="s">
        <v>1140</v>
      </c>
      <c r="EM1" s="3" t="s">
        <v>1141</v>
      </c>
      <c r="EN1" s="3" t="s">
        <v>1142</v>
      </c>
      <c r="EO1" s="3" t="s">
        <v>1143</v>
      </c>
      <c r="EP1" s="3" t="s">
        <v>1144</v>
      </c>
      <c r="EQ1" s="3" t="s">
        <v>1145</v>
      </c>
      <c r="ER1" s="3" t="s">
        <v>1146</v>
      </c>
      <c r="ES1" s="3" t="s">
        <v>1147</v>
      </c>
      <c r="ET1" s="3" t="s">
        <v>1148</v>
      </c>
      <c r="EU1" s="3" t="s">
        <v>1149</v>
      </c>
      <c r="EV1" s="3" t="s">
        <v>1150</v>
      </c>
      <c r="EW1" s="3" t="s">
        <v>1151</v>
      </c>
      <c r="EX1" s="3" t="s">
        <v>1152</v>
      </c>
      <c r="EY1" s="3" t="s">
        <v>1153</v>
      </c>
      <c r="EZ1" s="3" t="s">
        <v>1154</v>
      </c>
      <c r="FA1" s="3" t="s">
        <v>1155</v>
      </c>
      <c r="FB1" s="3" t="s">
        <v>1156</v>
      </c>
      <c r="FC1" s="3" t="s">
        <v>1157</v>
      </c>
      <c r="FD1" s="3" t="s">
        <v>1158</v>
      </c>
      <c r="FE1" s="3" t="s">
        <v>1159</v>
      </c>
      <c r="FF1" s="3" t="s">
        <v>1160</v>
      </c>
      <c r="FG1" s="3" t="s">
        <v>1161</v>
      </c>
      <c r="FH1" s="3" t="s">
        <v>1162</v>
      </c>
      <c r="FI1" s="3" t="s">
        <v>1163</v>
      </c>
      <c r="FJ1" s="3" t="s">
        <v>1164</v>
      </c>
      <c r="FK1" s="3" t="s">
        <v>1165</v>
      </c>
      <c r="FL1" s="3" t="s">
        <v>1166</v>
      </c>
      <c r="FM1" s="3" t="s">
        <v>1167</v>
      </c>
      <c r="FN1" s="3" t="s">
        <v>1168</v>
      </c>
      <c r="FO1" s="3" t="s">
        <v>1169</v>
      </c>
      <c r="FP1" s="3" t="s">
        <v>1170</v>
      </c>
      <c r="FQ1" s="3" t="s">
        <v>1171</v>
      </c>
      <c r="FR1" s="3" t="s">
        <v>1172</v>
      </c>
      <c r="FS1" s="3" t="s">
        <v>1173</v>
      </c>
      <c r="FT1" s="3" t="s">
        <v>1174</v>
      </c>
      <c r="FU1" s="3" t="s">
        <v>1175</v>
      </c>
      <c r="FV1" s="3" t="s">
        <v>1176</v>
      </c>
      <c r="FW1" s="3" t="s">
        <v>1177</v>
      </c>
      <c r="FX1" s="3" t="s">
        <v>1178</v>
      </c>
      <c r="FY1" s="3" t="s">
        <v>1179</v>
      </c>
      <c r="FZ1" s="3" t="s">
        <v>1180</v>
      </c>
      <c r="GA1" s="3" t="s">
        <v>1181</v>
      </c>
      <c r="GB1" s="3" t="s">
        <v>1182</v>
      </c>
      <c r="GC1" s="3" t="s">
        <v>1183</v>
      </c>
      <c r="GD1" s="3" t="s">
        <v>1184</v>
      </c>
      <c r="GE1" s="3" t="s">
        <v>1185</v>
      </c>
      <c r="GF1" s="3" t="s">
        <v>1186</v>
      </c>
      <c r="GG1" s="3" t="s">
        <v>1187</v>
      </c>
      <c r="GH1" s="3" t="s">
        <v>1188</v>
      </c>
      <c r="GI1" s="3" t="s">
        <v>1189</v>
      </c>
      <c r="GJ1" s="3" t="s">
        <v>1190</v>
      </c>
      <c r="GK1" s="3" t="s">
        <v>1191</v>
      </c>
      <c r="GL1" s="3" t="s">
        <v>1192</v>
      </c>
      <c r="GM1" s="3" t="s">
        <v>1193</v>
      </c>
      <c r="GN1" s="3" t="s">
        <v>1194</v>
      </c>
      <c r="GO1" s="3" t="s">
        <v>1195</v>
      </c>
      <c r="GP1" s="3" t="s">
        <v>1196</v>
      </c>
      <c r="GQ1" s="3" t="s">
        <v>1197</v>
      </c>
      <c r="GR1" s="3" t="s">
        <v>1198</v>
      </c>
      <c r="GS1" s="3" t="s">
        <v>1199</v>
      </c>
      <c r="GT1" s="3" t="s">
        <v>1200</v>
      </c>
      <c r="GU1" s="3" t="s">
        <v>1201</v>
      </c>
      <c r="GV1" s="3" t="s">
        <v>1202</v>
      </c>
      <c r="GW1" s="3" t="s">
        <v>1203</v>
      </c>
      <c r="GX1" s="3" t="s">
        <v>1204</v>
      </c>
      <c r="GY1" s="3" t="s">
        <v>1205</v>
      </c>
      <c r="GZ1" s="3" t="s">
        <v>1206</v>
      </c>
      <c r="HA1" s="3" t="s">
        <v>1207</v>
      </c>
      <c r="HB1" s="3" t="s">
        <v>1208</v>
      </c>
      <c r="HC1" s="3" t="s">
        <v>1209</v>
      </c>
      <c r="HD1" s="3" t="s">
        <v>1210</v>
      </c>
      <c r="HE1" s="3" t="s">
        <v>1211</v>
      </c>
      <c r="HF1" s="3" t="s">
        <v>1212</v>
      </c>
      <c r="HG1" s="3" t="s">
        <v>1213</v>
      </c>
      <c r="HH1" s="3" t="s">
        <v>1214</v>
      </c>
      <c r="HI1" s="3" t="s">
        <v>1215</v>
      </c>
      <c r="HJ1" s="3" t="s">
        <v>1216</v>
      </c>
      <c r="HK1" s="3" t="s">
        <v>1217</v>
      </c>
      <c r="HL1" s="3" t="s">
        <v>1218</v>
      </c>
      <c r="HM1" s="3" t="s">
        <v>1219</v>
      </c>
      <c r="HN1" s="3" t="s">
        <v>1220</v>
      </c>
      <c r="HO1" s="3" t="s">
        <v>1221</v>
      </c>
      <c r="HP1" s="3" t="s">
        <v>1222</v>
      </c>
      <c r="HQ1" s="3" t="s">
        <v>1223</v>
      </c>
      <c r="HR1" s="3" t="s">
        <v>1224</v>
      </c>
      <c r="HS1" s="3" t="s">
        <v>1225</v>
      </c>
      <c r="HT1" s="3" t="s">
        <v>1226</v>
      </c>
      <c r="HU1" s="3" t="s">
        <v>1227</v>
      </c>
      <c r="HV1" s="3" t="s">
        <v>1228</v>
      </c>
      <c r="HW1" s="3" t="s">
        <v>1229</v>
      </c>
      <c r="HX1" s="3" t="s">
        <v>1230</v>
      </c>
      <c r="HY1" s="3" t="s">
        <v>1231</v>
      </c>
      <c r="HZ1" s="3" t="s">
        <v>1232</v>
      </c>
      <c r="IA1" s="3" t="s">
        <v>1233</v>
      </c>
      <c r="IB1" s="3" t="s">
        <v>1234</v>
      </c>
      <c r="IC1" s="3" t="s">
        <v>1235</v>
      </c>
      <c r="ID1" s="3" t="s">
        <v>1236</v>
      </c>
      <c r="IE1" s="3" t="s">
        <v>1237</v>
      </c>
      <c r="IF1" s="3" t="s">
        <v>1238</v>
      </c>
      <c r="IG1" s="3" t="s">
        <v>1239</v>
      </c>
      <c r="IH1" s="3" t="s">
        <v>1240</v>
      </c>
      <c r="II1" s="3" t="s">
        <v>1241</v>
      </c>
      <c r="IJ1" s="3" t="s">
        <v>1242</v>
      </c>
      <c r="IK1" s="3" t="s">
        <v>1243</v>
      </c>
      <c r="IL1" s="3" t="s">
        <v>1244</v>
      </c>
      <c r="IM1" s="3" t="s">
        <v>1245</v>
      </c>
      <c r="IN1" s="3" t="s">
        <v>1246</v>
      </c>
      <c r="IO1" s="3" t="s">
        <v>1247</v>
      </c>
      <c r="IP1" s="3" t="s">
        <v>1248</v>
      </c>
      <c r="IQ1" s="3" t="s">
        <v>1249</v>
      </c>
    </row>
    <row r="2" spans="1:251">
      <c r="A2" s="4" t="s">
        <v>244</v>
      </c>
      <c r="B2" s="7" t="s">
        <v>253</v>
      </c>
      <c r="C2" s="7" t="s">
        <v>253</v>
      </c>
      <c r="D2" s="7" t="s">
        <v>253</v>
      </c>
      <c r="E2" s="7" t="s">
        <v>253</v>
      </c>
      <c r="F2" s="7" t="s">
        <v>253</v>
      </c>
      <c r="G2" s="7" t="s">
        <v>253</v>
      </c>
      <c r="H2" s="7" t="s">
        <v>253</v>
      </c>
      <c r="I2" s="7" t="s">
        <v>253</v>
      </c>
      <c r="J2" s="7" t="s">
        <v>253</v>
      </c>
      <c r="K2" s="7" t="s">
        <v>253</v>
      </c>
      <c r="L2" s="7" t="s">
        <v>253</v>
      </c>
      <c r="M2" s="7" t="s">
        <v>253</v>
      </c>
      <c r="N2" s="7" t="s">
        <v>253</v>
      </c>
      <c r="O2" s="7" t="s">
        <v>253</v>
      </c>
      <c r="P2" s="7" t="s">
        <v>253</v>
      </c>
      <c r="Q2" s="7" t="s">
        <v>253</v>
      </c>
      <c r="R2" s="7" t="s">
        <v>253</v>
      </c>
      <c r="S2" s="7" t="s">
        <v>253</v>
      </c>
      <c r="T2" s="7" t="s">
        <v>253</v>
      </c>
      <c r="U2" s="7" t="s">
        <v>253</v>
      </c>
      <c r="V2" s="7" t="s">
        <v>253</v>
      </c>
      <c r="W2" s="7" t="s">
        <v>253</v>
      </c>
      <c r="X2" s="7" t="s">
        <v>253</v>
      </c>
      <c r="Y2" s="7" t="s">
        <v>253</v>
      </c>
      <c r="Z2" s="7" t="s">
        <v>253</v>
      </c>
      <c r="AA2" s="7" t="s">
        <v>253</v>
      </c>
      <c r="AB2" s="7" t="s">
        <v>253</v>
      </c>
      <c r="AC2" s="7" t="s">
        <v>253</v>
      </c>
      <c r="AD2" s="7" t="s">
        <v>253</v>
      </c>
      <c r="AE2" s="7" t="s">
        <v>253</v>
      </c>
      <c r="AF2" s="7" t="s">
        <v>253</v>
      </c>
      <c r="AG2" s="7" t="s">
        <v>253</v>
      </c>
      <c r="AH2" s="7" t="s">
        <v>253</v>
      </c>
      <c r="AI2" s="7" t="s">
        <v>253</v>
      </c>
      <c r="AJ2" s="7" t="s">
        <v>253</v>
      </c>
      <c r="AK2" s="7" t="s">
        <v>253</v>
      </c>
      <c r="AL2" s="7" t="s">
        <v>253</v>
      </c>
      <c r="AM2" s="7" t="s">
        <v>253</v>
      </c>
      <c r="AN2" s="7" t="s">
        <v>253</v>
      </c>
      <c r="AO2" s="7" t="s">
        <v>253</v>
      </c>
      <c r="AP2" s="7" t="s">
        <v>253</v>
      </c>
      <c r="AQ2" s="7" t="s">
        <v>253</v>
      </c>
      <c r="AR2" s="7" t="s">
        <v>253</v>
      </c>
      <c r="AS2" s="7" t="s">
        <v>253</v>
      </c>
      <c r="AT2" s="7" t="s">
        <v>253</v>
      </c>
      <c r="AU2" s="7" t="s">
        <v>253</v>
      </c>
      <c r="AV2" s="7" t="s">
        <v>253</v>
      </c>
      <c r="AW2" s="7" t="s">
        <v>253</v>
      </c>
      <c r="AX2" s="7" t="s">
        <v>253</v>
      </c>
      <c r="AY2" s="7" t="s">
        <v>253</v>
      </c>
      <c r="AZ2" s="7" t="s">
        <v>253</v>
      </c>
      <c r="BA2" s="7" t="s">
        <v>253</v>
      </c>
      <c r="BB2" s="7" t="s">
        <v>253</v>
      </c>
      <c r="BC2" s="7" t="s">
        <v>253</v>
      </c>
      <c r="BD2" s="7" t="s">
        <v>253</v>
      </c>
      <c r="BE2" s="7" t="s">
        <v>253</v>
      </c>
      <c r="BF2" s="7" t="s">
        <v>253</v>
      </c>
      <c r="BG2" s="7" t="s">
        <v>253</v>
      </c>
      <c r="BH2" s="7" t="s">
        <v>253</v>
      </c>
      <c r="BI2" s="7" t="s">
        <v>253</v>
      </c>
      <c r="BJ2" s="7" t="s">
        <v>253</v>
      </c>
      <c r="BK2" s="7" t="s">
        <v>253</v>
      </c>
      <c r="BL2" s="7" t="s">
        <v>253</v>
      </c>
      <c r="BM2" s="7" t="s">
        <v>253</v>
      </c>
      <c r="BN2" s="7" t="s">
        <v>253</v>
      </c>
      <c r="BO2" s="7" t="s">
        <v>253</v>
      </c>
      <c r="BP2" s="7" t="s">
        <v>253</v>
      </c>
      <c r="BQ2" s="7" t="s">
        <v>253</v>
      </c>
      <c r="BR2" s="7" t="s">
        <v>253</v>
      </c>
      <c r="BS2" s="7" t="s">
        <v>253</v>
      </c>
      <c r="BT2" s="7" t="s">
        <v>253</v>
      </c>
      <c r="BU2" s="7" t="s">
        <v>253</v>
      </c>
      <c r="BV2" s="7" t="s">
        <v>253</v>
      </c>
      <c r="BW2" s="7" t="s">
        <v>253</v>
      </c>
      <c r="BX2" s="7" t="s">
        <v>253</v>
      </c>
      <c r="BY2" s="7" t="s">
        <v>253</v>
      </c>
      <c r="BZ2" s="7" t="s">
        <v>253</v>
      </c>
      <c r="CA2" s="7" t="s">
        <v>253</v>
      </c>
      <c r="CB2" s="7" t="s">
        <v>253</v>
      </c>
      <c r="CC2" s="7" t="s">
        <v>253</v>
      </c>
      <c r="CD2" s="7" t="s">
        <v>253</v>
      </c>
      <c r="CE2" s="7" t="s">
        <v>253</v>
      </c>
      <c r="CF2" s="7" t="s">
        <v>253</v>
      </c>
      <c r="CG2" s="7" t="s">
        <v>253</v>
      </c>
      <c r="CH2" s="7" t="s">
        <v>253</v>
      </c>
      <c r="CI2" s="7" t="s">
        <v>253</v>
      </c>
      <c r="CJ2" s="7" t="s">
        <v>253</v>
      </c>
      <c r="CK2" s="7" t="s">
        <v>253</v>
      </c>
      <c r="CL2" s="7" t="s">
        <v>253</v>
      </c>
      <c r="CM2" s="7" t="s">
        <v>253</v>
      </c>
      <c r="CN2" s="7" t="s">
        <v>253</v>
      </c>
      <c r="CO2" s="7" t="s">
        <v>253</v>
      </c>
      <c r="CP2" s="7" t="s">
        <v>253</v>
      </c>
      <c r="CQ2" s="7" t="s">
        <v>253</v>
      </c>
      <c r="CR2" s="7" t="s">
        <v>253</v>
      </c>
      <c r="CS2" s="7" t="s">
        <v>253</v>
      </c>
      <c r="CT2" s="7" t="s">
        <v>253</v>
      </c>
      <c r="CU2" s="7" t="s">
        <v>253</v>
      </c>
      <c r="CV2" s="7" t="s">
        <v>253</v>
      </c>
      <c r="CW2" s="7" t="s">
        <v>253</v>
      </c>
      <c r="CX2" s="7" t="s">
        <v>253</v>
      </c>
      <c r="CY2" s="7" t="s">
        <v>253</v>
      </c>
      <c r="CZ2" s="7" t="s">
        <v>253</v>
      </c>
      <c r="DA2" s="7" t="s">
        <v>253</v>
      </c>
      <c r="DB2" s="7" t="s">
        <v>253</v>
      </c>
      <c r="DC2" s="7" t="s">
        <v>253</v>
      </c>
      <c r="DD2" s="7" t="s">
        <v>253</v>
      </c>
      <c r="DE2" s="7" t="s">
        <v>253</v>
      </c>
      <c r="DF2" s="7" t="s">
        <v>253</v>
      </c>
      <c r="DG2" s="7" t="s">
        <v>253</v>
      </c>
      <c r="DH2" s="7" t="s">
        <v>253</v>
      </c>
      <c r="DI2" s="7" t="s">
        <v>253</v>
      </c>
      <c r="DJ2" s="7" t="s">
        <v>253</v>
      </c>
      <c r="DK2" s="7" t="s">
        <v>253</v>
      </c>
      <c r="DL2" s="7" t="s">
        <v>253</v>
      </c>
      <c r="DM2" s="7" t="s">
        <v>253</v>
      </c>
      <c r="DN2" s="7" t="s">
        <v>253</v>
      </c>
      <c r="DO2" s="7" t="s">
        <v>253</v>
      </c>
      <c r="DP2" s="7" t="s">
        <v>253</v>
      </c>
      <c r="DQ2" s="7" t="s">
        <v>253</v>
      </c>
      <c r="DR2" s="7" t="s">
        <v>253</v>
      </c>
      <c r="DS2" s="7" t="s">
        <v>253</v>
      </c>
      <c r="DT2" s="7" t="s">
        <v>253</v>
      </c>
      <c r="DU2" s="7" t="s">
        <v>253</v>
      </c>
      <c r="DV2" s="7" t="s">
        <v>253</v>
      </c>
      <c r="DW2" s="7" t="s">
        <v>253</v>
      </c>
      <c r="DX2" s="7" t="s">
        <v>253</v>
      </c>
      <c r="DY2" s="7" t="s">
        <v>253</v>
      </c>
      <c r="DZ2" s="7" t="s">
        <v>253</v>
      </c>
      <c r="EA2" s="7" t="s">
        <v>253</v>
      </c>
      <c r="EB2" s="7" t="s">
        <v>253</v>
      </c>
      <c r="EC2" s="7" t="s">
        <v>253</v>
      </c>
      <c r="ED2" s="7" t="s">
        <v>253</v>
      </c>
      <c r="EE2" s="7" t="s">
        <v>253</v>
      </c>
      <c r="EF2" s="7" t="s">
        <v>253</v>
      </c>
      <c r="EG2" s="7" t="s">
        <v>253</v>
      </c>
      <c r="EH2" s="7" t="s">
        <v>253</v>
      </c>
      <c r="EI2" s="7" t="s">
        <v>253</v>
      </c>
      <c r="EJ2" s="7" t="s">
        <v>253</v>
      </c>
      <c r="EK2" s="7" t="s">
        <v>253</v>
      </c>
      <c r="EL2" s="7" t="s">
        <v>253</v>
      </c>
      <c r="EM2" s="7" t="s">
        <v>253</v>
      </c>
      <c r="EN2" s="7" t="s">
        <v>253</v>
      </c>
      <c r="EO2" s="7" t="s">
        <v>253</v>
      </c>
      <c r="EP2" s="7" t="s">
        <v>253</v>
      </c>
      <c r="EQ2" s="7" t="s">
        <v>253</v>
      </c>
      <c r="ER2" s="7" t="s">
        <v>253</v>
      </c>
      <c r="ES2" s="7" t="s">
        <v>253</v>
      </c>
      <c r="ET2" s="7" t="s">
        <v>253</v>
      </c>
      <c r="EU2" s="7" t="s">
        <v>253</v>
      </c>
      <c r="EV2" s="7" t="s">
        <v>253</v>
      </c>
      <c r="EW2" s="7" t="s">
        <v>253</v>
      </c>
      <c r="EX2" s="7" t="s">
        <v>253</v>
      </c>
      <c r="EY2" s="7" t="s">
        <v>253</v>
      </c>
      <c r="EZ2" s="7" t="s">
        <v>253</v>
      </c>
      <c r="FA2" s="7" t="s">
        <v>253</v>
      </c>
      <c r="FB2" s="7" t="s">
        <v>253</v>
      </c>
      <c r="FC2" s="7" t="s">
        <v>253</v>
      </c>
      <c r="FD2" s="7" t="s">
        <v>253</v>
      </c>
      <c r="FE2" s="7" t="s">
        <v>253</v>
      </c>
      <c r="FF2" s="7" t="s">
        <v>253</v>
      </c>
      <c r="FG2" s="7" t="s">
        <v>253</v>
      </c>
      <c r="FH2" s="7" t="s">
        <v>253</v>
      </c>
      <c r="FI2" s="7" t="s">
        <v>253</v>
      </c>
      <c r="FJ2" s="7" t="s">
        <v>253</v>
      </c>
      <c r="FK2" s="7" t="s">
        <v>253</v>
      </c>
      <c r="FL2" s="7" t="s">
        <v>253</v>
      </c>
      <c r="FM2" s="7" t="s">
        <v>253</v>
      </c>
      <c r="FN2" s="7" t="s">
        <v>253</v>
      </c>
      <c r="FO2" s="7" t="s">
        <v>253</v>
      </c>
      <c r="FP2" s="7" t="s">
        <v>253</v>
      </c>
      <c r="FQ2" s="7" t="s">
        <v>253</v>
      </c>
      <c r="FR2" s="7" t="s">
        <v>253</v>
      </c>
      <c r="FS2" s="7" t="s">
        <v>253</v>
      </c>
      <c r="FT2" s="7" t="s">
        <v>253</v>
      </c>
      <c r="FU2" s="7" t="s">
        <v>253</v>
      </c>
      <c r="FV2" s="7" t="s">
        <v>253</v>
      </c>
      <c r="FW2" s="7" t="s">
        <v>253</v>
      </c>
      <c r="FX2" s="7" t="s">
        <v>253</v>
      </c>
      <c r="FY2" s="7" t="s">
        <v>253</v>
      </c>
      <c r="FZ2" s="7" t="s">
        <v>253</v>
      </c>
      <c r="GA2" s="7" t="s">
        <v>253</v>
      </c>
      <c r="GB2" s="7" t="s">
        <v>253</v>
      </c>
      <c r="GC2" s="7" t="s">
        <v>253</v>
      </c>
      <c r="GD2" s="7" t="s">
        <v>253</v>
      </c>
      <c r="GE2" s="7" t="s">
        <v>253</v>
      </c>
      <c r="GF2" s="7" t="s">
        <v>253</v>
      </c>
      <c r="GG2" s="7" t="s">
        <v>253</v>
      </c>
      <c r="GH2" s="7" t="s">
        <v>253</v>
      </c>
      <c r="GI2" s="7" t="s">
        <v>253</v>
      </c>
      <c r="GJ2" s="7" t="s">
        <v>253</v>
      </c>
      <c r="GK2" s="7" t="s">
        <v>253</v>
      </c>
      <c r="GL2" s="7" t="s">
        <v>253</v>
      </c>
      <c r="GM2" s="7" t="s">
        <v>253</v>
      </c>
      <c r="GN2" s="7" t="s">
        <v>253</v>
      </c>
      <c r="GO2" s="7" t="s">
        <v>253</v>
      </c>
      <c r="GP2" s="7" t="s">
        <v>253</v>
      </c>
      <c r="GQ2" s="7" t="s">
        <v>253</v>
      </c>
      <c r="GR2" s="7" t="s">
        <v>253</v>
      </c>
      <c r="GS2" s="7" t="s">
        <v>253</v>
      </c>
      <c r="GT2" s="7" t="s">
        <v>253</v>
      </c>
      <c r="GU2" s="7" t="s">
        <v>253</v>
      </c>
      <c r="GV2" s="7" t="s">
        <v>253</v>
      </c>
      <c r="GW2" s="7" t="s">
        <v>253</v>
      </c>
      <c r="GX2" s="7" t="s">
        <v>253</v>
      </c>
      <c r="GY2" s="7" t="s">
        <v>253</v>
      </c>
      <c r="GZ2" s="7" t="s">
        <v>253</v>
      </c>
      <c r="HA2" s="7" t="s">
        <v>253</v>
      </c>
      <c r="HB2" s="7" t="s">
        <v>253</v>
      </c>
      <c r="HC2" s="7" t="s">
        <v>253</v>
      </c>
      <c r="HD2" s="7" t="s">
        <v>253</v>
      </c>
      <c r="HE2" s="7" t="s">
        <v>253</v>
      </c>
      <c r="HF2" s="7" t="s">
        <v>253</v>
      </c>
      <c r="HG2" s="7" t="s">
        <v>253</v>
      </c>
      <c r="HH2" s="7" t="s">
        <v>253</v>
      </c>
      <c r="HI2" s="7" t="s">
        <v>253</v>
      </c>
      <c r="HJ2" s="7" t="s">
        <v>253</v>
      </c>
      <c r="HK2" s="7" t="s">
        <v>253</v>
      </c>
      <c r="HL2" s="7" t="s">
        <v>253</v>
      </c>
      <c r="HM2" s="7" t="s">
        <v>253</v>
      </c>
      <c r="HN2" s="7" t="s">
        <v>253</v>
      </c>
      <c r="HO2" s="7" t="s">
        <v>253</v>
      </c>
      <c r="HP2" s="7" t="s">
        <v>253</v>
      </c>
      <c r="HQ2" s="7" t="s">
        <v>253</v>
      </c>
      <c r="HR2" s="7" t="s">
        <v>253</v>
      </c>
      <c r="HS2" s="7" t="s">
        <v>253</v>
      </c>
      <c r="HT2" s="7" t="s">
        <v>253</v>
      </c>
      <c r="HU2" s="7" t="s">
        <v>253</v>
      </c>
      <c r="HV2" s="7" t="s">
        <v>253</v>
      </c>
      <c r="HW2" s="7" t="s">
        <v>253</v>
      </c>
      <c r="HX2" s="7" t="s">
        <v>253</v>
      </c>
      <c r="HY2" s="7" t="s">
        <v>253</v>
      </c>
      <c r="HZ2" s="7" t="s">
        <v>253</v>
      </c>
      <c r="IA2" s="7" t="s">
        <v>253</v>
      </c>
      <c r="IB2" s="7" t="s">
        <v>253</v>
      </c>
      <c r="IC2" s="7" t="s">
        <v>253</v>
      </c>
      <c r="ID2" s="7" t="s">
        <v>253</v>
      </c>
      <c r="IE2" s="7" t="s">
        <v>253</v>
      </c>
      <c r="IF2" s="7" t="s">
        <v>253</v>
      </c>
      <c r="IG2" s="7" t="s">
        <v>253</v>
      </c>
      <c r="IH2" s="7" t="s">
        <v>253</v>
      </c>
      <c r="II2" s="7" t="s">
        <v>253</v>
      </c>
      <c r="IJ2" s="7" t="s">
        <v>253</v>
      </c>
      <c r="IK2" s="7" t="s">
        <v>253</v>
      </c>
      <c r="IL2" s="7" t="s">
        <v>253</v>
      </c>
      <c r="IM2" s="7" t="s">
        <v>253</v>
      </c>
      <c r="IN2" s="7" t="s">
        <v>253</v>
      </c>
      <c r="IO2" s="7" t="s">
        <v>253</v>
      </c>
      <c r="IP2" s="7" t="s">
        <v>253</v>
      </c>
      <c r="IQ2" s="7" t="s">
        <v>253</v>
      </c>
    </row>
    <row r="3" spans="1:251">
      <c r="A3" s="4" t="s">
        <v>245</v>
      </c>
      <c r="B3" s="8" t="s">
        <v>254</v>
      </c>
      <c r="C3" s="8" t="s">
        <v>254</v>
      </c>
      <c r="D3" s="8" t="s">
        <v>254</v>
      </c>
      <c r="E3" s="8" t="s">
        <v>254</v>
      </c>
      <c r="F3" s="8" t="s">
        <v>254</v>
      </c>
      <c r="G3" s="8" t="s">
        <v>254</v>
      </c>
      <c r="H3" s="8" t="s">
        <v>254</v>
      </c>
      <c r="I3" s="8" t="s">
        <v>254</v>
      </c>
      <c r="J3" s="8" t="s">
        <v>254</v>
      </c>
      <c r="K3" s="8" t="s">
        <v>254</v>
      </c>
      <c r="L3" s="8" t="s">
        <v>254</v>
      </c>
      <c r="M3" s="8" t="s">
        <v>254</v>
      </c>
      <c r="N3" s="8" t="s">
        <v>254</v>
      </c>
      <c r="O3" s="8" t="s">
        <v>254</v>
      </c>
      <c r="P3" s="8" t="s">
        <v>254</v>
      </c>
      <c r="Q3" s="8" t="s">
        <v>254</v>
      </c>
      <c r="R3" s="8" t="s">
        <v>254</v>
      </c>
      <c r="S3" s="8" t="s">
        <v>254</v>
      </c>
      <c r="T3" s="8" t="s">
        <v>254</v>
      </c>
      <c r="U3" s="8" t="s">
        <v>254</v>
      </c>
      <c r="V3" s="8" t="s">
        <v>254</v>
      </c>
      <c r="W3" s="8" t="s">
        <v>254</v>
      </c>
      <c r="X3" s="8" t="s">
        <v>254</v>
      </c>
      <c r="Y3" s="8" t="s">
        <v>254</v>
      </c>
      <c r="Z3" s="8" t="s">
        <v>254</v>
      </c>
      <c r="AA3" s="8" t="s">
        <v>254</v>
      </c>
      <c r="AB3" s="8" t="s">
        <v>254</v>
      </c>
      <c r="AC3" s="8" t="s">
        <v>254</v>
      </c>
      <c r="AD3" s="8" t="s">
        <v>254</v>
      </c>
      <c r="AE3" s="8" t="s">
        <v>254</v>
      </c>
      <c r="AF3" s="8" t="s">
        <v>254</v>
      </c>
      <c r="AG3" s="8" t="s">
        <v>254</v>
      </c>
      <c r="AH3" s="8" t="s">
        <v>254</v>
      </c>
      <c r="AI3" s="8" t="s">
        <v>254</v>
      </c>
      <c r="AJ3" s="8" t="s">
        <v>254</v>
      </c>
      <c r="AK3" s="8" t="s">
        <v>254</v>
      </c>
      <c r="AL3" s="8" t="s">
        <v>254</v>
      </c>
      <c r="AM3" s="8" t="s">
        <v>254</v>
      </c>
      <c r="AN3" s="8" t="s">
        <v>254</v>
      </c>
      <c r="AO3" s="8" t="s">
        <v>254</v>
      </c>
      <c r="AP3" s="8" t="s">
        <v>254</v>
      </c>
      <c r="AQ3" s="8" t="s">
        <v>254</v>
      </c>
      <c r="AR3" s="8" t="s">
        <v>254</v>
      </c>
      <c r="AS3" s="8" t="s">
        <v>254</v>
      </c>
      <c r="AT3" s="8" t="s">
        <v>254</v>
      </c>
      <c r="AU3" s="8" t="s">
        <v>254</v>
      </c>
      <c r="AV3" s="8" t="s">
        <v>254</v>
      </c>
      <c r="AW3" s="8" t="s">
        <v>254</v>
      </c>
      <c r="AX3" s="8" t="s">
        <v>254</v>
      </c>
      <c r="AY3" s="8" t="s">
        <v>254</v>
      </c>
      <c r="AZ3" s="8" t="s">
        <v>254</v>
      </c>
      <c r="BA3" s="8" t="s">
        <v>254</v>
      </c>
      <c r="BB3" s="8" t="s">
        <v>254</v>
      </c>
      <c r="BC3" s="8" t="s">
        <v>254</v>
      </c>
      <c r="BD3" s="8" t="s">
        <v>254</v>
      </c>
      <c r="BE3" s="8" t="s">
        <v>254</v>
      </c>
      <c r="BF3" s="8" t="s">
        <v>254</v>
      </c>
      <c r="BG3" s="8" t="s">
        <v>254</v>
      </c>
      <c r="BH3" s="8" t="s">
        <v>254</v>
      </c>
      <c r="BI3" s="8" t="s">
        <v>254</v>
      </c>
      <c r="BJ3" s="8" t="s">
        <v>254</v>
      </c>
      <c r="BK3" s="8" t="s">
        <v>254</v>
      </c>
      <c r="BL3" s="8" t="s">
        <v>254</v>
      </c>
      <c r="BM3" s="8" t="s">
        <v>254</v>
      </c>
      <c r="BN3" s="8" t="s">
        <v>254</v>
      </c>
      <c r="BO3" s="8" t="s">
        <v>254</v>
      </c>
      <c r="BP3" s="8" t="s">
        <v>254</v>
      </c>
      <c r="BQ3" s="8" t="s">
        <v>254</v>
      </c>
      <c r="BR3" s="8" t="s">
        <v>254</v>
      </c>
      <c r="BS3" s="8" t="s">
        <v>254</v>
      </c>
      <c r="BT3" s="8" t="s">
        <v>254</v>
      </c>
      <c r="BU3" s="8" t="s">
        <v>254</v>
      </c>
      <c r="BV3" s="8" t="s">
        <v>254</v>
      </c>
      <c r="BW3" s="8" t="s">
        <v>254</v>
      </c>
      <c r="BX3" s="8" t="s">
        <v>254</v>
      </c>
      <c r="BY3" s="8" t="s">
        <v>254</v>
      </c>
      <c r="BZ3" s="8" t="s">
        <v>254</v>
      </c>
      <c r="CA3" s="8" t="s">
        <v>254</v>
      </c>
      <c r="CB3" s="8" t="s">
        <v>254</v>
      </c>
      <c r="CC3" s="8" t="s">
        <v>254</v>
      </c>
      <c r="CD3" s="8" t="s">
        <v>254</v>
      </c>
      <c r="CE3" s="8" t="s">
        <v>254</v>
      </c>
      <c r="CF3" s="8" t="s">
        <v>254</v>
      </c>
      <c r="CG3" s="8" t="s">
        <v>254</v>
      </c>
      <c r="CH3" s="8" t="s">
        <v>254</v>
      </c>
      <c r="CI3" s="8" t="s">
        <v>254</v>
      </c>
      <c r="CJ3" s="8" t="s">
        <v>254</v>
      </c>
      <c r="CK3" s="8" t="s">
        <v>254</v>
      </c>
      <c r="CL3" s="8" t="s">
        <v>254</v>
      </c>
      <c r="CM3" s="8" t="s">
        <v>254</v>
      </c>
      <c r="CN3" s="8" t="s">
        <v>254</v>
      </c>
      <c r="CO3" s="8" t="s">
        <v>254</v>
      </c>
      <c r="CP3" s="8" t="s">
        <v>254</v>
      </c>
      <c r="CQ3" s="8" t="s">
        <v>254</v>
      </c>
      <c r="CR3" s="8" t="s">
        <v>254</v>
      </c>
      <c r="CS3" s="8" t="s">
        <v>254</v>
      </c>
      <c r="CT3" s="8" t="s">
        <v>254</v>
      </c>
      <c r="CU3" s="8" t="s">
        <v>254</v>
      </c>
      <c r="CV3" s="8" t="s">
        <v>254</v>
      </c>
      <c r="CW3" s="8" t="s">
        <v>254</v>
      </c>
      <c r="CX3" s="8" t="s">
        <v>254</v>
      </c>
      <c r="CY3" s="8" t="s">
        <v>254</v>
      </c>
      <c r="CZ3" s="8" t="s">
        <v>254</v>
      </c>
      <c r="DA3" s="8" t="s">
        <v>254</v>
      </c>
      <c r="DB3" s="8" t="s">
        <v>254</v>
      </c>
      <c r="DC3" s="8" t="s">
        <v>254</v>
      </c>
      <c r="DD3" s="8" t="s">
        <v>254</v>
      </c>
      <c r="DE3" s="8" t="s">
        <v>254</v>
      </c>
      <c r="DF3" s="8" t="s">
        <v>254</v>
      </c>
      <c r="DG3" s="8" t="s">
        <v>254</v>
      </c>
      <c r="DH3" s="8" t="s">
        <v>254</v>
      </c>
      <c r="DI3" s="8" t="s">
        <v>254</v>
      </c>
      <c r="DJ3" s="8" t="s">
        <v>254</v>
      </c>
      <c r="DK3" s="8" t="s">
        <v>254</v>
      </c>
      <c r="DL3" s="8" t="s">
        <v>254</v>
      </c>
      <c r="DM3" s="8" t="s">
        <v>254</v>
      </c>
      <c r="DN3" s="8" t="s">
        <v>254</v>
      </c>
      <c r="DO3" s="8" t="s">
        <v>254</v>
      </c>
      <c r="DP3" s="8" t="s">
        <v>254</v>
      </c>
      <c r="DQ3" s="8" t="s">
        <v>254</v>
      </c>
      <c r="DR3" s="8" t="s">
        <v>254</v>
      </c>
      <c r="DS3" s="8" t="s">
        <v>254</v>
      </c>
      <c r="DT3" s="8" t="s">
        <v>254</v>
      </c>
      <c r="DU3" s="8" t="s">
        <v>254</v>
      </c>
      <c r="DV3" s="8" t="s">
        <v>254</v>
      </c>
      <c r="DW3" s="8" t="s">
        <v>254</v>
      </c>
      <c r="DX3" s="8" t="s">
        <v>254</v>
      </c>
      <c r="DY3" s="8" t="s">
        <v>254</v>
      </c>
      <c r="DZ3" s="8" t="s">
        <v>254</v>
      </c>
      <c r="EA3" s="8" t="s">
        <v>254</v>
      </c>
      <c r="EB3" s="8" t="s">
        <v>254</v>
      </c>
      <c r="EC3" s="8" t="s">
        <v>254</v>
      </c>
      <c r="ED3" s="8" t="s">
        <v>254</v>
      </c>
      <c r="EE3" s="8" t="s">
        <v>254</v>
      </c>
      <c r="EF3" s="8" t="s">
        <v>254</v>
      </c>
      <c r="EG3" s="8" t="s">
        <v>254</v>
      </c>
      <c r="EH3" s="8" t="s">
        <v>254</v>
      </c>
      <c r="EI3" s="8" t="s">
        <v>254</v>
      </c>
      <c r="EJ3" s="8" t="s">
        <v>254</v>
      </c>
      <c r="EK3" s="8" t="s">
        <v>254</v>
      </c>
      <c r="EL3" s="8" t="s">
        <v>254</v>
      </c>
      <c r="EM3" s="8" t="s">
        <v>254</v>
      </c>
      <c r="EN3" s="8" t="s">
        <v>254</v>
      </c>
      <c r="EO3" s="8" t="s">
        <v>254</v>
      </c>
      <c r="EP3" s="8" t="s">
        <v>254</v>
      </c>
      <c r="EQ3" s="8" t="s">
        <v>254</v>
      </c>
      <c r="ER3" s="8" t="s">
        <v>254</v>
      </c>
      <c r="ES3" s="8" t="s">
        <v>254</v>
      </c>
      <c r="ET3" s="8" t="s">
        <v>254</v>
      </c>
      <c r="EU3" s="8" t="s">
        <v>254</v>
      </c>
      <c r="EV3" s="8" t="s">
        <v>254</v>
      </c>
      <c r="EW3" s="8" t="s">
        <v>254</v>
      </c>
      <c r="EX3" s="8" t="s">
        <v>254</v>
      </c>
      <c r="EY3" s="8" t="s">
        <v>254</v>
      </c>
      <c r="EZ3" s="8" t="s">
        <v>254</v>
      </c>
      <c r="FA3" s="8" t="s">
        <v>254</v>
      </c>
      <c r="FB3" s="8" t="s">
        <v>254</v>
      </c>
      <c r="FC3" s="8" t="s">
        <v>254</v>
      </c>
      <c r="FD3" s="8" t="s">
        <v>254</v>
      </c>
      <c r="FE3" s="8" t="s">
        <v>254</v>
      </c>
      <c r="FF3" s="8" t="s">
        <v>254</v>
      </c>
      <c r="FG3" s="8" t="s">
        <v>254</v>
      </c>
      <c r="FH3" s="8" t="s">
        <v>254</v>
      </c>
      <c r="FI3" s="8" t="s">
        <v>254</v>
      </c>
      <c r="FJ3" s="8" t="s">
        <v>254</v>
      </c>
      <c r="FK3" s="8" t="s">
        <v>254</v>
      </c>
      <c r="FL3" s="8" t="s">
        <v>254</v>
      </c>
      <c r="FM3" s="8" t="s">
        <v>254</v>
      </c>
      <c r="FN3" s="8" t="s">
        <v>254</v>
      </c>
      <c r="FO3" s="8" t="s">
        <v>254</v>
      </c>
      <c r="FP3" s="8" t="s">
        <v>254</v>
      </c>
      <c r="FQ3" s="8" t="s">
        <v>254</v>
      </c>
      <c r="FR3" s="8" t="s">
        <v>254</v>
      </c>
      <c r="FS3" s="8" t="s">
        <v>254</v>
      </c>
      <c r="FT3" s="8" t="s">
        <v>254</v>
      </c>
      <c r="FU3" s="8" t="s">
        <v>254</v>
      </c>
      <c r="FV3" s="8" t="s">
        <v>254</v>
      </c>
      <c r="FW3" s="8" t="s">
        <v>254</v>
      </c>
      <c r="FX3" s="8" t="s">
        <v>254</v>
      </c>
      <c r="FY3" s="8" t="s">
        <v>254</v>
      </c>
      <c r="FZ3" s="8" t="s">
        <v>254</v>
      </c>
      <c r="GA3" s="8" t="s">
        <v>254</v>
      </c>
      <c r="GB3" s="8" t="s">
        <v>254</v>
      </c>
      <c r="GC3" s="8" t="s">
        <v>254</v>
      </c>
      <c r="GD3" s="8" t="s">
        <v>254</v>
      </c>
      <c r="GE3" s="8" t="s">
        <v>254</v>
      </c>
      <c r="GF3" s="8" t="s">
        <v>254</v>
      </c>
      <c r="GG3" s="8" t="s">
        <v>254</v>
      </c>
      <c r="GH3" s="8" t="s">
        <v>254</v>
      </c>
      <c r="GI3" s="8" t="s">
        <v>254</v>
      </c>
      <c r="GJ3" s="8" t="s">
        <v>254</v>
      </c>
      <c r="GK3" s="8" t="s">
        <v>254</v>
      </c>
      <c r="GL3" s="8" t="s">
        <v>254</v>
      </c>
      <c r="GM3" s="8" t="s">
        <v>254</v>
      </c>
      <c r="GN3" s="8" t="s">
        <v>254</v>
      </c>
      <c r="GO3" s="8" t="s">
        <v>254</v>
      </c>
      <c r="GP3" s="8" t="s">
        <v>254</v>
      </c>
      <c r="GQ3" s="8" t="s">
        <v>254</v>
      </c>
      <c r="GR3" s="8" t="s">
        <v>254</v>
      </c>
      <c r="GS3" s="8" t="s">
        <v>254</v>
      </c>
      <c r="GT3" s="8" t="s">
        <v>254</v>
      </c>
      <c r="GU3" s="8" t="s">
        <v>254</v>
      </c>
      <c r="GV3" s="8" t="s">
        <v>254</v>
      </c>
      <c r="GW3" s="8" t="s">
        <v>254</v>
      </c>
      <c r="GX3" s="8" t="s">
        <v>254</v>
      </c>
      <c r="GY3" s="8" t="s">
        <v>254</v>
      </c>
      <c r="GZ3" s="8" t="s">
        <v>254</v>
      </c>
      <c r="HA3" s="8" t="s">
        <v>254</v>
      </c>
      <c r="HB3" s="8" t="s">
        <v>254</v>
      </c>
      <c r="HC3" s="8" t="s">
        <v>254</v>
      </c>
      <c r="HD3" s="8" t="s">
        <v>254</v>
      </c>
      <c r="HE3" s="8" t="s">
        <v>254</v>
      </c>
      <c r="HF3" s="8" t="s">
        <v>254</v>
      </c>
      <c r="HG3" s="8" t="s">
        <v>254</v>
      </c>
      <c r="HH3" s="8" t="s">
        <v>254</v>
      </c>
      <c r="HI3" s="8" t="s">
        <v>254</v>
      </c>
      <c r="HJ3" s="8" t="s">
        <v>254</v>
      </c>
      <c r="HK3" s="8" t="s">
        <v>254</v>
      </c>
      <c r="HL3" s="8" t="s">
        <v>254</v>
      </c>
      <c r="HM3" s="8" t="s">
        <v>254</v>
      </c>
      <c r="HN3" s="8" t="s">
        <v>254</v>
      </c>
      <c r="HO3" s="8" t="s">
        <v>254</v>
      </c>
      <c r="HP3" s="8" t="s">
        <v>254</v>
      </c>
      <c r="HQ3" s="8" t="s">
        <v>254</v>
      </c>
      <c r="HR3" s="8" t="s">
        <v>254</v>
      </c>
      <c r="HS3" s="8" t="s">
        <v>254</v>
      </c>
      <c r="HT3" s="8" t="s">
        <v>254</v>
      </c>
      <c r="HU3" s="8" t="s">
        <v>254</v>
      </c>
      <c r="HV3" s="8" t="s">
        <v>254</v>
      </c>
      <c r="HW3" s="8" t="s">
        <v>254</v>
      </c>
      <c r="HX3" s="8" t="s">
        <v>254</v>
      </c>
      <c r="HY3" s="8" t="s">
        <v>254</v>
      </c>
      <c r="HZ3" s="8" t="s">
        <v>254</v>
      </c>
      <c r="IA3" s="8" t="s">
        <v>254</v>
      </c>
      <c r="IB3" s="8" t="s">
        <v>254</v>
      </c>
      <c r="IC3" s="8" t="s">
        <v>254</v>
      </c>
      <c r="ID3" s="8" t="s">
        <v>254</v>
      </c>
      <c r="IE3" s="8" t="s">
        <v>254</v>
      </c>
      <c r="IF3" s="8" t="s">
        <v>254</v>
      </c>
      <c r="IG3" s="8" t="s">
        <v>254</v>
      </c>
      <c r="IH3" s="8" t="s">
        <v>254</v>
      </c>
      <c r="II3" s="8" t="s">
        <v>254</v>
      </c>
      <c r="IJ3" s="8" t="s">
        <v>254</v>
      </c>
      <c r="IK3" s="8" t="s">
        <v>254</v>
      </c>
      <c r="IL3" s="8" t="s">
        <v>254</v>
      </c>
      <c r="IM3" s="8" t="s">
        <v>254</v>
      </c>
      <c r="IN3" s="8" t="s">
        <v>254</v>
      </c>
      <c r="IO3" s="8" t="s">
        <v>254</v>
      </c>
      <c r="IP3" s="8" t="s">
        <v>254</v>
      </c>
      <c r="IQ3" s="8" t="s">
        <v>254</v>
      </c>
    </row>
    <row r="4" spans="1:251">
      <c r="A4" s="4" t="s">
        <v>246</v>
      </c>
      <c r="B4" s="8" t="s">
        <v>255</v>
      </c>
      <c r="C4" s="8" t="s">
        <v>255</v>
      </c>
      <c r="D4" s="8" t="s">
        <v>255</v>
      </c>
      <c r="E4" s="8" t="s">
        <v>255</v>
      </c>
      <c r="F4" s="8" t="s">
        <v>255</v>
      </c>
      <c r="G4" s="8" t="s">
        <v>255</v>
      </c>
      <c r="H4" s="8" t="s">
        <v>255</v>
      </c>
      <c r="I4" s="8" t="s">
        <v>255</v>
      </c>
      <c r="J4" s="8" t="s">
        <v>255</v>
      </c>
      <c r="K4" s="8" t="s">
        <v>255</v>
      </c>
      <c r="L4" s="8" t="s">
        <v>255</v>
      </c>
      <c r="M4" s="8" t="s">
        <v>255</v>
      </c>
      <c r="N4" s="8" t="s">
        <v>255</v>
      </c>
      <c r="O4" s="8" t="s">
        <v>255</v>
      </c>
      <c r="P4" s="8" t="s">
        <v>255</v>
      </c>
      <c r="Q4" s="8" t="s">
        <v>255</v>
      </c>
      <c r="R4" s="8" t="s">
        <v>255</v>
      </c>
      <c r="S4" s="8" t="s">
        <v>255</v>
      </c>
      <c r="T4" s="8" t="s">
        <v>255</v>
      </c>
      <c r="U4" s="8" t="s">
        <v>255</v>
      </c>
      <c r="V4" s="8" t="s">
        <v>255</v>
      </c>
      <c r="W4" s="8" t="s">
        <v>255</v>
      </c>
      <c r="X4" s="8" t="s">
        <v>255</v>
      </c>
      <c r="Y4" s="8" t="s">
        <v>255</v>
      </c>
      <c r="Z4" s="8" t="s">
        <v>255</v>
      </c>
      <c r="AA4" s="8" t="s">
        <v>255</v>
      </c>
      <c r="AB4" s="8" t="s">
        <v>255</v>
      </c>
      <c r="AC4" s="8" t="s">
        <v>255</v>
      </c>
      <c r="AD4" s="8" t="s">
        <v>255</v>
      </c>
      <c r="AE4" s="8" t="s">
        <v>255</v>
      </c>
      <c r="AF4" s="8" t="s">
        <v>255</v>
      </c>
      <c r="AG4" s="8" t="s">
        <v>255</v>
      </c>
      <c r="AH4" s="8" t="s">
        <v>255</v>
      </c>
      <c r="AI4" s="8" t="s">
        <v>255</v>
      </c>
      <c r="AJ4" s="8" t="s">
        <v>255</v>
      </c>
      <c r="AK4" s="8" t="s">
        <v>255</v>
      </c>
      <c r="AL4" s="8" t="s">
        <v>255</v>
      </c>
      <c r="AM4" s="8" t="s">
        <v>255</v>
      </c>
      <c r="AN4" s="8" t="s">
        <v>255</v>
      </c>
      <c r="AO4" s="8" t="s">
        <v>255</v>
      </c>
      <c r="AP4" s="8" t="s">
        <v>255</v>
      </c>
      <c r="AQ4" s="8" t="s">
        <v>255</v>
      </c>
      <c r="AR4" s="8" t="s">
        <v>255</v>
      </c>
      <c r="AS4" s="8" t="s">
        <v>255</v>
      </c>
      <c r="AT4" s="8" t="s">
        <v>255</v>
      </c>
      <c r="AU4" s="8" t="s">
        <v>255</v>
      </c>
      <c r="AV4" s="8" t="s">
        <v>255</v>
      </c>
      <c r="AW4" s="8" t="s">
        <v>255</v>
      </c>
      <c r="AX4" s="8" t="s">
        <v>255</v>
      </c>
      <c r="AY4" s="8" t="s">
        <v>255</v>
      </c>
      <c r="AZ4" s="8" t="s">
        <v>255</v>
      </c>
      <c r="BA4" s="8" t="s">
        <v>255</v>
      </c>
      <c r="BB4" s="8" t="s">
        <v>255</v>
      </c>
      <c r="BC4" s="8" t="s">
        <v>255</v>
      </c>
      <c r="BD4" s="8" t="s">
        <v>255</v>
      </c>
      <c r="BE4" s="8" t="s">
        <v>255</v>
      </c>
      <c r="BF4" s="8" t="s">
        <v>255</v>
      </c>
      <c r="BG4" s="8" t="s">
        <v>255</v>
      </c>
      <c r="BH4" s="8" t="s">
        <v>255</v>
      </c>
      <c r="BI4" s="8" t="s">
        <v>255</v>
      </c>
      <c r="BJ4" s="8" t="s">
        <v>255</v>
      </c>
      <c r="BK4" s="8" t="s">
        <v>255</v>
      </c>
      <c r="BL4" s="8" t="s">
        <v>255</v>
      </c>
      <c r="BM4" s="8" t="s">
        <v>255</v>
      </c>
      <c r="BN4" s="8" t="s">
        <v>255</v>
      </c>
      <c r="BO4" s="8" t="s">
        <v>255</v>
      </c>
      <c r="BP4" s="8" t="s">
        <v>255</v>
      </c>
      <c r="BQ4" s="8" t="s">
        <v>255</v>
      </c>
      <c r="BR4" s="8" t="s">
        <v>255</v>
      </c>
      <c r="BS4" s="8" t="s">
        <v>255</v>
      </c>
      <c r="BT4" s="8" t="s">
        <v>255</v>
      </c>
      <c r="BU4" s="8" t="s">
        <v>255</v>
      </c>
      <c r="BV4" s="8" t="s">
        <v>255</v>
      </c>
      <c r="BW4" s="8" t="s">
        <v>255</v>
      </c>
      <c r="BX4" s="8" t="s">
        <v>255</v>
      </c>
      <c r="BY4" s="8" t="s">
        <v>255</v>
      </c>
      <c r="BZ4" s="8" t="s">
        <v>255</v>
      </c>
      <c r="CA4" s="8" t="s">
        <v>255</v>
      </c>
      <c r="CB4" s="8" t="s">
        <v>255</v>
      </c>
      <c r="CC4" s="8" t="s">
        <v>255</v>
      </c>
      <c r="CD4" s="8" t="s">
        <v>255</v>
      </c>
      <c r="CE4" s="8" t="s">
        <v>255</v>
      </c>
      <c r="CF4" s="8" t="s">
        <v>255</v>
      </c>
      <c r="CG4" s="8" t="s">
        <v>255</v>
      </c>
      <c r="CH4" s="8" t="s">
        <v>255</v>
      </c>
      <c r="CI4" s="8" t="s">
        <v>255</v>
      </c>
      <c r="CJ4" s="8" t="s">
        <v>255</v>
      </c>
      <c r="CK4" s="8" t="s">
        <v>255</v>
      </c>
      <c r="CL4" s="8" t="s">
        <v>255</v>
      </c>
      <c r="CM4" s="8" t="s">
        <v>255</v>
      </c>
      <c r="CN4" s="8" t="s">
        <v>255</v>
      </c>
      <c r="CO4" s="8" t="s">
        <v>255</v>
      </c>
      <c r="CP4" s="8" t="s">
        <v>255</v>
      </c>
      <c r="CQ4" s="8" t="s">
        <v>255</v>
      </c>
      <c r="CR4" s="8" t="s">
        <v>255</v>
      </c>
      <c r="CS4" s="8" t="s">
        <v>255</v>
      </c>
      <c r="CT4" s="8" t="s">
        <v>255</v>
      </c>
      <c r="CU4" s="8" t="s">
        <v>255</v>
      </c>
      <c r="CV4" s="8" t="s">
        <v>255</v>
      </c>
      <c r="CW4" s="8" t="s">
        <v>255</v>
      </c>
      <c r="CX4" s="8" t="s">
        <v>255</v>
      </c>
      <c r="CY4" s="8" t="s">
        <v>255</v>
      </c>
      <c r="CZ4" s="8" t="s">
        <v>255</v>
      </c>
      <c r="DA4" s="8" t="s">
        <v>255</v>
      </c>
      <c r="DB4" s="8" t="s">
        <v>255</v>
      </c>
      <c r="DC4" s="8" t="s">
        <v>255</v>
      </c>
      <c r="DD4" s="8" t="s">
        <v>255</v>
      </c>
      <c r="DE4" s="8" t="s">
        <v>255</v>
      </c>
      <c r="DF4" s="8" t="s">
        <v>255</v>
      </c>
      <c r="DG4" s="8" t="s">
        <v>255</v>
      </c>
      <c r="DH4" s="8" t="s">
        <v>255</v>
      </c>
      <c r="DI4" s="8" t="s">
        <v>255</v>
      </c>
      <c r="DJ4" s="8" t="s">
        <v>255</v>
      </c>
      <c r="DK4" s="8" t="s">
        <v>255</v>
      </c>
      <c r="DL4" s="8" t="s">
        <v>255</v>
      </c>
      <c r="DM4" s="8" t="s">
        <v>255</v>
      </c>
      <c r="DN4" s="8" t="s">
        <v>255</v>
      </c>
      <c r="DO4" s="8" t="s">
        <v>255</v>
      </c>
      <c r="DP4" s="8" t="s">
        <v>255</v>
      </c>
      <c r="DQ4" s="8" t="s">
        <v>255</v>
      </c>
      <c r="DR4" s="8" t="s">
        <v>255</v>
      </c>
      <c r="DS4" s="8" t="s">
        <v>255</v>
      </c>
      <c r="DT4" s="8" t="s">
        <v>255</v>
      </c>
      <c r="DU4" s="8" t="s">
        <v>255</v>
      </c>
      <c r="DV4" s="8" t="s">
        <v>255</v>
      </c>
      <c r="DW4" s="8" t="s">
        <v>255</v>
      </c>
      <c r="DX4" s="8" t="s">
        <v>255</v>
      </c>
      <c r="DY4" s="8" t="s">
        <v>255</v>
      </c>
      <c r="DZ4" s="8" t="s">
        <v>255</v>
      </c>
      <c r="EA4" s="8" t="s">
        <v>255</v>
      </c>
      <c r="EB4" s="8" t="s">
        <v>255</v>
      </c>
      <c r="EC4" s="8" t="s">
        <v>255</v>
      </c>
      <c r="ED4" s="8" t="s">
        <v>255</v>
      </c>
      <c r="EE4" s="8" t="s">
        <v>255</v>
      </c>
      <c r="EF4" s="8" t="s">
        <v>255</v>
      </c>
      <c r="EG4" s="8" t="s">
        <v>255</v>
      </c>
      <c r="EH4" s="8" t="s">
        <v>255</v>
      </c>
      <c r="EI4" s="8" t="s">
        <v>255</v>
      </c>
      <c r="EJ4" s="8" t="s">
        <v>255</v>
      </c>
      <c r="EK4" s="8" t="s">
        <v>255</v>
      </c>
      <c r="EL4" s="8" t="s">
        <v>255</v>
      </c>
      <c r="EM4" s="8" t="s">
        <v>255</v>
      </c>
      <c r="EN4" s="8" t="s">
        <v>255</v>
      </c>
      <c r="EO4" s="8" t="s">
        <v>255</v>
      </c>
      <c r="EP4" s="8" t="s">
        <v>255</v>
      </c>
      <c r="EQ4" s="8" t="s">
        <v>255</v>
      </c>
      <c r="ER4" s="8" t="s">
        <v>255</v>
      </c>
      <c r="ES4" s="8" t="s">
        <v>255</v>
      </c>
      <c r="ET4" s="8" t="s">
        <v>255</v>
      </c>
      <c r="EU4" s="8" t="s">
        <v>255</v>
      </c>
      <c r="EV4" s="8" t="s">
        <v>255</v>
      </c>
      <c r="EW4" s="8" t="s">
        <v>255</v>
      </c>
      <c r="EX4" s="8" t="s">
        <v>255</v>
      </c>
      <c r="EY4" s="8" t="s">
        <v>255</v>
      </c>
      <c r="EZ4" s="8" t="s">
        <v>255</v>
      </c>
      <c r="FA4" s="8" t="s">
        <v>255</v>
      </c>
      <c r="FB4" s="8" t="s">
        <v>255</v>
      </c>
      <c r="FC4" s="8" t="s">
        <v>255</v>
      </c>
      <c r="FD4" s="8" t="s">
        <v>255</v>
      </c>
      <c r="FE4" s="8" t="s">
        <v>255</v>
      </c>
      <c r="FF4" s="8" t="s">
        <v>255</v>
      </c>
      <c r="FG4" s="8" t="s">
        <v>255</v>
      </c>
      <c r="FH4" s="8" t="s">
        <v>255</v>
      </c>
      <c r="FI4" s="8" t="s">
        <v>255</v>
      </c>
      <c r="FJ4" s="8" t="s">
        <v>255</v>
      </c>
      <c r="FK4" s="8" t="s">
        <v>255</v>
      </c>
      <c r="FL4" s="8" t="s">
        <v>255</v>
      </c>
      <c r="FM4" s="8" t="s">
        <v>255</v>
      </c>
      <c r="FN4" s="8" t="s">
        <v>255</v>
      </c>
      <c r="FO4" s="8" t="s">
        <v>255</v>
      </c>
      <c r="FP4" s="8" t="s">
        <v>255</v>
      </c>
      <c r="FQ4" s="8" t="s">
        <v>255</v>
      </c>
      <c r="FR4" s="8" t="s">
        <v>255</v>
      </c>
      <c r="FS4" s="8" t="s">
        <v>255</v>
      </c>
      <c r="FT4" s="8" t="s">
        <v>255</v>
      </c>
      <c r="FU4" s="8" t="s">
        <v>255</v>
      </c>
      <c r="FV4" s="8" t="s">
        <v>255</v>
      </c>
      <c r="FW4" s="8" t="s">
        <v>255</v>
      </c>
      <c r="FX4" s="8" t="s">
        <v>255</v>
      </c>
      <c r="FY4" s="8" t="s">
        <v>255</v>
      </c>
      <c r="FZ4" s="8" t="s">
        <v>255</v>
      </c>
      <c r="GA4" s="8" t="s">
        <v>255</v>
      </c>
      <c r="GB4" s="8" t="s">
        <v>255</v>
      </c>
      <c r="GC4" s="8" t="s">
        <v>255</v>
      </c>
      <c r="GD4" s="8" t="s">
        <v>255</v>
      </c>
      <c r="GE4" s="8" t="s">
        <v>255</v>
      </c>
      <c r="GF4" s="8" t="s">
        <v>255</v>
      </c>
      <c r="GG4" s="8" t="s">
        <v>255</v>
      </c>
      <c r="GH4" s="8" t="s">
        <v>255</v>
      </c>
      <c r="GI4" s="8" t="s">
        <v>255</v>
      </c>
      <c r="GJ4" s="8" t="s">
        <v>255</v>
      </c>
      <c r="GK4" s="8" t="s">
        <v>255</v>
      </c>
      <c r="GL4" s="8" t="s">
        <v>255</v>
      </c>
      <c r="GM4" s="8" t="s">
        <v>255</v>
      </c>
      <c r="GN4" s="8" t="s">
        <v>255</v>
      </c>
      <c r="GO4" s="8" t="s">
        <v>255</v>
      </c>
      <c r="GP4" s="8" t="s">
        <v>255</v>
      </c>
      <c r="GQ4" s="8" t="s">
        <v>255</v>
      </c>
      <c r="GR4" s="8" t="s">
        <v>255</v>
      </c>
      <c r="GS4" s="8" t="s">
        <v>255</v>
      </c>
      <c r="GT4" s="8" t="s">
        <v>255</v>
      </c>
      <c r="GU4" s="8" t="s">
        <v>255</v>
      </c>
      <c r="GV4" s="8" t="s">
        <v>255</v>
      </c>
      <c r="GW4" s="8" t="s">
        <v>255</v>
      </c>
      <c r="GX4" s="8" t="s">
        <v>255</v>
      </c>
      <c r="GY4" s="8" t="s">
        <v>255</v>
      </c>
      <c r="GZ4" s="8" t="s">
        <v>255</v>
      </c>
      <c r="HA4" s="8" t="s">
        <v>255</v>
      </c>
      <c r="HB4" s="8" t="s">
        <v>255</v>
      </c>
      <c r="HC4" s="8" t="s">
        <v>255</v>
      </c>
      <c r="HD4" s="8" t="s">
        <v>255</v>
      </c>
      <c r="HE4" s="8" t="s">
        <v>255</v>
      </c>
      <c r="HF4" s="8" t="s">
        <v>255</v>
      </c>
      <c r="HG4" s="8" t="s">
        <v>255</v>
      </c>
      <c r="HH4" s="8" t="s">
        <v>255</v>
      </c>
      <c r="HI4" s="8" t="s">
        <v>255</v>
      </c>
      <c r="HJ4" s="8" t="s">
        <v>255</v>
      </c>
      <c r="HK4" s="8" t="s">
        <v>255</v>
      </c>
      <c r="HL4" s="8" t="s">
        <v>255</v>
      </c>
      <c r="HM4" s="8" t="s">
        <v>255</v>
      </c>
      <c r="HN4" s="8" t="s">
        <v>255</v>
      </c>
      <c r="HO4" s="8" t="s">
        <v>255</v>
      </c>
      <c r="HP4" s="8" t="s">
        <v>255</v>
      </c>
      <c r="HQ4" s="8" t="s">
        <v>255</v>
      </c>
      <c r="HR4" s="8" t="s">
        <v>255</v>
      </c>
      <c r="HS4" s="8" t="s">
        <v>255</v>
      </c>
      <c r="HT4" s="8" t="s">
        <v>255</v>
      </c>
      <c r="HU4" s="8" t="s">
        <v>255</v>
      </c>
      <c r="HV4" s="8" t="s">
        <v>255</v>
      </c>
      <c r="HW4" s="8" t="s">
        <v>255</v>
      </c>
      <c r="HX4" s="8" t="s">
        <v>255</v>
      </c>
      <c r="HY4" s="8" t="s">
        <v>255</v>
      </c>
      <c r="HZ4" s="8" t="s">
        <v>255</v>
      </c>
      <c r="IA4" s="8" t="s">
        <v>255</v>
      </c>
      <c r="IB4" s="8" t="s">
        <v>255</v>
      </c>
      <c r="IC4" s="8" t="s">
        <v>255</v>
      </c>
      <c r="ID4" s="8" t="s">
        <v>255</v>
      </c>
      <c r="IE4" s="8" t="s">
        <v>255</v>
      </c>
      <c r="IF4" s="8" t="s">
        <v>255</v>
      </c>
      <c r="IG4" s="8" t="s">
        <v>255</v>
      </c>
      <c r="IH4" s="8" t="s">
        <v>255</v>
      </c>
      <c r="II4" s="8" t="s">
        <v>255</v>
      </c>
      <c r="IJ4" s="8" t="s">
        <v>255</v>
      </c>
      <c r="IK4" s="8" t="s">
        <v>255</v>
      </c>
      <c r="IL4" s="8" t="s">
        <v>255</v>
      </c>
      <c r="IM4" s="8" t="s">
        <v>255</v>
      </c>
      <c r="IN4" s="8" t="s">
        <v>255</v>
      </c>
      <c r="IO4" s="8" t="s">
        <v>255</v>
      </c>
      <c r="IP4" s="8" t="s">
        <v>255</v>
      </c>
      <c r="IQ4" s="8" t="s">
        <v>255</v>
      </c>
    </row>
    <row r="5" spans="1:251">
      <c r="A5" s="4" t="s">
        <v>247</v>
      </c>
      <c r="B5" s="8" t="s">
        <v>5259</v>
      </c>
      <c r="C5" s="8" t="s">
        <v>5259</v>
      </c>
      <c r="D5" s="8" t="s">
        <v>5259</v>
      </c>
      <c r="E5" s="8" t="s">
        <v>5259</v>
      </c>
      <c r="F5" s="8" t="s">
        <v>5259</v>
      </c>
      <c r="G5" s="8" t="s">
        <v>5259</v>
      </c>
      <c r="H5" s="8" t="s">
        <v>5259</v>
      </c>
      <c r="I5" s="8" t="s">
        <v>5259</v>
      </c>
      <c r="J5" s="8" t="s">
        <v>5259</v>
      </c>
      <c r="K5" s="8" t="s">
        <v>5259</v>
      </c>
      <c r="L5" s="8" t="s">
        <v>5259</v>
      </c>
      <c r="M5" s="8" t="s">
        <v>5259</v>
      </c>
      <c r="N5" s="8" t="s">
        <v>5259</v>
      </c>
      <c r="O5" s="8" t="s">
        <v>5259</v>
      </c>
      <c r="P5" s="8" t="s">
        <v>5259</v>
      </c>
      <c r="Q5" s="8" t="s">
        <v>5259</v>
      </c>
      <c r="R5" s="8" t="s">
        <v>5259</v>
      </c>
      <c r="S5" s="8" t="s">
        <v>5259</v>
      </c>
      <c r="T5" s="8" t="s">
        <v>5259</v>
      </c>
      <c r="U5" s="8" t="s">
        <v>5259</v>
      </c>
      <c r="V5" s="8" t="s">
        <v>5259</v>
      </c>
      <c r="W5" s="8" t="s">
        <v>5259</v>
      </c>
      <c r="X5" s="8" t="s">
        <v>5259</v>
      </c>
      <c r="Y5" s="8" t="s">
        <v>5259</v>
      </c>
      <c r="Z5" s="8" t="s">
        <v>5259</v>
      </c>
      <c r="AA5" s="8" t="s">
        <v>5259</v>
      </c>
      <c r="AB5" s="8" t="s">
        <v>5259</v>
      </c>
      <c r="AC5" s="8" t="s">
        <v>5259</v>
      </c>
      <c r="AD5" s="8" t="s">
        <v>5259</v>
      </c>
      <c r="AE5" s="8" t="s">
        <v>5259</v>
      </c>
      <c r="AF5" s="8" t="s">
        <v>5259</v>
      </c>
      <c r="AG5" s="8" t="s">
        <v>5259</v>
      </c>
      <c r="AH5" s="8" t="s">
        <v>5259</v>
      </c>
      <c r="AI5" s="8" t="s">
        <v>5259</v>
      </c>
      <c r="AJ5" s="8" t="s">
        <v>5259</v>
      </c>
      <c r="AK5" s="8" t="s">
        <v>5259</v>
      </c>
      <c r="AL5" s="8" t="s">
        <v>5259</v>
      </c>
      <c r="AM5" s="8" t="s">
        <v>5259</v>
      </c>
      <c r="AN5" s="8" t="s">
        <v>5259</v>
      </c>
      <c r="AO5" s="8" t="s">
        <v>5259</v>
      </c>
      <c r="AP5" s="8" t="s">
        <v>5259</v>
      </c>
      <c r="AQ5" s="8" t="s">
        <v>5259</v>
      </c>
      <c r="AR5" s="8" t="s">
        <v>5259</v>
      </c>
      <c r="AS5" s="8" t="s">
        <v>5259</v>
      </c>
      <c r="AT5" s="8" t="s">
        <v>5259</v>
      </c>
      <c r="AU5" s="8" t="s">
        <v>5259</v>
      </c>
      <c r="AV5" s="8" t="s">
        <v>5259</v>
      </c>
      <c r="AW5" s="8" t="s">
        <v>5259</v>
      </c>
      <c r="AX5" s="8" t="s">
        <v>5259</v>
      </c>
      <c r="AY5" s="8" t="s">
        <v>5259</v>
      </c>
      <c r="AZ5" s="8" t="s">
        <v>5259</v>
      </c>
      <c r="BA5" s="8" t="s">
        <v>5259</v>
      </c>
      <c r="BB5" s="8" t="s">
        <v>5259</v>
      </c>
      <c r="BC5" s="8" t="s">
        <v>5259</v>
      </c>
      <c r="BD5" s="8" t="s">
        <v>5259</v>
      </c>
      <c r="BE5" s="8" t="s">
        <v>5259</v>
      </c>
      <c r="BF5" s="8" t="s">
        <v>5259</v>
      </c>
      <c r="BG5" s="8" t="s">
        <v>5259</v>
      </c>
      <c r="BH5" s="8" t="s">
        <v>5259</v>
      </c>
      <c r="BI5" s="8" t="s">
        <v>5259</v>
      </c>
      <c r="BJ5" s="8" t="s">
        <v>5259</v>
      </c>
      <c r="BK5" s="8" t="s">
        <v>5259</v>
      </c>
      <c r="BL5" s="8" t="s">
        <v>5259</v>
      </c>
      <c r="BM5" s="8" t="s">
        <v>5259</v>
      </c>
      <c r="BN5" s="8" t="s">
        <v>5259</v>
      </c>
      <c r="BO5" s="8" t="s">
        <v>5259</v>
      </c>
      <c r="BP5" s="8" t="s">
        <v>5259</v>
      </c>
      <c r="BQ5" s="8" t="s">
        <v>5259</v>
      </c>
      <c r="BR5" s="8" t="s">
        <v>5259</v>
      </c>
      <c r="BS5" s="8" t="s">
        <v>5259</v>
      </c>
      <c r="BT5" s="8" t="s">
        <v>5259</v>
      </c>
      <c r="BU5" s="8" t="s">
        <v>5259</v>
      </c>
      <c r="BV5" s="8" t="s">
        <v>5259</v>
      </c>
      <c r="BW5" s="8" t="s">
        <v>5259</v>
      </c>
      <c r="BX5" s="8" t="s">
        <v>5259</v>
      </c>
      <c r="BY5" s="8" t="s">
        <v>5259</v>
      </c>
      <c r="BZ5" s="8" t="s">
        <v>5259</v>
      </c>
      <c r="CA5" s="8" t="s">
        <v>5259</v>
      </c>
      <c r="CB5" s="8" t="s">
        <v>5259</v>
      </c>
      <c r="CC5" s="8" t="s">
        <v>5259</v>
      </c>
      <c r="CD5" s="8" t="s">
        <v>5259</v>
      </c>
      <c r="CE5" s="8" t="s">
        <v>5259</v>
      </c>
      <c r="CF5" s="8" t="s">
        <v>5259</v>
      </c>
      <c r="CG5" s="8" t="s">
        <v>5259</v>
      </c>
      <c r="CH5" s="8" t="s">
        <v>5259</v>
      </c>
      <c r="CI5" s="8" t="s">
        <v>5259</v>
      </c>
      <c r="CJ5" s="8" t="s">
        <v>5259</v>
      </c>
      <c r="CK5" s="8" t="s">
        <v>5259</v>
      </c>
      <c r="CL5" s="8" t="s">
        <v>5259</v>
      </c>
      <c r="CM5" s="8" t="s">
        <v>5259</v>
      </c>
      <c r="CN5" s="8" t="s">
        <v>5259</v>
      </c>
      <c r="CO5" s="8" t="s">
        <v>5259</v>
      </c>
      <c r="CP5" s="8" t="s">
        <v>5259</v>
      </c>
      <c r="CQ5" s="8" t="s">
        <v>5259</v>
      </c>
      <c r="CR5" s="8" t="s">
        <v>5259</v>
      </c>
      <c r="CS5" s="8" t="s">
        <v>5259</v>
      </c>
      <c r="CT5" s="8" t="s">
        <v>5259</v>
      </c>
      <c r="CU5" s="8" t="s">
        <v>5259</v>
      </c>
      <c r="CV5" s="8" t="s">
        <v>5259</v>
      </c>
      <c r="CW5" s="8" t="s">
        <v>5259</v>
      </c>
      <c r="CX5" s="8" t="s">
        <v>5259</v>
      </c>
      <c r="CY5" s="8" t="s">
        <v>5259</v>
      </c>
      <c r="CZ5" s="8" t="s">
        <v>5259</v>
      </c>
      <c r="DA5" s="8" t="s">
        <v>5259</v>
      </c>
      <c r="DB5" s="8" t="s">
        <v>5259</v>
      </c>
      <c r="DC5" s="8" t="s">
        <v>5259</v>
      </c>
      <c r="DD5" s="8" t="s">
        <v>5259</v>
      </c>
      <c r="DE5" s="8" t="s">
        <v>5259</v>
      </c>
      <c r="DF5" s="8" t="s">
        <v>5259</v>
      </c>
      <c r="DG5" s="8" t="s">
        <v>5259</v>
      </c>
      <c r="DH5" s="8" t="s">
        <v>5259</v>
      </c>
      <c r="DI5" s="8" t="s">
        <v>5259</v>
      </c>
      <c r="DJ5" s="8" t="s">
        <v>5259</v>
      </c>
      <c r="DK5" s="8" t="s">
        <v>5259</v>
      </c>
      <c r="DL5" s="8" t="s">
        <v>5259</v>
      </c>
      <c r="DM5" s="8" t="s">
        <v>5259</v>
      </c>
      <c r="DN5" s="8" t="s">
        <v>5259</v>
      </c>
      <c r="DO5" s="8" t="s">
        <v>5259</v>
      </c>
      <c r="DP5" s="8" t="s">
        <v>5259</v>
      </c>
      <c r="DQ5" s="8" t="s">
        <v>5259</v>
      </c>
      <c r="DR5" s="8" t="s">
        <v>5259</v>
      </c>
      <c r="DS5" s="8" t="s">
        <v>5259</v>
      </c>
      <c r="DT5" s="8" t="s">
        <v>5259</v>
      </c>
      <c r="DU5" s="8" t="s">
        <v>5259</v>
      </c>
      <c r="DV5" s="8" t="s">
        <v>5259</v>
      </c>
      <c r="DW5" s="8" t="s">
        <v>5259</v>
      </c>
      <c r="DX5" s="8" t="s">
        <v>5259</v>
      </c>
      <c r="DY5" s="8" t="s">
        <v>5259</v>
      </c>
      <c r="DZ5" s="8" t="s">
        <v>5259</v>
      </c>
      <c r="EA5" s="8" t="s">
        <v>5259</v>
      </c>
      <c r="EB5" s="8" t="s">
        <v>5259</v>
      </c>
      <c r="EC5" s="8" t="s">
        <v>5259</v>
      </c>
      <c r="ED5" s="8" t="s">
        <v>5259</v>
      </c>
      <c r="EE5" s="8" t="s">
        <v>5259</v>
      </c>
      <c r="EF5" s="8" t="s">
        <v>5259</v>
      </c>
      <c r="EG5" s="8" t="s">
        <v>5259</v>
      </c>
      <c r="EH5" s="8" t="s">
        <v>5259</v>
      </c>
      <c r="EI5" s="8" t="s">
        <v>5259</v>
      </c>
      <c r="EJ5" s="8" t="s">
        <v>5259</v>
      </c>
      <c r="EK5" s="8" t="s">
        <v>5259</v>
      </c>
      <c r="EL5" s="8" t="s">
        <v>5259</v>
      </c>
      <c r="EM5" s="8" t="s">
        <v>5259</v>
      </c>
      <c r="EN5" s="8" t="s">
        <v>5259</v>
      </c>
      <c r="EO5" s="8" t="s">
        <v>5259</v>
      </c>
      <c r="EP5" s="8" t="s">
        <v>5259</v>
      </c>
      <c r="EQ5" s="8" t="s">
        <v>5259</v>
      </c>
      <c r="ER5" s="8" t="s">
        <v>5259</v>
      </c>
      <c r="ES5" s="8" t="s">
        <v>5259</v>
      </c>
      <c r="ET5" s="8" t="s">
        <v>5259</v>
      </c>
      <c r="EU5" s="8" t="s">
        <v>5259</v>
      </c>
      <c r="EV5" s="8" t="s">
        <v>5259</v>
      </c>
      <c r="EW5" s="8" t="s">
        <v>5259</v>
      </c>
      <c r="EX5" s="8" t="s">
        <v>5259</v>
      </c>
      <c r="EY5" s="8" t="s">
        <v>5259</v>
      </c>
      <c r="EZ5" s="8" t="s">
        <v>5259</v>
      </c>
      <c r="FA5" s="8" t="s">
        <v>5259</v>
      </c>
      <c r="FB5" s="8" t="s">
        <v>5259</v>
      </c>
      <c r="FC5" s="8" t="s">
        <v>5259</v>
      </c>
      <c r="FD5" s="8" t="s">
        <v>5259</v>
      </c>
      <c r="FE5" s="8" t="s">
        <v>5259</v>
      </c>
      <c r="FF5" s="8" t="s">
        <v>5259</v>
      </c>
      <c r="FG5" s="8" t="s">
        <v>5259</v>
      </c>
      <c r="FH5" s="8" t="s">
        <v>5259</v>
      </c>
      <c r="FI5" s="8" t="s">
        <v>5259</v>
      </c>
      <c r="FJ5" s="8" t="s">
        <v>5259</v>
      </c>
      <c r="FK5" s="8" t="s">
        <v>5259</v>
      </c>
      <c r="FL5" s="8" t="s">
        <v>5259</v>
      </c>
      <c r="FM5" s="8" t="s">
        <v>5259</v>
      </c>
      <c r="FN5" s="8" t="s">
        <v>5259</v>
      </c>
      <c r="FO5" s="8" t="s">
        <v>5259</v>
      </c>
      <c r="FP5" s="8" t="s">
        <v>5259</v>
      </c>
      <c r="FQ5" s="8" t="s">
        <v>5259</v>
      </c>
      <c r="FR5" s="8" t="s">
        <v>5259</v>
      </c>
      <c r="FS5" s="8" t="s">
        <v>5259</v>
      </c>
      <c r="FT5" s="8" t="s">
        <v>5259</v>
      </c>
      <c r="FU5" s="8" t="s">
        <v>5259</v>
      </c>
      <c r="FV5" s="8" t="s">
        <v>5259</v>
      </c>
      <c r="FW5" s="8" t="s">
        <v>5259</v>
      </c>
      <c r="FX5" s="8" t="s">
        <v>5259</v>
      </c>
      <c r="FY5" s="8" t="s">
        <v>5259</v>
      </c>
      <c r="FZ5" s="8" t="s">
        <v>5259</v>
      </c>
      <c r="GA5" s="8" t="s">
        <v>5259</v>
      </c>
      <c r="GB5" s="8" t="s">
        <v>5259</v>
      </c>
      <c r="GC5" s="8" t="s">
        <v>5259</v>
      </c>
      <c r="GD5" s="8" t="s">
        <v>5259</v>
      </c>
      <c r="GE5" s="8" t="s">
        <v>5259</v>
      </c>
      <c r="GF5" s="8" t="s">
        <v>5259</v>
      </c>
      <c r="GG5" s="8" t="s">
        <v>5259</v>
      </c>
      <c r="GH5" s="8" t="s">
        <v>5259</v>
      </c>
      <c r="GI5" s="8" t="s">
        <v>5259</v>
      </c>
      <c r="GJ5" s="8" t="s">
        <v>5259</v>
      </c>
      <c r="GK5" s="8" t="s">
        <v>5259</v>
      </c>
      <c r="GL5" s="8" t="s">
        <v>5259</v>
      </c>
      <c r="GM5" s="8" t="s">
        <v>5259</v>
      </c>
      <c r="GN5" s="8" t="s">
        <v>5259</v>
      </c>
      <c r="GO5" s="8" t="s">
        <v>5259</v>
      </c>
      <c r="GP5" s="8" t="s">
        <v>5259</v>
      </c>
      <c r="GQ5" s="8" t="s">
        <v>5259</v>
      </c>
      <c r="GR5" s="8" t="s">
        <v>5259</v>
      </c>
      <c r="GS5" s="8" t="s">
        <v>5259</v>
      </c>
      <c r="GT5" s="8" t="s">
        <v>5259</v>
      </c>
      <c r="GU5" s="8" t="s">
        <v>5259</v>
      </c>
      <c r="GV5" s="8" t="s">
        <v>5259</v>
      </c>
      <c r="GW5" s="8" t="s">
        <v>5259</v>
      </c>
      <c r="GX5" s="8" t="s">
        <v>5259</v>
      </c>
      <c r="GY5" s="8" t="s">
        <v>5259</v>
      </c>
      <c r="GZ5" s="8" t="s">
        <v>5259</v>
      </c>
      <c r="HA5" s="8" t="s">
        <v>5259</v>
      </c>
      <c r="HB5" s="8" t="s">
        <v>5259</v>
      </c>
      <c r="HC5" s="8" t="s">
        <v>5259</v>
      </c>
      <c r="HD5" s="8" t="s">
        <v>5259</v>
      </c>
      <c r="HE5" s="8" t="s">
        <v>5259</v>
      </c>
      <c r="HF5" s="8" t="s">
        <v>5259</v>
      </c>
      <c r="HG5" s="8" t="s">
        <v>5259</v>
      </c>
      <c r="HH5" s="8" t="s">
        <v>5259</v>
      </c>
      <c r="HI5" s="8" t="s">
        <v>5259</v>
      </c>
      <c r="HJ5" s="8" t="s">
        <v>5259</v>
      </c>
      <c r="HK5" s="8" t="s">
        <v>5259</v>
      </c>
      <c r="HL5" s="8" t="s">
        <v>5259</v>
      </c>
      <c r="HM5" s="8" t="s">
        <v>5259</v>
      </c>
      <c r="HN5" s="8" t="s">
        <v>5259</v>
      </c>
      <c r="HO5" s="8" t="s">
        <v>5259</v>
      </c>
      <c r="HP5" s="8" t="s">
        <v>5259</v>
      </c>
      <c r="HQ5" s="8" t="s">
        <v>5259</v>
      </c>
      <c r="HR5" s="8" t="s">
        <v>5259</v>
      </c>
      <c r="HS5" s="8" t="s">
        <v>5259</v>
      </c>
      <c r="HT5" s="8" t="s">
        <v>5259</v>
      </c>
      <c r="HU5" s="8" t="s">
        <v>5259</v>
      </c>
      <c r="HV5" s="8" t="s">
        <v>5259</v>
      </c>
      <c r="HW5" s="8" t="s">
        <v>5259</v>
      </c>
      <c r="HX5" s="8" t="s">
        <v>5259</v>
      </c>
      <c r="HY5" s="8" t="s">
        <v>5259</v>
      </c>
      <c r="HZ5" s="8" t="s">
        <v>5259</v>
      </c>
      <c r="IA5" s="8" t="s">
        <v>5259</v>
      </c>
      <c r="IB5" s="8" t="s">
        <v>5259</v>
      </c>
      <c r="IC5" s="8" t="s">
        <v>5259</v>
      </c>
      <c r="ID5" s="8" t="s">
        <v>5259</v>
      </c>
      <c r="IE5" s="8" t="s">
        <v>5259</v>
      </c>
      <c r="IF5" s="8" t="s">
        <v>5259</v>
      </c>
      <c r="IG5" s="8" t="s">
        <v>5259</v>
      </c>
      <c r="IH5" s="8" t="s">
        <v>5259</v>
      </c>
      <c r="II5" s="8" t="s">
        <v>5259</v>
      </c>
      <c r="IJ5" s="8" t="s">
        <v>5259</v>
      </c>
      <c r="IK5" s="8" t="s">
        <v>5259</v>
      </c>
      <c r="IL5" s="8" t="s">
        <v>5259</v>
      </c>
      <c r="IM5" s="8" t="s">
        <v>5259</v>
      </c>
      <c r="IN5" s="8" t="s">
        <v>5259</v>
      </c>
      <c r="IO5" s="8" t="s">
        <v>5259</v>
      </c>
      <c r="IP5" s="8" t="s">
        <v>5259</v>
      </c>
      <c r="IQ5" s="8" t="s">
        <v>5259</v>
      </c>
    </row>
    <row r="6" spans="1:251">
      <c r="A6" s="4" t="s">
        <v>248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249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250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251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252</v>
      </c>
      <c r="B10" s="8" t="s">
        <v>1250</v>
      </c>
      <c r="C10" s="8" t="s">
        <v>1251</v>
      </c>
      <c r="D10" s="8" t="s">
        <v>1252</v>
      </c>
      <c r="E10" s="8" t="s">
        <v>1253</v>
      </c>
      <c r="F10" s="8" t="s">
        <v>1254</v>
      </c>
      <c r="G10" s="8" t="s">
        <v>1255</v>
      </c>
      <c r="H10" s="8" t="s">
        <v>1256</v>
      </c>
      <c r="I10" s="8" t="s">
        <v>1257</v>
      </c>
      <c r="J10" s="8" t="s">
        <v>1258</v>
      </c>
      <c r="K10" s="8" t="s">
        <v>1259</v>
      </c>
      <c r="L10" s="8" t="s">
        <v>1260</v>
      </c>
      <c r="M10" s="8" t="s">
        <v>1261</v>
      </c>
      <c r="N10" s="8" t="s">
        <v>1262</v>
      </c>
      <c r="O10" s="8" t="s">
        <v>1263</v>
      </c>
      <c r="P10" s="8" t="s">
        <v>1264</v>
      </c>
      <c r="Q10" s="8" t="s">
        <v>1265</v>
      </c>
      <c r="R10" s="8" t="s">
        <v>1266</v>
      </c>
      <c r="S10" s="8" t="s">
        <v>1267</v>
      </c>
      <c r="T10" s="8" t="s">
        <v>1268</v>
      </c>
      <c r="U10" s="8" t="s">
        <v>1269</v>
      </c>
      <c r="V10" s="8" t="s">
        <v>1270</v>
      </c>
      <c r="W10" s="8" t="s">
        <v>1271</v>
      </c>
      <c r="X10" s="8" t="s">
        <v>1272</v>
      </c>
      <c r="Y10" s="8" t="s">
        <v>1273</v>
      </c>
      <c r="Z10" s="8" t="s">
        <v>1274</v>
      </c>
      <c r="AA10" s="8" t="s">
        <v>1275</v>
      </c>
      <c r="AB10" s="8" t="s">
        <v>1276</v>
      </c>
      <c r="AC10" s="8" t="s">
        <v>1277</v>
      </c>
      <c r="AD10" s="8" t="s">
        <v>1278</v>
      </c>
      <c r="AE10" s="8" t="s">
        <v>1279</v>
      </c>
      <c r="AF10" s="8" t="s">
        <v>1280</v>
      </c>
      <c r="AG10" s="8" t="s">
        <v>1281</v>
      </c>
      <c r="AH10" s="8" t="s">
        <v>1282</v>
      </c>
      <c r="AI10" s="8" t="s">
        <v>1283</v>
      </c>
      <c r="AJ10" s="8" t="s">
        <v>1284</v>
      </c>
      <c r="AK10" s="8" t="s">
        <v>1285</v>
      </c>
      <c r="AL10" s="8" t="s">
        <v>1286</v>
      </c>
      <c r="AM10" s="8" t="s">
        <v>1287</v>
      </c>
      <c r="AN10" s="8" t="s">
        <v>1288</v>
      </c>
      <c r="AO10" s="8" t="s">
        <v>1289</v>
      </c>
      <c r="AP10" s="8" t="s">
        <v>1290</v>
      </c>
      <c r="AQ10" s="8" t="s">
        <v>1291</v>
      </c>
      <c r="AR10" s="8" t="s">
        <v>1292</v>
      </c>
      <c r="AS10" s="8" t="s">
        <v>1293</v>
      </c>
      <c r="AT10" s="8" t="s">
        <v>1294</v>
      </c>
      <c r="AU10" s="8" t="s">
        <v>1295</v>
      </c>
      <c r="AV10" s="8" t="s">
        <v>1296</v>
      </c>
      <c r="AW10" s="8" t="s">
        <v>1297</v>
      </c>
      <c r="AX10" s="8" t="s">
        <v>1298</v>
      </c>
      <c r="AY10" s="8" t="s">
        <v>1299</v>
      </c>
      <c r="AZ10" s="8" t="s">
        <v>1300</v>
      </c>
      <c r="BA10" s="8" t="s">
        <v>1301</v>
      </c>
      <c r="BB10" s="8" t="s">
        <v>1302</v>
      </c>
      <c r="BC10" s="8" t="s">
        <v>1303</v>
      </c>
      <c r="BD10" s="8" t="s">
        <v>1304</v>
      </c>
      <c r="BE10" s="8" t="s">
        <v>1305</v>
      </c>
      <c r="BF10" s="8" t="s">
        <v>1306</v>
      </c>
      <c r="BG10" s="8" t="s">
        <v>1307</v>
      </c>
      <c r="BH10" s="8" t="s">
        <v>1308</v>
      </c>
      <c r="BI10" s="8" t="s">
        <v>1309</v>
      </c>
      <c r="BJ10" s="8" t="s">
        <v>1310</v>
      </c>
      <c r="BK10" s="8" t="s">
        <v>1311</v>
      </c>
      <c r="BL10" s="8" t="s">
        <v>1312</v>
      </c>
      <c r="BM10" s="8" t="s">
        <v>1313</v>
      </c>
      <c r="BN10" s="8" t="s">
        <v>1314</v>
      </c>
      <c r="BO10" s="8" t="s">
        <v>1315</v>
      </c>
      <c r="BP10" s="8" t="s">
        <v>1316</v>
      </c>
      <c r="BQ10" s="8" t="s">
        <v>1317</v>
      </c>
      <c r="BR10" s="8" t="s">
        <v>1318</v>
      </c>
      <c r="BS10" s="8" t="s">
        <v>1319</v>
      </c>
      <c r="BT10" s="8" t="s">
        <v>1320</v>
      </c>
      <c r="BU10" s="8" t="s">
        <v>1321</v>
      </c>
      <c r="BV10" s="8" t="s">
        <v>1322</v>
      </c>
      <c r="BW10" s="8" t="s">
        <v>1323</v>
      </c>
      <c r="BX10" s="8" t="s">
        <v>1324</v>
      </c>
      <c r="BY10" s="8" t="s">
        <v>1325</v>
      </c>
      <c r="BZ10" s="8" t="s">
        <v>1326</v>
      </c>
      <c r="CA10" s="8" t="s">
        <v>1327</v>
      </c>
      <c r="CB10" s="8" t="s">
        <v>1328</v>
      </c>
      <c r="CC10" s="8" t="s">
        <v>1329</v>
      </c>
      <c r="CD10" s="8" t="s">
        <v>1330</v>
      </c>
      <c r="CE10" s="8" t="s">
        <v>1331</v>
      </c>
      <c r="CF10" s="8" t="s">
        <v>1332</v>
      </c>
      <c r="CG10" s="8" t="s">
        <v>1333</v>
      </c>
      <c r="CH10" s="8" t="s">
        <v>1334</v>
      </c>
      <c r="CI10" s="8" t="s">
        <v>1335</v>
      </c>
      <c r="CJ10" s="8" t="s">
        <v>1336</v>
      </c>
      <c r="CK10" s="8" t="s">
        <v>1337</v>
      </c>
      <c r="CL10" s="8" t="s">
        <v>1338</v>
      </c>
      <c r="CM10" s="8" t="s">
        <v>1339</v>
      </c>
      <c r="CN10" s="8" t="s">
        <v>1340</v>
      </c>
      <c r="CO10" s="8" t="s">
        <v>1341</v>
      </c>
      <c r="CP10" s="8" t="s">
        <v>1342</v>
      </c>
      <c r="CQ10" s="8" t="s">
        <v>1343</v>
      </c>
      <c r="CR10" s="8" t="s">
        <v>1344</v>
      </c>
      <c r="CS10" s="8" t="s">
        <v>1345</v>
      </c>
      <c r="CT10" s="8" t="s">
        <v>1346</v>
      </c>
      <c r="CU10" s="8" t="s">
        <v>1347</v>
      </c>
      <c r="CV10" s="8" t="s">
        <v>1348</v>
      </c>
      <c r="CW10" s="8" t="s">
        <v>1349</v>
      </c>
      <c r="CX10" s="8" t="s">
        <v>1350</v>
      </c>
      <c r="CY10" s="8" t="s">
        <v>1351</v>
      </c>
      <c r="CZ10" s="8" t="s">
        <v>1352</v>
      </c>
      <c r="DA10" s="8" t="s">
        <v>1353</v>
      </c>
      <c r="DB10" s="8" t="s">
        <v>1354</v>
      </c>
      <c r="DC10" s="8" t="s">
        <v>1355</v>
      </c>
      <c r="DD10" s="8" t="s">
        <v>1356</v>
      </c>
      <c r="DE10" s="8" t="s">
        <v>1357</v>
      </c>
      <c r="DF10" s="8" t="s">
        <v>1358</v>
      </c>
      <c r="DG10" s="8" t="s">
        <v>1359</v>
      </c>
      <c r="DH10" s="8" t="s">
        <v>1360</v>
      </c>
      <c r="DI10" s="8" t="s">
        <v>1361</v>
      </c>
      <c r="DJ10" s="8" t="s">
        <v>1362</v>
      </c>
      <c r="DK10" s="8" t="s">
        <v>1363</v>
      </c>
      <c r="DL10" s="8" t="s">
        <v>1364</v>
      </c>
      <c r="DM10" s="8" t="s">
        <v>1365</v>
      </c>
      <c r="DN10" s="8" t="s">
        <v>1366</v>
      </c>
      <c r="DO10" s="8" t="s">
        <v>1367</v>
      </c>
      <c r="DP10" s="8" t="s">
        <v>1368</v>
      </c>
      <c r="DQ10" s="8" t="s">
        <v>1369</v>
      </c>
      <c r="DR10" s="8" t="s">
        <v>1370</v>
      </c>
      <c r="DS10" s="8" t="s">
        <v>1371</v>
      </c>
      <c r="DT10" s="8" t="s">
        <v>1372</v>
      </c>
      <c r="DU10" s="8" t="s">
        <v>1373</v>
      </c>
      <c r="DV10" s="8" t="s">
        <v>1374</v>
      </c>
      <c r="DW10" s="8" t="s">
        <v>1375</v>
      </c>
      <c r="DX10" s="8" t="s">
        <v>1376</v>
      </c>
      <c r="DY10" s="8" t="s">
        <v>1377</v>
      </c>
      <c r="DZ10" s="8" t="s">
        <v>1378</v>
      </c>
      <c r="EA10" s="8" t="s">
        <v>1379</v>
      </c>
      <c r="EB10" s="8" t="s">
        <v>1380</v>
      </c>
      <c r="EC10" s="8" t="s">
        <v>1381</v>
      </c>
      <c r="ED10" s="8" t="s">
        <v>1382</v>
      </c>
      <c r="EE10" s="8" t="s">
        <v>1383</v>
      </c>
      <c r="EF10" s="8" t="s">
        <v>1384</v>
      </c>
      <c r="EG10" s="8" t="s">
        <v>1385</v>
      </c>
      <c r="EH10" s="8" t="s">
        <v>1386</v>
      </c>
      <c r="EI10" s="8" t="s">
        <v>1387</v>
      </c>
      <c r="EJ10" s="8" t="s">
        <v>1388</v>
      </c>
      <c r="EK10" s="8" t="s">
        <v>1389</v>
      </c>
      <c r="EL10" s="8" t="s">
        <v>1390</v>
      </c>
      <c r="EM10" s="8" t="s">
        <v>1391</v>
      </c>
      <c r="EN10" s="8" t="s">
        <v>1392</v>
      </c>
      <c r="EO10" s="8" t="s">
        <v>1393</v>
      </c>
      <c r="EP10" s="8" t="s">
        <v>1394</v>
      </c>
      <c r="EQ10" s="8" t="s">
        <v>1395</v>
      </c>
      <c r="ER10" s="8" t="s">
        <v>1396</v>
      </c>
      <c r="ES10" s="8" t="s">
        <v>1397</v>
      </c>
      <c r="ET10" s="8" t="s">
        <v>1398</v>
      </c>
      <c r="EU10" s="8" t="s">
        <v>1399</v>
      </c>
      <c r="EV10" s="8" t="s">
        <v>1400</v>
      </c>
      <c r="EW10" s="8" t="s">
        <v>1401</v>
      </c>
      <c r="EX10" s="8" t="s">
        <v>1402</v>
      </c>
      <c r="EY10" s="8" t="s">
        <v>1403</v>
      </c>
      <c r="EZ10" s="8" t="s">
        <v>1404</v>
      </c>
      <c r="FA10" s="8" t="s">
        <v>1405</v>
      </c>
      <c r="FB10" s="8" t="s">
        <v>1406</v>
      </c>
      <c r="FC10" s="8" t="s">
        <v>1407</v>
      </c>
      <c r="FD10" s="8" t="s">
        <v>1408</v>
      </c>
      <c r="FE10" s="8" t="s">
        <v>1409</v>
      </c>
      <c r="FF10" s="8" t="s">
        <v>1410</v>
      </c>
      <c r="FG10" s="8" t="s">
        <v>1411</v>
      </c>
      <c r="FH10" s="8" t="s">
        <v>1412</v>
      </c>
      <c r="FI10" s="8" t="s">
        <v>1413</v>
      </c>
      <c r="FJ10" s="8" t="s">
        <v>1414</v>
      </c>
      <c r="FK10" s="8" t="s">
        <v>1415</v>
      </c>
      <c r="FL10" s="8" t="s">
        <v>1416</v>
      </c>
      <c r="FM10" s="8" t="s">
        <v>1417</v>
      </c>
      <c r="FN10" s="8" t="s">
        <v>1418</v>
      </c>
      <c r="FO10" s="8" t="s">
        <v>1419</v>
      </c>
      <c r="FP10" s="8" t="s">
        <v>1420</v>
      </c>
      <c r="FQ10" s="8" t="s">
        <v>1421</v>
      </c>
      <c r="FR10" s="8" t="s">
        <v>1422</v>
      </c>
      <c r="FS10" s="8" t="s">
        <v>1423</v>
      </c>
      <c r="FT10" s="8" t="s">
        <v>1424</v>
      </c>
      <c r="FU10" s="8" t="s">
        <v>1425</v>
      </c>
      <c r="FV10" s="8" t="s">
        <v>1426</v>
      </c>
      <c r="FW10" s="8" t="s">
        <v>1427</v>
      </c>
      <c r="FX10" s="8" t="s">
        <v>1428</v>
      </c>
      <c r="FY10" s="8" t="s">
        <v>1429</v>
      </c>
      <c r="FZ10" s="8" t="s">
        <v>1430</v>
      </c>
      <c r="GA10" s="8" t="s">
        <v>1431</v>
      </c>
      <c r="GB10" s="8" t="s">
        <v>1432</v>
      </c>
      <c r="GC10" s="8" t="s">
        <v>1433</v>
      </c>
      <c r="GD10" s="8" t="s">
        <v>1434</v>
      </c>
      <c r="GE10" s="8" t="s">
        <v>1435</v>
      </c>
      <c r="GF10" s="8" t="s">
        <v>1436</v>
      </c>
      <c r="GG10" s="8" t="s">
        <v>1437</v>
      </c>
      <c r="GH10" s="8" t="s">
        <v>1438</v>
      </c>
      <c r="GI10" s="8" t="s">
        <v>1439</v>
      </c>
      <c r="GJ10" s="8" t="s">
        <v>1440</v>
      </c>
      <c r="GK10" s="8" t="s">
        <v>1441</v>
      </c>
      <c r="GL10" s="8" t="s">
        <v>1442</v>
      </c>
      <c r="GM10" s="8" t="s">
        <v>1443</v>
      </c>
      <c r="GN10" s="8" t="s">
        <v>1444</v>
      </c>
      <c r="GO10" s="8" t="s">
        <v>1445</v>
      </c>
      <c r="GP10" s="8" t="s">
        <v>1446</v>
      </c>
      <c r="GQ10" s="8" t="s">
        <v>1447</v>
      </c>
      <c r="GR10" s="8" t="s">
        <v>1448</v>
      </c>
      <c r="GS10" s="8" t="s">
        <v>1449</v>
      </c>
      <c r="GT10" s="8" t="s">
        <v>1450</v>
      </c>
      <c r="GU10" s="8" t="s">
        <v>1451</v>
      </c>
      <c r="GV10" s="8" t="s">
        <v>1452</v>
      </c>
      <c r="GW10" s="8" t="s">
        <v>1453</v>
      </c>
      <c r="GX10" s="8" t="s">
        <v>1454</v>
      </c>
      <c r="GY10" s="8" t="s">
        <v>1455</v>
      </c>
      <c r="GZ10" s="8" t="s">
        <v>1456</v>
      </c>
      <c r="HA10" s="8" t="s">
        <v>1457</v>
      </c>
      <c r="HB10" s="8" t="s">
        <v>1458</v>
      </c>
      <c r="HC10" s="8" t="s">
        <v>1459</v>
      </c>
      <c r="HD10" s="8" t="s">
        <v>1460</v>
      </c>
      <c r="HE10" s="8" t="s">
        <v>1461</v>
      </c>
      <c r="HF10" s="8" t="s">
        <v>1462</v>
      </c>
      <c r="HG10" s="8" t="s">
        <v>1463</v>
      </c>
      <c r="HH10" s="8" t="s">
        <v>1464</v>
      </c>
      <c r="HI10" s="8" t="s">
        <v>1465</v>
      </c>
      <c r="HJ10" s="8" t="s">
        <v>1466</v>
      </c>
      <c r="HK10" s="8" t="s">
        <v>1467</v>
      </c>
      <c r="HL10" s="8" t="s">
        <v>1468</v>
      </c>
      <c r="HM10" s="8" t="s">
        <v>1469</v>
      </c>
      <c r="HN10" s="8" t="s">
        <v>1470</v>
      </c>
      <c r="HO10" s="8" t="s">
        <v>1471</v>
      </c>
      <c r="HP10" s="8" t="s">
        <v>1472</v>
      </c>
      <c r="HQ10" s="8" t="s">
        <v>1473</v>
      </c>
      <c r="HR10" s="8" t="s">
        <v>1474</v>
      </c>
      <c r="HS10" s="8" t="s">
        <v>1475</v>
      </c>
      <c r="HT10" s="8" t="s">
        <v>1476</v>
      </c>
      <c r="HU10" s="8" t="s">
        <v>1477</v>
      </c>
      <c r="HV10" s="8" t="s">
        <v>1478</v>
      </c>
      <c r="HW10" s="8" t="s">
        <v>1479</v>
      </c>
      <c r="HX10" s="8" t="s">
        <v>1480</v>
      </c>
      <c r="HY10" s="8" t="s">
        <v>1481</v>
      </c>
      <c r="HZ10" s="8" t="s">
        <v>1482</v>
      </c>
      <c r="IA10" s="8" t="s">
        <v>1483</v>
      </c>
      <c r="IB10" s="8" t="s">
        <v>1484</v>
      </c>
      <c r="IC10" s="8" t="s">
        <v>1485</v>
      </c>
      <c r="ID10" s="8" t="s">
        <v>1486</v>
      </c>
      <c r="IE10" s="8" t="s">
        <v>1487</v>
      </c>
      <c r="IF10" s="8" t="s">
        <v>1488</v>
      </c>
      <c r="IG10" s="8" t="s">
        <v>1489</v>
      </c>
      <c r="IH10" s="8" t="s">
        <v>1490</v>
      </c>
      <c r="II10" s="8" t="s">
        <v>1491</v>
      </c>
      <c r="IJ10" s="8" t="s">
        <v>1492</v>
      </c>
      <c r="IK10" s="8" t="s">
        <v>1493</v>
      </c>
      <c r="IL10" s="8" t="s">
        <v>1494</v>
      </c>
      <c r="IM10" s="8" t="s">
        <v>1495</v>
      </c>
      <c r="IN10" s="8" t="s">
        <v>1496</v>
      </c>
      <c r="IO10" s="8" t="s">
        <v>1497</v>
      </c>
      <c r="IP10" s="8" t="s">
        <v>1498</v>
      </c>
      <c r="IQ10" s="8" t="s">
        <v>1499</v>
      </c>
    </row>
    <row r="11" spans="1:251">
      <c r="A11" s="10">
        <v>42036</v>
      </c>
      <c r="B11" s="9">
        <v>22.385999999999999</v>
      </c>
      <c r="C11" s="9">
        <v>37.03</v>
      </c>
      <c r="D11" s="9">
        <v>22.911000000000001</v>
      </c>
      <c r="E11" s="9">
        <v>14.119</v>
      </c>
      <c r="F11" s="9">
        <v>203.94</v>
      </c>
      <c r="G11" s="9">
        <v>112.023</v>
      </c>
      <c r="H11" s="9">
        <v>91.918000000000006</v>
      </c>
      <c r="I11" s="9">
        <v>112.2</v>
      </c>
      <c r="J11" s="9">
        <v>57.475999999999999</v>
      </c>
      <c r="K11" s="9">
        <v>54.725000000000001</v>
      </c>
      <c r="L11" s="9">
        <v>100.898</v>
      </c>
      <c r="M11" s="9">
        <v>59.320999999999998</v>
      </c>
      <c r="N11" s="9">
        <v>41.576999999999998</v>
      </c>
      <c r="O11" s="9">
        <v>37.359000000000002</v>
      </c>
      <c r="P11" s="9">
        <v>19.783999999999999</v>
      </c>
      <c r="Q11" s="9">
        <v>17.574999999999999</v>
      </c>
      <c r="R11" s="9">
        <v>42.911000000000001</v>
      </c>
      <c r="S11" s="9">
        <v>24.213000000000001</v>
      </c>
      <c r="T11" s="9">
        <v>18.698</v>
      </c>
      <c r="U11" s="9">
        <v>25.75</v>
      </c>
      <c r="V11" s="9">
        <v>12.53</v>
      </c>
      <c r="W11" s="9">
        <v>13.221</v>
      </c>
      <c r="X11" s="9">
        <v>4.1159999999999997</v>
      </c>
      <c r="Y11" s="9">
        <v>0.52900000000000003</v>
      </c>
      <c r="Z11" s="9">
        <v>3.5880000000000001</v>
      </c>
      <c r="AA11" s="9">
        <v>504.82799999999997</v>
      </c>
      <c r="AB11" s="9">
        <v>277.47500000000002</v>
      </c>
      <c r="AC11" s="9">
        <v>227.35300000000001</v>
      </c>
      <c r="AD11" s="9">
        <v>114.437</v>
      </c>
      <c r="AE11" s="9">
        <v>58.402000000000001</v>
      </c>
      <c r="AF11" s="9">
        <v>56.036000000000001</v>
      </c>
      <c r="AG11" s="9">
        <v>389.86900000000003</v>
      </c>
      <c r="AH11" s="9">
        <v>207.11500000000001</v>
      </c>
      <c r="AI11" s="9">
        <v>182.75399999999999</v>
      </c>
      <c r="AJ11" s="9">
        <v>15.135999999999999</v>
      </c>
      <c r="AK11" s="9">
        <v>7.3979999999999997</v>
      </c>
      <c r="AL11" s="9">
        <v>7.7380000000000004</v>
      </c>
      <c r="AM11" s="9">
        <v>47.5</v>
      </c>
      <c r="AN11" s="9">
        <v>25.331</v>
      </c>
      <c r="AO11" s="9">
        <v>22.17</v>
      </c>
      <c r="AP11" s="9">
        <v>5.5789999999999997</v>
      </c>
      <c r="AQ11" s="9">
        <v>2.754</v>
      </c>
      <c r="AR11" s="9">
        <v>2.8250000000000002</v>
      </c>
      <c r="AS11" s="9">
        <v>12.353</v>
      </c>
      <c r="AT11" s="9">
        <v>3.968</v>
      </c>
      <c r="AU11" s="9">
        <v>8.3859999999999992</v>
      </c>
      <c r="AV11" s="9">
        <v>24.818999999999999</v>
      </c>
      <c r="AW11" s="9">
        <v>12.756</v>
      </c>
      <c r="AX11" s="9">
        <v>12.063000000000001</v>
      </c>
      <c r="AY11" s="9">
        <v>133.13900000000001</v>
      </c>
      <c r="AZ11" s="9">
        <v>66.376999999999995</v>
      </c>
      <c r="BA11" s="9">
        <v>66.762</v>
      </c>
      <c r="BB11" s="9">
        <v>16.353999999999999</v>
      </c>
      <c r="BC11" s="9">
        <v>6.81</v>
      </c>
      <c r="BD11" s="9">
        <v>9.5440000000000005</v>
      </c>
      <c r="BE11" s="9">
        <v>55.991</v>
      </c>
      <c r="BF11" s="9">
        <v>26.515999999999998</v>
      </c>
      <c r="BG11" s="9">
        <v>29.475999999999999</v>
      </c>
      <c r="BH11" s="9">
        <v>36.353000000000002</v>
      </c>
      <c r="BI11" s="9">
        <v>19.228999999999999</v>
      </c>
      <c r="BJ11" s="9">
        <v>17.123999999999999</v>
      </c>
      <c r="BK11" s="9">
        <v>112.319</v>
      </c>
      <c r="BL11" s="9">
        <v>71.965999999999994</v>
      </c>
      <c r="BM11" s="9">
        <v>40.353000000000002</v>
      </c>
      <c r="BN11" s="9">
        <v>10.125</v>
      </c>
      <c r="BO11" s="9">
        <v>6.1550000000000002</v>
      </c>
      <c r="BP11" s="9">
        <v>3.97</v>
      </c>
      <c r="BQ11" s="9">
        <v>17.065999999999999</v>
      </c>
      <c r="BR11" s="9">
        <v>7.8140000000000001</v>
      </c>
      <c r="BS11" s="9">
        <v>9.2520000000000007</v>
      </c>
      <c r="BT11" s="9">
        <v>4.9489999999999998</v>
      </c>
      <c r="BU11" s="9">
        <v>2.62</v>
      </c>
      <c r="BV11" s="9">
        <v>2.3290000000000002</v>
      </c>
      <c r="BW11" s="9">
        <v>7.3869999999999996</v>
      </c>
      <c r="BX11" s="9">
        <v>3.4329999999999998</v>
      </c>
      <c r="BY11" s="9">
        <v>3.9540000000000002</v>
      </c>
      <c r="BZ11" s="9">
        <v>1.123</v>
      </c>
      <c r="CA11" s="9">
        <v>0.68100000000000005</v>
      </c>
      <c r="CB11" s="9">
        <v>0.442</v>
      </c>
      <c r="CC11" s="9">
        <v>4.1139999999999999</v>
      </c>
      <c r="CD11" s="9">
        <v>1.7110000000000001</v>
      </c>
      <c r="CE11" s="9">
        <v>2.403</v>
      </c>
      <c r="CF11" s="9">
        <v>119.806</v>
      </c>
      <c r="CG11" s="9">
        <v>66.718999999999994</v>
      </c>
      <c r="CH11" s="9">
        <v>53.087000000000003</v>
      </c>
      <c r="CI11" s="9">
        <v>250.071</v>
      </c>
      <c r="CJ11" s="9">
        <v>139.14400000000001</v>
      </c>
      <c r="CK11" s="9">
        <v>110.92700000000001</v>
      </c>
      <c r="CL11" s="9">
        <v>198.21600000000001</v>
      </c>
      <c r="CM11" s="9">
        <v>105.047</v>
      </c>
      <c r="CN11" s="9">
        <v>93.168999999999997</v>
      </c>
      <c r="CO11" s="9">
        <v>545.971</v>
      </c>
      <c r="CP11" s="9">
        <v>292.95499999999998</v>
      </c>
      <c r="CQ11" s="9">
        <v>253.01599999999999</v>
      </c>
      <c r="CR11" s="9">
        <v>197.12799999999999</v>
      </c>
      <c r="CS11" s="9">
        <v>103.959</v>
      </c>
      <c r="CT11" s="9">
        <v>93.168999999999997</v>
      </c>
      <c r="CU11" s="9">
        <v>540.82299999999998</v>
      </c>
      <c r="CV11" s="9">
        <v>289.93900000000002</v>
      </c>
      <c r="CW11" s="9">
        <v>250.88399999999999</v>
      </c>
      <c r="CX11" s="9">
        <v>89.45</v>
      </c>
      <c r="CY11" s="9">
        <v>47.354999999999997</v>
      </c>
      <c r="CZ11" s="9">
        <v>42.094999999999999</v>
      </c>
      <c r="DA11" s="9">
        <v>189.976</v>
      </c>
      <c r="DB11" s="9">
        <v>97.465999999999994</v>
      </c>
      <c r="DC11" s="9">
        <v>92.51</v>
      </c>
      <c r="DD11" s="9">
        <v>70.691999999999993</v>
      </c>
      <c r="DE11" s="9">
        <v>36.136000000000003</v>
      </c>
      <c r="DF11" s="9">
        <v>34.557000000000002</v>
      </c>
      <c r="DG11" s="9">
        <v>257.19400000000002</v>
      </c>
      <c r="DH11" s="9">
        <v>142.679</v>
      </c>
      <c r="DI11" s="9">
        <v>114.515</v>
      </c>
      <c r="DJ11" s="9">
        <v>42.993000000000002</v>
      </c>
      <c r="DK11" s="9">
        <v>26.103999999999999</v>
      </c>
      <c r="DL11" s="9">
        <v>16.888999999999999</v>
      </c>
      <c r="DM11" s="9">
        <v>163.63900000000001</v>
      </c>
      <c r="DN11" s="9">
        <v>92.09</v>
      </c>
      <c r="DO11" s="9">
        <v>71.549000000000007</v>
      </c>
      <c r="DP11" s="9">
        <v>27.699000000000002</v>
      </c>
      <c r="DQ11" s="9">
        <v>10.031000000000001</v>
      </c>
      <c r="DR11" s="9">
        <v>17.667999999999999</v>
      </c>
      <c r="DS11" s="9">
        <v>93.555000000000007</v>
      </c>
      <c r="DT11" s="9">
        <v>50.588999999999999</v>
      </c>
      <c r="DU11" s="9">
        <v>42.966000000000001</v>
      </c>
      <c r="DV11" s="9">
        <v>36.985999999999997</v>
      </c>
      <c r="DW11" s="9">
        <v>20.468</v>
      </c>
      <c r="DX11" s="9">
        <v>16.516999999999999</v>
      </c>
      <c r="DY11" s="9">
        <v>93.653000000000006</v>
      </c>
      <c r="DZ11" s="9">
        <v>49.793999999999997</v>
      </c>
      <c r="EA11" s="9">
        <v>43.859000000000002</v>
      </c>
      <c r="EB11" s="9">
        <v>20.762</v>
      </c>
      <c r="EC11" s="9">
        <v>10.066000000000001</v>
      </c>
      <c r="ED11" s="9">
        <v>10.696</v>
      </c>
      <c r="EE11" s="9">
        <v>66.075000000000003</v>
      </c>
      <c r="EF11" s="9">
        <v>30.297000000000001</v>
      </c>
      <c r="EG11" s="9">
        <v>35.777999999999999</v>
      </c>
      <c r="EH11" s="9">
        <v>16.224</v>
      </c>
      <c r="EI11" s="9">
        <v>10.403</v>
      </c>
      <c r="EJ11" s="9">
        <v>5.8220000000000001</v>
      </c>
      <c r="EK11" s="9">
        <v>27.577999999999999</v>
      </c>
      <c r="EL11" s="9">
        <v>19.497</v>
      </c>
      <c r="EM11" s="9">
        <v>8.0809999999999995</v>
      </c>
      <c r="EN11" s="9">
        <v>1.0880000000000001</v>
      </c>
      <c r="EO11" s="9">
        <v>1.0880000000000001</v>
      </c>
      <c r="EP11" s="9">
        <v>0</v>
      </c>
      <c r="EQ11" s="9">
        <v>5.1479999999999997</v>
      </c>
      <c r="ER11" s="9">
        <v>3.0150000000000001</v>
      </c>
      <c r="ES11" s="9">
        <v>2.1320000000000001</v>
      </c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>
        <v>111.91500000000001</v>
      </c>
      <c r="HO11" s="9">
        <v>53.878</v>
      </c>
      <c r="HP11" s="9">
        <v>58.037999999999997</v>
      </c>
      <c r="HQ11" s="9">
        <v>67.763000000000005</v>
      </c>
      <c r="HR11" s="9">
        <v>39.911000000000001</v>
      </c>
      <c r="HS11" s="9">
        <v>27.852</v>
      </c>
      <c r="HT11" s="9">
        <v>243.82400000000001</v>
      </c>
      <c r="HU11" s="9">
        <v>128.166</v>
      </c>
      <c r="HV11" s="9">
        <v>115.657</v>
      </c>
      <c r="HW11" s="9">
        <v>12.250999999999999</v>
      </c>
      <c r="HX11" s="9">
        <v>6.4539999999999997</v>
      </c>
      <c r="HY11" s="9">
        <v>5.7969999999999997</v>
      </c>
      <c r="HZ11" s="9">
        <v>238.75700000000001</v>
      </c>
      <c r="IA11" s="9">
        <v>129.09700000000001</v>
      </c>
      <c r="IB11" s="9">
        <v>109.65900000000001</v>
      </c>
      <c r="IC11" s="9">
        <v>4.1020000000000003</v>
      </c>
      <c r="ID11" s="9">
        <v>3.5569999999999999</v>
      </c>
      <c r="IE11" s="9">
        <v>0.54500000000000004</v>
      </c>
      <c r="IF11" s="9">
        <v>43.933999999999997</v>
      </c>
      <c r="IG11" s="9">
        <v>25.617999999999999</v>
      </c>
      <c r="IH11" s="9">
        <v>18.315000000000001</v>
      </c>
      <c r="II11" s="9">
        <v>2.1840000000000002</v>
      </c>
      <c r="IJ11" s="9">
        <v>1.2470000000000001</v>
      </c>
      <c r="IK11" s="9">
        <v>0.93700000000000006</v>
      </c>
      <c r="IL11" s="9">
        <v>19.456</v>
      </c>
      <c r="IM11" s="9">
        <v>10.071999999999999</v>
      </c>
      <c r="IN11" s="9">
        <v>9.3840000000000003</v>
      </c>
      <c r="IO11" s="9">
        <v>36.215000000000003</v>
      </c>
      <c r="IP11" s="9">
        <v>15.593</v>
      </c>
      <c r="IQ11" s="9">
        <v>20.622</v>
      </c>
    </row>
    <row r="12" spans="1:251">
      <c r="A12" s="10">
        <v>42401</v>
      </c>
      <c r="B12" s="9">
        <v>23.632000000000001</v>
      </c>
      <c r="C12" s="9">
        <v>26.588000000000001</v>
      </c>
      <c r="D12" s="9">
        <v>18.018999999999998</v>
      </c>
      <c r="E12" s="9">
        <v>8.5690000000000008</v>
      </c>
      <c r="F12" s="9">
        <v>181.643</v>
      </c>
      <c r="G12" s="9">
        <v>95.082999999999998</v>
      </c>
      <c r="H12" s="9">
        <v>86.56</v>
      </c>
      <c r="I12" s="9">
        <v>111.675</v>
      </c>
      <c r="J12" s="9">
        <v>56.359000000000002</v>
      </c>
      <c r="K12" s="9">
        <v>55.316000000000003</v>
      </c>
      <c r="L12" s="9">
        <v>85.305000000000007</v>
      </c>
      <c r="M12" s="9">
        <v>50.84</v>
      </c>
      <c r="N12" s="9">
        <v>34.465000000000003</v>
      </c>
      <c r="O12" s="9">
        <v>22.49</v>
      </c>
      <c r="P12" s="9">
        <v>12.326000000000001</v>
      </c>
      <c r="Q12" s="9">
        <v>10.163</v>
      </c>
      <c r="R12" s="9">
        <v>33.984000000000002</v>
      </c>
      <c r="S12" s="9">
        <v>19.827000000000002</v>
      </c>
      <c r="T12" s="9">
        <v>14.157</v>
      </c>
      <c r="U12" s="9">
        <v>28.364000000000001</v>
      </c>
      <c r="V12" s="9">
        <v>16.791</v>
      </c>
      <c r="W12" s="9">
        <v>11.573</v>
      </c>
      <c r="X12" s="9">
        <v>2.4849999999999999</v>
      </c>
      <c r="Y12" s="9">
        <v>0.66500000000000004</v>
      </c>
      <c r="Z12" s="9">
        <v>1.82</v>
      </c>
      <c r="AA12" s="9">
        <v>570.00800000000004</v>
      </c>
      <c r="AB12" s="9">
        <v>297.01499999999999</v>
      </c>
      <c r="AC12" s="9">
        <v>272.99299999999999</v>
      </c>
      <c r="AD12" s="9">
        <v>113.69</v>
      </c>
      <c r="AE12" s="9">
        <v>50.415999999999997</v>
      </c>
      <c r="AF12" s="9">
        <v>63.273000000000003</v>
      </c>
      <c r="AG12" s="9">
        <v>428.97899999999998</v>
      </c>
      <c r="AH12" s="9">
        <v>217.916</v>
      </c>
      <c r="AI12" s="9">
        <v>211.06299999999999</v>
      </c>
      <c r="AJ12" s="9">
        <v>15.2</v>
      </c>
      <c r="AK12" s="9">
        <v>6.1609999999999996</v>
      </c>
      <c r="AL12" s="9">
        <v>9.0389999999999997</v>
      </c>
      <c r="AM12" s="9">
        <v>51.493000000000002</v>
      </c>
      <c r="AN12" s="9">
        <v>31.483000000000001</v>
      </c>
      <c r="AO12" s="9">
        <v>20.010000000000002</v>
      </c>
      <c r="AP12" s="9">
        <v>5.7830000000000004</v>
      </c>
      <c r="AQ12" s="9">
        <v>1.127</v>
      </c>
      <c r="AR12" s="9">
        <v>4.6550000000000002</v>
      </c>
      <c r="AS12" s="9">
        <v>15.273999999999999</v>
      </c>
      <c r="AT12" s="9">
        <v>5.28</v>
      </c>
      <c r="AU12" s="9">
        <v>9.9939999999999998</v>
      </c>
      <c r="AV12" s="9">
        <v>29.77</v>
      </c>
      <c r="AW12" s="9">
        <v>13.802</v>
      </c>
      <c r="AX12" s="9">
        <v>15.967000000000001</v>
      </c>
      <c r="AY12" s="9">
        <v>159.74700000000001</v>
      </c>
      <c r="AZ12" s="9">
        <v>75.483999999999995</v>
      </c>
      <c r="BA12" s="9">
        <v>84.263000000000005</v>
      </c>
      <c r="BB12" s="9">
        <v>20.013999999999999</v>
      </c>
      <c r="BC12" s="9">
        <v>8.1440000000000001</v>
      </c>
      <c r="BD12" s="9">
        <v>11.869</v>
      </c>
      <c r="BE12" s="9">
        <v>63.582000000000001</v>
      </c>
      <c r="BF12" s="9">
        <v>21.872</v>
      </c>
      <c r="BG12" s="9">
        <v>41.710999999999999</v>
      </c>
      <c r="BH12" s="9">
        <v>26.635000000000002</v>
      </c>
      <c r="BI12" s="9">
        <v>12.763999999999999</v>
      </c>
      <c r="BJ12" s="9">
        <v>13.871</v>
      </c>
      <c r="BK12" s="9">
        <v>111.03100000000001</v>
      </c>
      <c r="BL12" s="9">
        <v>69.138999999999996</v>
      </c>
      <c r="BM12" s="9">
        <v>41.892000000000003</v>
      </c>
      <c r="BN12" s="9">
        <v>11.864000000000001</v>
      </c>
      <c r="BO12" s="9">
        <v>6.2160000000000002</v>
      </c>
      <c r="BP12" s="9">
        <v>5.6479999999999997</v>
      </c>
      <c r="BQ12" s="9">
        <v>10.625</v>
      </c>
      <c r="BR12" s="9">
        <v>4.3040000000000003</v>
      </c>
      <c r="BS12" s="9">
        <v>6.3209999999999997</v>
      </c>
      <c r="BT12" s="9">
        <v>2.3069999999999999</v>
      </c>
      <c r="BU12" s="9">
        <v>0.57099999999999995</v>
      </c>
      <c r="BV12" s="9">
        <v>1.736</v>
      </c>
      <c r="BW12" s="9">
        <v>7.4580000000000002</v>
      </c>
      <c r="BX12" s="9">
        <v>3.3</v>
      </c>
      <c r="BY12" s="9">
        <v>4.1580000000000004</v>
      </c>
      <c r="BZ12" s="9">
        <v>2.1179999999999999</v>
      </c>
      <c r="CA12" s="9">
        <v>1.631</v>
      </c>
      <c r="CB12" s="9">
        <v>0.48699999999999999</v>
      </c>
      <c r="CC12" s="9">
        <v>9.7690000000000001</v>
      </c>
      <c r="CD12" s="9">
        <v>7.0540000000000003</v>
      </c>
      <c r="CE12" s="9">
        <v>2.714</v>
      </c>
      <c r="CF12" s="9">
        <v>95.379000000000005</v>
      </c>
      <c r="CG12" s="9">
        <v>57.779000000000003</v>
      </c>
      <c r="CH12" s="9">
        <v>37.6</v>
      </c>
      <c r="CI12" s="9">
        <v>272.54300000000001</v>
      </c>
      <c r="CJ12" s="9">
        <v>146.99199999999999</v>
      </c>
      <c r="CK12" s="9">
        <v>125.551</v>
      </c>
      <c r="CL12" s="9">
        <v>188.99199999999999</v>
      </c>
      <c r="CM12" s="9">
        <v>98.56</v>
      </c>
      <c r="CN12" s="9">
        <v>90.430999999999997</v>
      </c>
      <c r="CO12" s="9">
        <v>570.25599999999997</v>
      </c>
      <c r="CP12" s="9">
        <v>307.899</v>
      </c>
      <c r="CQ12" s="9">
        <v>262.35700000000003</v>
      </c>
      <c r="CR12" s="9">
        <v>187.078</v>
      </c>
      <c r="CS12" s="9">
        <v>97.772000000000006</v>
      </c>
      <c r="CT12" s="9">
        <v>89.305999999999997</v>
      </c>
      <c r="CU12" s="9">
        <v>564.904</v>
      </c>
      <c r="CV12" s="9">
        <v>303.66399999999999</v>
      </c>
      <c r="CW12" s="9">
        <v>261.24</v>
      </c>
      <c r="CX12" s="9">
        <v>69.153000000000006</v>
      </c>
      <c r="CY12" s="9">
        <v>39.027999999999999</v>
      </c>
      <c r="CZ12" s="9">
        <v>30.125</v>
      </c>
      <c r="DA12" s="9">
        <v>179.244</v>
      </c>
      <c r="DB12" s="9">
        <v>93.751000000000005</v>
      </c>
      <c r="DC12" s="9">
        <v>85.494</v>
      </c>
      <c r="DD12" s="9">
        <v>68.817999999999998</v>
      </c>
      <c r="DE12" s="9">
        <v>32.292999999999999</v>
      </c>
      <c r="DF12" s="9">
        <v>36.524999999999999</v>
      </c>
      <c r="DG12" s="9">
        <v>288.80099999999999</v>
      </c>
      <c r="DH12" s="9">
        <v>156.86600000000001</v>
      </c>
      <c r="DI12" s="9">
        <v>131.935</v>
      </c>
      <c r="DJ12" s="9">
        <v>38.508000000000003</v>
      </c>
      <c r="DK12" s="9">
        <v>18.190000000000001</v>
      </c>
      <c r="DL12" s="9">
        <v>20.318000000000001</v>
      </c>
      <c r="DM12" s="9">
        <v>184.82900000000001</v>
      </c>
      <c r="DN12" s="9">
        <v>103.17</v>
      </c>
      <c r="DO12" s="9">
        <v>81.66</v>
      </c>
      <c r="DP12" s="9">
        <v>30.31</v>
      </c>
      <c r="DQ12" s="9">
        <v>14.103</v>
      </c>
      <c r="DR12" s="9">
        <v>16.207000000000001</v>
      </c>
      <c r="DS12" s="9">
        <v>103.97199999999999</v>
      </c>
      <c r="DT12" s="9">
        <v>53.695999999999998</v>
      </c>
      <c r="DU12" s="9">
        <v>50.276000000000003</v>
      </c>
      <c r="DV12" s="9">
        <v>49.106999999999999</v>
      </c>
      <c r="DW12" s="9">
        <v>26.452000000000002</v>
      </c>
      <c r="DX12" s="9">
        <v>22.655999999999999</v>
      </c>
      <c r="DY12" s="9">
        <v>96.858999999999995</v>
      </c>
      <c r="DZ12" s="9">
        <v>53.046999999999997</v>
      </c>
      <c r="EA12" s="9">
        <v>43.811</v>
      </c>
      <c r="EB12" s="9">
        <v>28.109000000000002</v>
      </c>
      <c r="EC12" s="9">
        <v>12.807</v>
      </c>
      <c r="ED12" s="9">
        <v>15.302</v>
      </c>
      <c r="EE12" s="9">
        <v>69.453000000000003</v>
      </c>
      <c r="EF12" s="9">
        <v>35.545999999999999</v>
      </c>
      <c r="EG12" s="9">
        <v>33.906999999999996</v>
      </c>
      <c r="EH12" s="9">
        <v>20.998000000000001</v>
      </c>
      <c r="EI12" s="9">
        <v>13.645</v>
      </c>
      <c r="EJ12" s="9">
        <v>7.3529999999999998</v>
      </c>
      <c r="EK12" s="9">
        <v>27.405999999999999</v>
      </c>
      <c r="EL12" s="9">
        <v>17.501000000000001</v>
      </c>
      <c r="EM12" s="9">
        <v>9.9049999999999994</v>
      </c>
      <c r="EN12" s="9">
        <v>1.913</v>
      </c>
      <c r="EO12" s="9">
        <v>0.78800000000000003</v>
      </c>
      <c r="EP12" s="9">
        <v>1.125</v>
      </c>
      <c r="EQ12" s="9">
        <v>5.3520000000000003</v>
      </c>
      <c r="ER12" s="9">
        <v>4.2350000000000003</v>
      </c>
      <c r="ES12" s="9">
        <v>1.117</v>
      </c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>
        <v>118.00700000000001</v>
      </c>
      <c r="HO12" s="9">
        <v>61.468000000000004</v>
      </c>
      <c r="HP12" s="9">
        <v>56.539000000000001</v>
      </c>
      <c r="HQ12" s="9">
        <v>48.05</v>
      </c>
      <c r="HR12" s="9">
        <v>24.661999999999999</v>
      </c>
      <c r="HS12" s="9">
        <v>23.388000000000002</v>
      </c>
      <c r="HT12" s="9">
        <v>273.86799999999999</v>
      </c>
      <c r="HU12" s="9">
        <v>140.74600000000001</v>
      </c>
      <c r="HV12" s="9">
        <v>133.12200000000001</v>
      </c>
      <c r="HW12" s="9">
        <v>16.827000000000002</v>
      </c>
      <c r="HX12" s="9">
        <v>8.26</v>
      </c>
      <c r="HY12" s="9">
        <v>8.5670000000000002</v>
      </c>
      <c r="HZ12" s="9">
        <v>244.94</v>
      </c>
      <c r="IA12" s="9">
        <v>138.27799999999999</v>
      </c>
      <c r="IB12" s="9">
        <v>106.66200000000001</v>
      </c>
      <c r="IC12" s="9">
        <v>3.0659999999999998</v>
      </c>
      <c r="ID12" s="9">
        <v>1.5389999999999999</v>
      </c>
      <c r="IE12" s="9">
        <v>1.5269999999999999</v>
      </c>
      <c r="IF12" s="9">
        <v>38.625999999999998</v>
      </c>
      <c r="IG12" s="9">
        <v>20.724</v>
      </c>
      <c r="IH12" s="9">
        <v>17.902000000000001</v>
      </c>
      <c r="II12" s="9">
        <v>3.0419999999999998</v>
      </c>
      <c r="IJ12" s="9">
        <v>2.6309999999999998</v>
      </c>
      <c r="IK12" s="9">
        <v>0.41099999999999998</v>
      </c>
      <c r="IL12" s="9">
        <v>12.823</v>
      </c>
      <c r="IM12" s="9">
        <v>8.1519999999999992</v>
      </c>
      <c r="IN12" s="9">
        <v>4.67</v>
      </c>
      <c r="IO12" s="9">
        <v>32.628999999999998</v>
      </c>
      <c r="IP12" s="9">
        <v>14.712</v>
      </c>
      <c r="IQ12" s="9">
        <v>17.917000000000002</v>
      </c>
    </row>
    <row r="13" spans="1:251">
      <c r="A13" s="10">
        <v>42767</v>
      </c>
      <c r="B13" s="9">
        <v>23.341000000000001</v>
      </c>
      <c r="C13" s="9">
        <v>23.228000000000002</v>
      </c>
      <c r="D13" s="9">
        <v>12.342000000000001</v>
      </c>
      <c r="E13" s="9">
        <v>10.885999999999999</v>
      </c>
      <c r="F13" s="9">
        <v>173.21899999999999</v>
      </c>
      <c r="G13" s="9">
        <v>92.274000000000001</v>
      </c>
      <c r="H13" s="9">
        <v>80.944999999999993</v>
      </c>
      <c r="I13" s="9">
        <v>86.778000000000006</v>
      </c>
      <c r="J13" s="9">
        <v>47.289000000000001</v>
      </c>
      <c r="K13" s="9">
        <v>39.488999999999997</v>
      </c>
      <c r="L13" s="9">
        <v>73.192999999999998</v>
      </c>
      <c r="M13" s="9">
        <v>41.179000000000002</v>
      </c>
      <c r="N13" s="9">
        <v>32.012999999999998</v>
      </c>
      <c r="O13" s="9">
        <v>15.813000000000001</v>
      </c>
      <c r="P13" s="9">
        <v>7.0860000000000003</v>
      </c>
      <c r="Q13" s="9">
        <v>8.7270000000000003</v>
      </c>
      <c r="R13" s="9">
        <v>38.786999999999999</v>
      </c>
      <c r="S13" s="9">
        <v>16.617000000000001</v>
      </c>
      <c r="T13" s="9">
        <v>22.17</v>
      </c>
      <c r="U13" s="9">
        <v>21.311</v>
      </c>
      <c r="V13" s="9">
        <v>12.135999999999999</v>
      </c>
      <c r="W13" s="9">
        <v>9.1750000000000007</v>
      </c>
      <c r="X13" s="9">
        <v>4.18</v>
      </c>
      <c r="Y13" s="9">
        <v>1.6819999999999999</v>
      </c>
      <c r="Z13" s="9">
        <v>2.4980000000000002</v>
      </c>
      <c r="AA13" s="9">
        <v>563.44100000000003</v>
      </c>
      <c r="AB13" s="9">
        <v>288.779</v>
      </c>
      <c r="AC13" s="9">
        <v>274.66199999999998</v>
      </c>
      <c r="AD13" s="9">
        <v>96.555000000000007</v>
      </c>
      <c r="AE13" s="9">
        <v>44.155000000000001</v>
      </c>
      <c r="AF13" s="9">
        <v>52.4</v>
      </c>
      <c r="AG13" s="9">
        <v>413.995</v>
      </c>
      <c r="AH13" s="9">
        <v>207.18700000000001</v>
      </c>
      <c r="AI13" s="9">
        <v>206.80799999999999</v>
      </c>
      <c r="AJ13" s="9">
        <v>14.4</v>
      </c>
      <c r="AK13" s="9">
        <v>5.5490000000000004</v>
      </c>
      <c r="AL13" s="9">
        <v>8.8510000000000009</v>
      </c>
      <c r="AM13" s="9">
        <v>43.578000000000003</v>
      </c>
      <c r="AN13" s="9">
        <v>20.167999999999999</v>
      </c>
      <c r="AO13" s="9">
        <v>23.41</v>
      </c>
      <c r="AP13" s="9">
        <v>2.5139999999999998</v>
      </c>
      <c r="AQ13" s="9">
        <v>1.4339999999999999</v>
      </c>
      <c r="AR13" s="9">
        <v>1.08</v>
      </c>
      <c r="AS13" s="9">
        <v>12.282999999999999</v>
      </c>
      <c r="AT13" s="9">
        <v>5.5919999999999996</v>
      </c>
      <c r="AU13" s="9">
        <v>6.6909999999999998</v>
      </c>
      <c r="AV13" s="9">
        <v>29.247</v>
      </c>
      <c r="AW13" s="9">
        <v>15.628</v>
      </c>
      <c r="AX13" s="9">
        <v>13.619</v>
      </c>
      <c r="AY13" s="9">
        <v>165.959</v>
      </c>
      <c r="AZ13" s="9">
        <v>82.543000000000006</v>
      </c>
      <c r="BA13" s="9">
        <v>83.415999999999997</v>
      </c>
      <c r="BB13" s="9">
        <v>15.061999999999999</v>
      </c>
      <c r="BC13" s="9">
        <v>5.9870000000000001</v>
      </c>
      <c r="BD13" s="9">
        <v>9.0749999999999993</v>
      </c>
      <c r="BE13" s="9">
        <v>55.320999999999998</v>
      </c>
      <c r="BF13" s="9">
        <v>24.481000000000002</v>
      </c>
      <c r="BG13" s="9">
        <v>30.84</v>
      </c>
      <c r="BH13" s="9">
        <v>26.16</v>
      </c>
      <c r="BI13" s="9">
        <v>11.757</v>
      </c>
      <c r="BJ13" s="9">
        <v>14.403</v>
      </c>
      <c r="BK13" s="9">
        <v>111.66200000000001</v>
      </c>
      <c r="BL13" s="9">
        <v>62.649000000000001</v>
      </c>
      <c r="BM13" s="9">
        <v>49.012999999999998</v>
      </c>
      <c r="BN13" s="9">
        <v>7.3310000000000004</v>
      </c>
      <c r="BO13" s="9">
        <v>2.6850000000000001</v>
      </c>
      <c r="BP13" s="9">
        <v>4.6459999999999999</v>
      </c>
      <c r="BQ13" s="9">
        <v>11.085000000000001</v>
      </c>
      <c r="BR13" s="9">
        <v>4.2160000000000002</v>
      </c>
      <c r="BS13" s="9">
        <v>6.87</v>
      </c>
      <c r="BT13" s="9">
        <v>0.62</v>
      </c>
      <c r="BU13" s="9">
        <v>0.62</v>
      </c>
      <c r="BV13" s="9">
        <v>0</v>
      </c>
      <c r="BW13" s="9">
        <v>4.08</v>
      </c>
      <c r="BX13" s="9">
        <v>2.7280000000000002</v>
      </c>
      <c r="BY13" s="9">
        <v>1.3520000000000001</v>
      </c>
      <c r="BZ13" s="9">
        <v>1.222</v>
      </c>
      <c r="CA13" s="9">
        <v>0.496</v>
      </c>
      <c r="CB13" s="9">
        <v>0.72599999999999998</v>
      </c>
      <c r="CC13" s="9">
        <v>10.028</v>
      </c>
      <c r="CD13" s="9">
        <v>4.8109999999999999</v>
      </c>
      <c r="CE13" s="9">
        <v>5.2169999999999996</v>
      </c>
      <c r="CF13" s="9">
        <v>103.93600000000001</v>
      </c>
      <c r="CG13" s="9">
        <v>60.780999999999999</v>
      </c>
      <c r="CH13" s="9">
        <v>43.155000000000001</v>
      </c>
      <c r="CI13" s="9">
        <v>258.36399999999998</v>
      </c>
      <c r="CJ13" s="9">
        <v>141.63</v>
      </c>
      <c r="CK13" s="9">
        <v>116.735</v>
      </c>
      <c r="CL13" s="9">
        <v>199.29900000000001</v>
      </c>
      <c r="CM13" s="9">
        <v>101.357</v>
      </c>
      <c r="CN13" s="9">
        <v>97.941999999999993</v>
      </c>
      <c r="CO13" s="9">
        <v>571.72699999999998</v>
      </c>
      <c r="CP13" s="9">
        <v>305.64299999999997</v>
      </c>
      <c r="CQ13" s="9">
        <v>266.084</v>
      </c>
      <c r="CR13" s="9">
        <v>197.24199999999999</v>
      </c>
      <c r="CS13" s="9">
        <v>99.646000000000001</v>
      </c>
      <c r="CT13" s="9">
        <v>97.596000000000004</v>
      </c>
      <c r="CU13" s="9">
        <v>564.50800000000004</v>
      </c>
      <c r="CV13" s="9">
        <v>300.66800000000001</v>
      </c>
      <c r="CW13" s="9">
        <v>263.84100000000001</v>
      </c>
      <c r="CX13" s="9">
        <v>71.283000000000001</v>
      </c>
      <c r="CY13" s="9">
        <v>37.534999999999997</v>
      </c>
      <c r="CZ13" s="9">
        <v>33.747999999999998</v>
      </c>
      <c r="DA13" s="9">
        <v>177.03399999999999</v>
      </c>
      <c r="DB13" s="9">
        <v>95.77</v>
      </c>
      <c r="DC13" s="9">
        <v>81.265000000000001</v>
      </c>
      <c r="DD13" s="9">
        <v>77.417000000000002</v>
      </c>
      <c r="DE13" s="9">
        <v>34.771999999999998</v>
      </c>
      <c r="DF13" s="9">
        <v>42.646000000000001</v>
      </c>
      <c r="DG13" s="9">
        <v>284.73899999999998</v>
      </c>
      <c r="DH13" s="9">
        <v>154.67500000000001</v>
      </c>
      <c r="DI13" s="9">
        <v>130.065</v>
      </c>
      <c r="DJ13" s="9">
        <v>43.929000000000002</v>
      </c>
      <c r="DK13" s="9">
        <v>20.614999999999998</v>
      </c>
      <c r="DL13" s="9">
        <v>23.314</v>
      </c>
      <c r="DM13" s="9">
        <v>188.25200000000001</v>
      </c>
      <c r="DN13" s="9">
        <v>99.626000000000005</v>
      </c>
      <c r="DO13" s="9">
        <v>88.625</v>
      </c>
      <c r="DP13" s="9">
        <v>33.488</v>
      </c>
      <c r="DQ13" s="9">
        <v>14.157</v>
      </c>
      <c r="DR13" s="9">
        <v>19.331</v>
      </c>
      <c r="DS13" s="9">
        <v>96.488</v>
      </c>
      <c r="DT13" s="9">
        <v>55.048000000000002</v>
      </c>
      <c r="DU13" s="9">
        <v>41.439</v>
      </c>
      <c r="DV13" s="9">
        <v>48.542000000000002</v>
      </c>
      <c r="DW13" s="9">
        <v>27.338999999999999</v>
      </c>
      <c r="DX13" s="9">
        <v>21.202000000000002</v>
      </c>
      <c r="DY13" s="9">
        <v>102.735</v>
      </c>
      <c r="DZ13" s="9">
        <v>50.222999999999999</v>
      </c>
      <c r="EA13" s="9">
        <v>52.512</v>
      </c>
      <c r="EB13" s="9">
        <v>29.044</v>
      </c>
      <c r="EC13" s="9">
        <v>16.206</v>
      </c>
      <c r="ED13" s="9">
        <v>12.839</v>
      </c>
      <c r="EE13" s="9">
        <v>72.275999999999996</v>
      </c>
      <c r="EF13" s="9">
        <v>32.804000000000002</v>
      </c>
      <c r="EG13" s="9">
        <v>39.472999999999999</v>
      </c>
      <c r="EH13" s="9">
        <v>19.497</v>
      </c>
      <c r="EI13" s="9">
        <v>11.134</v>
      </c>
      <c r="EJ13" s="9">
        <v>8.3629999999999995</v>
      </c>
      <c r="EK13" s="9">
        <v>30.457999999999998</v>
      </c>
      <c r="EL13" s="9">
        <v>17.419</v>
      </c>
      <c r="EM13" s="9">
        <v>13.039</v>
      </c>
      <c r="EN13" s="9">
        <v>2.0569999999999999</v>
      </c>
      <c r="EO13" s="9">
        <v>1.7110000000000001</v>
      </c>
      <c r="EP13" s="9">
        <v>0.34599999999999997</v>
      </c>
      <c r="EQ13" s="9">
        <v>7.2190000000000003</v>
      </c>
      <c r="ER13" s="9">
        <v>4.976</v>
      </c>
      <c r="ES13" s="9">
        <v>2.2429999999999999</v>
      </c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>
        <v>102.408</v>
      </c>
      <c r="HO13" s="9">
        <v>51.07</v>
      </c>
      <c r="HP13" s="9">
        <v>51.338999999999999</v>
      </c>
      <c r="HQ13" s="9">
        <v>76.061999999999998</v>
      </c>
      <c r="HR13" s="9">
        <v>36.744999999999997</v>
      </c>
      <c r="HS13" s="9">
        <v>39.317</v>
      </c>
      <c r="HT13" s="9">
        <v>295.03100000000001</v>
      </c>
      <c r="HU13" s="9">
        <v>149.38200000000001</v>
      </c>
      <c r="HV13" s="9">
        <v>145.649</v>
      </c>
      <c r="HW13" s="9">
        <v>16.2</v>
      </c>
      <c r="HX13" s="9">
        <v>11.205</v>
      </c>
      <c r="HY13" s="9">
        <v>4.9950000000000001</v>
      </c>
      <c r="HZ13" s="9">
        <v>210.19399999999999</v>
      </c>
      <c r="IA13" s="9">
        <v>121.866</v>
      </c>
      <c r="IB13" s="9">
        <v>88.328999999999994</v>
      </c>
      <c r="IC13" s="9">
        <v>4.0019999999999998</v>
      </c>
      <c r="ID13" s="9">
        <v>1.7110000000000001</v>
      </c>
      <c r="IE13" s="9">
        <v>2.2909999999999999</v>
      </c>
      <c r="IF13" s="9">
        <v>45.442</v>
      </c>
      <c r="IG13" s="9">
        <v>22.483000000000001</v>
      </c>
      <c r="IH13" s="9">
        <v>22.959</v>
      </c>
      <c r="II13" s="9">
        <v>0.626</v>
      </c>
      <c r="IJ13" s="9">
        <v>0.626</v>
      </c>
      <c r="IK13" s="9">
        <v>0</v>
      </c>
      <c r="IL13" s="9">
        <v>21.059000000000001</v>
      </c>
      <c r="IM13" s="9">
        <v>11.912000000000001</v>
      </c>
      <c r="IN13" s="9">
        <v>9.1470000000000002</v>
      </c>
      <c r="IO13" s="9">
        <v>28.885999999999999</v>
      </c>
      <c r="IP13" s="9">
        <v>11.664</v>
      </c>
      <c r="IQ13" s="9">
        <v>17.222000000000001</v>
      </c>
    </row>
    <row r="14" spans="1:251">
      <c r="A14" s="10">
        <v>43132</v>
      </c>
      <c r="B14" s="9">
        <v>27.687000000000001</v>
      </c>
      <c r="C14" s="9">
        <v>23.181999999999999</v>
      </c>
      <c r="D14" s="9">
        <v>12.569000000000001</v>
      </c>
      <c r="E14" s="9">
        <v>10.613</v>
      </c>
      <c r="F14" s="9">
        <v>174.393</v>
      </c>
      <c r="G14" s="9">
        <v>96.019000000000005</v>
      </c>
      <c r="H14" s="9">
        <v>78.373999999999995</v>
      </c>
      <c r="I14" s="9">
        <v>106.70399999999999</v>
      </c>
      <c r="J14" s="9">
        <v>52.668999999999997</v>
      </c>
      <c r="K14" s="9">
        <v>54.034999999999997</v>
      </c>
      <c r="L14" s="9">
        <v>84.811999999999998</v>
      </c>
      <c r="M14" s="9">
        <v>50.676000000000002</v>
      </c>
      <c r="N14" s="9">
        <v>34.136000000000003</v>
      </c>
      <c r="O14" s="9">
        <v>16.149999999999999</v>
      </c>
      <c r="P14" s="9">
        <v>6.5019999999999998</v>
      </c>
      <c r="Q14" s="9">
        <v>9.6479999999999997</v>
      </c>
      <c r="R14" s="9">
        <v>36.790999999999997</v>
      </c>
      <c r="S14" s="9">
        <v>17.120999999999999</v>
      </c>
      <c r="T14" s="9">
        <v>19.670000000000002</v>
      </c>
      <c r="U14" s="9">
        <v>26.568999999999999</v>
      </c>
      <c r="V14" s="9">
        <v>12.510999999999999</v>
      </c>
      <c r="W14" s="9">
        <v>14.057</v>
      </c>
      <c r="X14" s="9">
        <v>2.653</v>
      </c>
      <c r="Y14" s="9">
        <v>0</v>
      </c>
      <c r="Z14" s="9">
        <v>2.653</v>
      </c>
      <c r="AA14" s="9">
        <v>624.27200000000005</v>
      </c>
      <c r="AB14" s="9">
        <v>335.02800000000002</v>
      </c>
      <c r="AC14" s="9">
        <v>289.24400000000003</v>
      </c>
      <c r="AD14" s="9">
        <v>111.59</v>
      </c>
      <c r="AE14" s="9">
        <v>54.204000000000001</v>
      </c>
      <c r="AF14" s="9">
        <v>57.386000000000003</v>
      </c>
      <c r="AG14" s="9">
        <v>469.37299999999999</v>
      </c>
      <c r="AH14" s="9">
        <v>234.74100000000001</v>
      </c>
      <c r="AI14" s="9">
        <v>234.63200000000001</v>
      </c>
      <c r="AJ14" s="9">
        <v>9.8859999999999992</v>
      </c>
      <c r="AK14" s="9">
        <v>5.6260000000000003</v>
      </c>
      <c r="AL14" s="9">
        <v>4.2590000000000003</v>
      </c>
      <c r="AM14" s="9">
        <v>66.106999999999999</v>
      </c>
      <c r="AN14" s="9">
        <v>35.652000000000001</v>
      </c>
      <c r="AO14" s="9">
        <v>30.454999999999998</v>
      </c>
      <c r="AP14" s="9">
        <v>4.694</v>
      </c>
      <c r="AQ14" s="9">
        <v>1.07</v>
      </c>
      <c r="AR14" s="9">
        <v>3.6240000000000001</v>
      </c>
      <c r="AS14" s="9">
        <v>15.282</v>
      </c>
      <c r="AT14" s="9">
        <v>3.8330000000000002</v>
      </c>
      <c r="AU14" s="9">
        <v>11.449</v>
      </c>
      <c r="AV14" s="9">
        <v>30.105</v>
      </c>
      <c r="AW14" s="9">
        <v>13.285</v>
      </c>
      <c r="AX14" s="9">
        <v>16.82</v>
      </c>
      <c r="AY14" s="9">
        <v>169.93199999999999</v>
      </c>
      <c r="AZ14" s="9">
        <v>79.933999999999997</v>
      </c>
      <c r="BA14" s="9">
        <v>89.998000000000005</v>
      </c>
      <c r="BB14" s="9">
        <v>21.687999999999999</v>
      </c>
      <c r="BC14" s="9">
        <v>7.3070000000000004</v>
      </c>
      <c r="BD14" s="9">
        <v>14.381</v>
      </c>
      <c r="BE14" s="9">
        <v>69.459999999999994</v>
      </c>
      <c r="BF14" s="9">
        <v>30.437000000000001</v>
      </c>
      <c r="BG14" s="9">
        <v>39.021999999999998</v>
      </c>
      <c r="BH14" s="9">
        <v>30.914999999999999</v>
      </c>
      <c r="BI14" s="9">
        <v>19.117000000000001</v>
      </c>
      <c r="BJ14" s="9">
        <v>11.798</v>
      </c>
      <c r="BK14" s="9">
        <v>117.11199999999999</v>
      </c>
      <c r="BL14" s="9">
        <v>68.858000000000004</v>
      </c>
      <c r="BM14" s="9">
        <v>48.253999999999998</v>
      </c>
      <c r="BN14" s="9">
        <v>10.5</v>
      </c>
      <c r="BO14" s="9">
        <v>5.74</v>
      </c>
      <c r="BP14" s="9">
        <v>4.76</v>
      </c>
      <c r="BQ14" s="9">
        <v>14.551</v>
      </c>
      <c r="BR14" s="9">
        <v>7.5410000000000004</v>
      </c>
      <c r="BS14" s="9">
        <v>7.01</v>
      </c>
      <c r="BT14" s="9">
        <v>0.61199999999999999</v>
      </c>
      <c r="BU14" s="9">
        <v>0.61199999999999999</v>
      </c>
      <c r="BV14" s="9">
        <v>0</v>
      </c>
      <c r="BW14" s="9">
        <v>4.6440000000000001</v>
      </c>
      <c r="BX14" s="9">
        <v>1.266</v>
      </c>
      <c r="BY14" s="9">
        <v>3.3780000000000001</v>
      </c>
      <c r="BZ14" s="9">
        <v>3.19</v>
      </c>
      <c r="CA14" s="9">
        <v>1.446</v>
      </c>
      <c r="CB14" s="9">
        <v>1.744</v>
      </c>
      <c r="CC14" s="9">
        <v>12.285</v>
      </c>
      <c r="CD14" s="9">
        <v>7.2190000000000003</v>
      </c>
      <c r="CE14" s="9">
        <v>5.0659999999999998</v>
      </c>
      <c r="CF14" s="9">
        <v>89.210999999999999</v>
      </c>
      <c r="CG14" s="9">
        <v>54.24</v>
      </c>
      <c r="CH14" s="9">
        <v>34.970999999999997</v>
      </c>
      <c r="CI14" s="9">
        <v>282.392</v>
      </c>
      <c r="CJ14" s="9">
        <v>160.958</v>
      </c>
      <c r="CK14" s="9">
        <v>121.434</v>
      </c>
      <c r="CL14" s="9">
        <v>184.14699999999999</v>
      </c>
      <c r="CM14" s="9">
        <v>90.447000000000003</v>
      </c>
      <c r="CN14" s="9">
        <v>93.7</v>
      </c>
      <c r="CO14" s="9">
        <v>623.79300000000001</v>
      </c>
      <c r="CP14" s="9">
        <v>307.40499999999997</v>
      </c>
      <c r="CQ14" s="9">
        <v>316.38799999999998</v>
      </c>
      <c r="CR14" s="9">
        <v>182.67699999999999</v>
      </c>
      <c r="CS14" s="9">
        <v>89.506</v>
      </c>
      <c r="CT14" s="9">
        <v>93.171000000000006</v>
      </c>
      <c r="CU14" s="9">
        <v>620.58199999999999</v>
      </c>
      <c r="CV14" s="9">
        <v>304.94200000000001</v>
      </c>
      <c r="CW14" s="9">
        <v>315.63900000000001</v>
      </c>
      <c r="CX14" s="9">
        <v>72.775999999999996</v>
      </c>
      <c r="CY14" s="9">
        <v>38.148000000000003</v>
      </c>
      <c r="CZ14" s="9">
        <v>34.628999999999998</v>
      </c>
      <c r="DA14" s="9">
        <v>202.89400000000001</v>
      </c>
      <c r="DB14" s="9">
        <v>94.453000000000003</v>
      </c>
      <c r="DC14" s="9">
        <v>108.441</v>
      </c>
      <c r="DD14" s="9">
        <v>63.167000000000002</v>
      </c>
      <c r="DE14" s="9">
        <v>30.536999999999999</v>
      </c>
      <c r="DF14" s="9">
        <v>32.628999999999998</v>
      </c>
      <c r="DG14" s="9">
        <v>320.5</v>
      </c>
      <c r="DH14" s="9">
        <v>159.31899999999999</v>
      </c>
      <c r="DI14" s="9">
        <v>161.18100000000001</v>
      </c>
      <c r="DJ14" s="9">
        <v>38.363</v>
      </c>
      <c r="DK14" s="9">
        <v>18.785</v>
      </c>
      <c r="DL14" s="9">
        <v>19.577999999999999</v>
      </c>
      <c r="DM14" s="9">
        <v>202.76400000000001</v>
      </c>
      <c r="DN14" s="9">
        <v>104.855</v>
      </c>
      <c r="DO14" s="9">
        <v>97.909000000000006</v>
      </c>
      <c r="DP14" s="9">
        <v>24.803999999999998</v>
      </c>
      <c r="DQ14" s="9">
        <v>11.753</v>
      </c>
      <c r="DR14" s="9">
        <v>13.051</v>
      </c>
      <c r="DS14" s="9">
        <v>117.736</v>
      </c>
      <c r="DT14" s="9">
        <v>54.465000000000003</v>
      </c>
      <c r="DU14" s="9">
        <v>63.271000000000001</v>
      </c>
      <c r="DV14" s="9">
        <v>46.734000000000002</v>
      </c>
      <c r="DW14" s="9">
        <v>20.821000000000002</v>
      </c>
      <c r="DX14" s="9">
        <v>25.913</v>
      </c>
      <c r="DY14" s="9">
        <v>97.188000000000002</v>
      </c>
      <c r="DZ14" s="9">
        <v>51.17</v>
      </c>
      <c r="EA14" s="9">
        <v>46.018000000000001</v>
      </c>
      <c r="EB14" s="9">
        <v>25.396000000000001</v>
      </c>
      <c r="EC14" s="9">
        <v>10.773999999999999</v>
      </c>
      <c r="ED14" s="9">
        <v>14.622999999999999</v>
      </c>
      <c r="EE14" s="9">
        <v>65.679000000000002</v>
      </c>
      <c r="EF14" s="9">
        <v>33.901000000000003</v>
      </c>
      <c r="EG14" s="9">
        <v>31.777999999999999</v>
      </c>
      <c r="EH14" s="9">
        <v>21.338000000000001</v>
      </c>
      <c r="EI14" s="9">
        <v>10.048</v>
      </c>
      <c r="EJ14" s="9">
        <v>11.29</v>
      </c>
      <c r="EK14" s="9">
        <v>31.507999999999999</v>
      </c>
      <c r="EL14" s="9">
        <v>17.268999999999998</v>
      </c>
      <c r="EM14" s="9">
        <v>14.24</v>
      </c>
      <c r="EN14" s="9">
        <v>1.4690000000000001</v>
      </c>
      <c r="EO14" s="9">
        <v>0.94</v>
      </c>
      <c r="EP14" s="9">
        <v>0.52900000000000003</v>
      </c>
      <c r="EQ14" s="9">
        <v>3.2120000000000002</v>
      </c>
      <c r="ER14" s="9">
        <v>2.4630000000000001</v>
      </c>
      <c r="ES14" s="9">
        <v>0.748</v>
      </c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>
        <v>0</v>
      </c>
      <c r="HJ14" s="9"/>
      <c r="HK14" s="9"/>
      <c r="HL14" s="9"/>
      <c r="HM14" s="9"/>
      <c r="HN14" s="9">
        <v>107.02500000000001</v>
      </c>
      <c r="HO14" s="9">
        <v>49.988999999999997</v>
      </c>
      <c r="HP14" s="9">
        <v>57.036000000000001</v>
      </c>
      <c r="HQ14" s="9">
        <v>52.805</v>
      </c>
      <c r="HR14" s="9">
        <v>26.033999999999999</v>
      </c>
      <c r="HS14" s="9">
        <v>26.771000000000001</v>
      </c>
      <c r="HT14" s="9">
        <v>310.601</v>
      </c>
      <c r="HU14" s="9">
        <v>146.69800000000001</v>
      </c>
      <c r="HV14" s="9">
        <v>163.90299999999999</v>
      </c>
      <c r="HW14" s="9">
        <v>19.428999999999998</v>
      </c>
      <c r="HX14" s="9">
        <v>10.587999999999999</v>
      </c>
      <c r="HY14" s="9">
        <v>8.8409999999999993</v>
      </c>
      <c r="HZ14" s="9">
        <v>246.58</v>
      </c>
      <c r="IA14" s="9">
        <v>129.989</v>
      </c>
      <c r="IB14" s="9">
        <v>116.59</v>
      </c>
      <c r="IC14" s="9">
        <v>3.403</v>
      </c>
      <c r="ID14" s="9">
        <v>2.351</v>
      </c>
      <c r="IE14" s="9">
        <v>1.0529999999999999</v>
      </c>
      <c r="IF14" s="9">
        <v>52.152000000000001</v>
      </c>
      <c r="IG14" s="9">
        <v>23.664000000000001</v>
      </c>
      <c r="IH14" s="9">
        <v>28.488</v>
      </c>
      <c r="II14" s="9">
        <v>1.484</v>
      </c>
      <c r="IJ14" s="9">
        <v>1.484</v>
      </c>
      <c r="IK14" s="9">
        <v>0</v>
      </c>
      <c r="IL14" s="9">
        <v>14.46</v>
      </c>
      <c r="IM14" s="9">
        <v>7.0540000000000003</v>
      </c>
      <c r="IN14" s="9">
        <v>7.4059999999999997</v>
      </c>
      <c r="IO14" s="9">
        <v>27.449000000000002</v>
      </c>
      <c r="IP14" s="9">
        <v>14.646000000000001</v>
      </c>
      <c r="IQ14" s="9">
        <v>12.803000000000001</v>
      </c>
    </row>
    <row r="15" spans="1:251">
      <c r="A15" s="10">
        <v>43497</v>
      </c>
      <c r="B15" s="9">
        <v>15.689</v>
      </c>
      <c r="C15" s="9">
        <v>25.67</v>
      </c>
      <c r="D15" s="9">
        <v>7.9470000000000001</v>
      </c>
      <c r="E15" s="9">
        <v>17.722999999999999</v>
      </c>
      <c r="F15" s="9">
        <v>148.035</v>
      </c>
      <c r="G15" s="9">
        <v>76.88</v>
      </c>
      <c r="H15" s="9">
        <v>71.155000000000001</v>
      </c>
      <c r="I15" s="9">
        <v>108.22499999999999</v>
      </c>
      <c r="J15" s="9">
        <v>43.244</v>
      </c>
      <c r="K15" s="9">
        <v>64.980999999999995</v>
      </c>
      <c r="L15" s="9">
        <v>60.027999999999999</v>
      </c>
      <c r="M15" s="9">
        <v>38.024999999999999</v>
      </c>
      <c r="N15" s="9">
        <v>22.003</v>
      </c>
      <c r="O15" s="9">
        <v>15.009</v>
      </c>
      <c r="P15" s="9">
        <v>5.8520000000000003</v>
      </c>
      <c r="Q15" s="9">
        <v>9.157</v>
      </c>
      <c r="R15" s="9">
        <v>31.445</v>
      </c>
      <c r="S15" s="9">
        <v>17.122</v>
      </c>
      <c r="T15" s="9">
        <v>14.323</v>
      </c>
      <c r="U15" s="9">
        <v>23.869</v>
      </c>
      <c r="V15" s="9">
        <v>6.7</v>
      </c>
      <c r="W15" s="9">
        <v>17.169</v>
      </c>
      <c r="X15" s="9">
        <v>3.774</v>
      </c>
      <c r="Y15" s="9">
        <v>1.222</v>
      </c>
      <c r="Z15" s="9">
        <v>2.552</v>
      </c>
      <c r="AA15" s="9">
        <v>602.79100000000005</v>
      </c>
      <c r="AB15" s="9">
        <v>315.197</v>
      </c>
      <c r="AC15" s="9">
        <v>287.59399999999999</v>
      </c>
      <c r="AD15" s="9">
        <v>94.992000000000004</v>
      </c>
      <c r="AE15" s="9">
        <v>44.837000000000003</v>
      </c>
      <c r="AF15" s="9">
        <v>50.155000000000001</v>
      </c>
      <c r="AG15" s="9">
        <v>463.61700000000002</v>
      </c>
      <c r="AH15" s="9">
        <v>219.59299999999999</v>
      </c>
      <c r="AI15" s="9">
        <v>244.024</v>
      </c>
      <c r="AJ15" s="9">
        <v>9.36</v>
      </c>
      <c r="AK15" s="9">
        <v>5.1340000000000003</v>
      </c>
      <c r="AL15" s="9">
        <v>4.226</v>
      </c>
      <c r="AM15" s="9">
        <v>75.266999999999996</v>
      </c>
      <c r="AN15" s="9">
        <v>30.523</v>
      </c>
      <c r="AO15" s="9">
        <v>44.744</v>
      </c>
      <c r="AP15" s="9">
        <v>4.1689999999999996</v>
      </c>
      <c r="AQ15" s="9">
        <v>2.7410000000000001</v>
      </c>
      <c r="AR15" s="9">
        <v>1.4279999999999999</v>
      </c>
      <c r="AS15" s="9">
        <v>18.353999999999999</v>
      </c>
      <c r="AT15" s="9">
        <v>6.242</v>
      </c>
      <c r="AU15" s="9">
        <v>12.112</v>
      </c>
      <c r="AV15" s="9">
        <v>26.71</v>
      </c>
      <c r="AW15" s="9">
        <v>11.208</v>
      </c>
      <c r="AX15" s="9">
        <v>15.502000000000001</v>
      </c>
      <c r="AY15" s="9">
        <v>153.85300000000001</v>
      </c>
      <c r="AZ15" s="9">
        <v>65.512</v>
      </c>
      <c r="BA15" s="9">
        <v>88.340999999999994</v>
      </c>
      <c r="BB15" s="9">
        <v>17.904</v>
      </c>
      <c r="BC15" s="9">
        <v>4.7779999999999996</v>
      </c>
      <c r="BD15" s="9">
        <v>13.125999999999999</v>
      </c>
      <c r="BE15" s="9">
        <v>69.820999999999998</v>
      </c>
      <c r="BF15" s="9">
        <v>29.225000000000001</v>
      </c>
      <c r="BG15" s="9">
        <v>40.595999999999997</v>
      </c>
      <c r="BH15" s="9">
        <v>27.283000000000001</v>
      </c>
      <c r="BI15" s="9">
        <v>15.36</v>
      </c>
      <c r="BJ15" s="9">
        <v>11.923</v>
      </c>
      <c r="BK15" s="9">
        <v>114.43</v>
      </c>
      <c r="BL15" s="9">
        <v>71.685000000000002</v>
      </c>
      <c r="BM15" s="9">
        <v>42.744999999999997</v>
      </c>
      <c r="BN15" s="9">
        <v>3.4660000000000002</v>
      </c>
      <c r="BO15" s="9">
        <v>1.907</v>
      </c>
      <c r="BP15" s="9">
        <v>1.5589999999999999</v>
      </c>
      <c r="BQ15" s="9">
        <v>10.831</v>
      </c>
      <c r="BR15" s="9">
        <v>7.1120000000000001</v>
      </c>
      <c r="BS15" s="9">
        <v>3.7189999999999999</v>
      </c>
      <c r="BT15" s="9">
        <v>0</v>
      </c>
      <c r="BU15" s="9">
        <v>0</v>
      </c>
      <c r="BV15" s="9">
        <v>0</v>
      </c>
      <c r="BW15" s="9">
        <v>5.0579999999999998</v>
      </c>
      <c r="BX15" s="9">
        <v>2.4870000000000001</v>
      </c>
      <c r="BY15" s="9">
        <v>2.5720000000000001</v>
      </c>
      <c r="BZ15" s="9">
        <v>6.1</v>
      </c>
      <c r="CA15" s="9">
        <v>3.7090000000000001</v>
      </c>
      <c r="CB15" s="9">
        <v>2.391</v>
      </c>
      <c r="CC15" s="9">
        <v>16.003</v>
      </c>
      <c r="CD15" s="9">
        <v>6.8070000000000004</v>
      </c>
      <c r="CE15" s="9">
        <v>9.1950000000000003</v>
      </c>
      <c r="CF15" s="9">
        <v>85.650999999999996</v>
      </c>
      <c r="CG15" s="9">
        <v>51.247</v>
      </c>
      <c r="CH15" s="9">
        <v>34.402999999999999</v>
      </c>
      <c r="CI15" s="9">
        <v>275.49400000000003</v>
      </c>
      <c r="CJ15" s="9">
        <v>152.52199999999999</v>
      </c>
      <c r="CK15" s="9">
        <v>122.97199999999999</v>
      </c>
      <c r="CL15" s="9">
        <v>159.881</v>
      </c>
      <c r="CM15" s="9">
        <v>82.323999999999998</v>
      </c>
      <c r="CN15" s="9">
        <v>77.557000000000002</v>
      </c>
      <c r="CO15" s="9">
        <v>662.69100000000003</v>
      </c>
      <c r="CP15" s="9">
        <v>340.18</v>
      </c>
      <c r="CQ15" s="9">
        <v>322.51100000000002</v>
      </c>
      <c r="CR15" s="9">
        <v>155.69800000000001</v>
      </c>
      <c r="CS15" s="9">
        <v>79.403999999999996</v>
      </c>
      <c r="CT15" s="9">
        <v>76.293999999999997</v>
      </c>
      <c r="CU15" s="9">
        <v>657.01199999999994</v>
      </c>
      <c r="CV15" s="9">
        <v>335.40499999999997</v>
      </c>
      <c r="CW15" s="9">
        <v>321.60700000000003</v>
      </c>
      <c r="CX15" s="9">
        <v>60.290999999999997</v>
      </c>
      <c r="CY15" s="9">
        <v>31.004000000000001</v>
      </c>
      <c r="CZ15" s="9">
        <v>29.286999999999999</v>
      </c>
      <c r="DA15" s="9">
        <v>211.072</v>
      </c>
      <c r="DB15" s="9">
        <v>102.44799999999999</v>
      </c>
      <c r="DC15" s="9">
        <v>108.623</v>
      </c>
      <c r="DD15" s="9">
        <v>57.478000000000002</v>
      </c>
      <c r="DE15" s="9">
        <v>30.481000000000002</v>
      </c>
      <c r="DF15" s="9">
        <v>26.998000000000001</v>
      </c>
      <c r="DG15" s="9">
        <v>331.15199999999999</v>
      </c>
      <c r="DH15" s="9">
        <v>167.84</v>
      </c>
      <c r="DI15" s="9">
        <v>163.31200000000001</v>
      </c>
      <c r="DJ15" s="9">
        <v>27.981000000000002</v>
      </c>
      <c r="DK15" s="9">
        <v>13.384</v>
      </c>
      <c r="DL15" s="9">
        <v>14.597</v>
      </c>
      <c r="DM15" s="9">
        <v>217.876</v>
      </c>
      <c r="DN15" s="9">
        <v>109.631</v>
      </c>
      <c r="DO15" s="9">
        <v>108.245</v>
      </c>
      <c r="DP15" s="9">
        <v>29.497</v>
      </c>
      <c r="DQ15" s="9">
        <v>17.097000000000001</v>
      </c>
      <c r="DR15" s="9">
        <v>12.4</v>
      </c>
      <c r="DS15" s="9">
        <v>113.276</v>
      </c>
      <c r="DT15" s="9">
        <v>58.209000000000003</v>
      </c>
      <c r="DU15" s="9">
        <v>55.067</v>
      </c>
      <c r="DV15" s="9">
        <v>37.929000000000002</v>
      </c>
      <c r="DW15" s="9">
        <v>17.920000000000002</v>
      </c>
      <c r="DX15" s="9">
        <v>20.009</v>
      </c>
      <c r="DY15" s="9">
        <v>114.788</v>
      </c>
      <c r="DZ15" s="9">
        <v>65.117000000000004</v>
      </c>
      <c r="EA15" s="9">
        <v>49.671999999999997</v>
      </c>
      <c r="EB15" s="9">
        <v>19.815000000000001</v>
      </c>
      <c r="EC15" s="9">
        <v>7.93</v>
      </c>
      <c r="ED15" s="9">
        <v>11.885</v>
      </c>
      <c r="EE15" s="9">
        <v>82.685000000000002</v>
      </c>
      <c r="EF15" s="9">
        <v>43.713000000000001</v>
      </c>
      <c r="EG15" s="9">
        <v>38.972999999999999</v>
      </c>
      <c r="EH15" s="9">
        <v>18.114000000000001</v>
      </c>
      <c r="EI15" s="9">
        <v>9.99</v>
      </c>
      <c r="EJ15" s="9">
        <v>8.1240000000000006</v>
      </c>
      <c r="EK15" s="9">
        <v>32.103000000000002</v>
      </c>
      <c r="EL15" s="9">
        <v>21.404</v>
      </c>
      <c r="EM15" s="9">
        <v>10.699</v>
      </c>
      <c r="EN15" s="9">
        <v>4.1829999999999998</v>
      </c>
      <c r="EO15" s="9">
        <v>2.92</v>
      </c>
      <c r="EP15" s="9">
        <v>1.2629999999999999</v>
      </c>
      <c r="EQ15" s="9">
        <v>5.6790000000000003</v>
      </c>
      <c r="ER15" s="9">
        <v>4.7750000000000004</v>
      </c>
      <c r="ES15" s="9">
        <v>0.90400000000000003</v>
      </c>
      <c r="ET15" s="9">
        <v>128.88</v>
      </c>
      <c r="EU15" s="9">
        <v>63.561999999999998</v>
      </c>
      <c r="EV15" s="9">
        <v>65.319000000000003</v>
      </c>
      <c r="EW15" s="9">
        <v>523.31200000000001</v>
      </c>
      <c r="EX15" s="9">
        <v>258.96600000000001</v>
      </c>
      <c r="EY15" s="9">
        <v>264.346</v>
      </c>
      <c r="EZ15" s="9">
        <v>56.374000000000002</v>
      </c>
      <c r="FA15" s="9">
        <v>24.794</v>
      </c>
      <c r="FB15" s="9">
        <v>31.58</v>
      </c>
      <c r="FC15" s="9">
        <v>310.73</v>
      </c>
      <c r="FD15" s="9">
        <v>160.17400000000001</v>
      </c>
      <c r="FE15" s="9">
        <v>150.55600000000001</v>
      </c>
      <c r="FF15" s="9">
        <v>33.756</v>
      </c>
      <c r="FG15" s="9">
        <v>12.233000000000001</v>
      </c>
      <c r="FH15" s="9">
        <v>21.523</v>
      </c>
      <c r="FI15" s="9">
        <v>152.98400000000001</v>
      </c>
      <c r="FJ15" s="9">
        <v>80.721000000000004</v>
      </c>
      <c r="FK15" s="9">
        <v>72.263000000000005</v>
      </c>
      <c r="FL15" s="9">
        <v>22.617999999999999</v>
      </c>
      <c r="FM15" s="9">
        <v>12.561</v>
      </c>
      <c r="FN15" s="9">
        <v>10.057</v>
      </c>
      <c r="FO15" s="9">
        <v>157.74700000000001</v>
      </c>
      <c r="FP15" s="9">
        <v>79.453000000000003</v>
      </c>
      <c r="FQ15" s="9">
        <v>78.293000000000006</v>
      </c>
      <c r="FR15" s="9">
        <v>10.217000000000001</v>
      </c>
      <c r="FS15" s="9">
        <v>1.837</v>
      </c>
      <c r="FT15" s="9">
        <v>8.3800000000000008</v>
      </c>
      <c r="FU15" s="9">
        <v>26.271000000000001</v>
      </c>
      <c r="FV15" s="9">
        <v>2.585</v>
      </c>
      <c r="FW15" s="9">
        <v>23.686</v>
      </c>
      <c r="FX15" s="9">
        <v>29.42</v>
      </c>
      <c r="FY15" s="9">
        <v>15.653</v>
      </c>
      <c r="FZ15" s="9">
        <v>13.766999999999999</v>
      </c>
      <c r="GA15" s="9">
        <v>67.94</v>
      </c>
      <c r="GB15" s="9">
        <v>30.564</v>
      </c>
      <c r="GC15" s="9">
        <v>37.375</v>
      </c>
      <c r="GD15" s="9">
        <v>28.359000000000002</v>
      </c>
      <c r="GE15" s="9">
        <v>18.527999999999999</v>
      </c>
      <c r="GF15" s="9">
        <v>9.8309999999999995</v>
      </c>
      <c r="GG15" s="9">
        <v>91.007000000000005</v>
      </c>
      <c r="GH15" s="9">
        <v>51.469000000000001</v>
      </c>
      <c r="GI15" s="9">
        <v>39.537999999999997</v>
      </c>
      <c r="GJ15" s="9">
        <v>4.5090000000000003</v>
      </c>
      <c r="GK15" s="9">
        <v>2.7480000000000002</v>
      </c>
      <c r="GL15" s="9">
        <v>1.7609999999999999</v>
      </c>
      <c r="GM15" s="9">
        <v>27.364000000000001</v>
      </c>
      <c r="GN15" s="9">
        <v>14.173999999999999</v>
      </c>
      <c r="GO15" s="9">
        <v>13.19</v>
      </c>
      <c r="GP15" s="9">
        <v>30.012</v>
      </c>
      <c r="GQ15" s="9">
        <v>17.773</v>
      </c>
      <c r="GR15" s="9">
        <v>12.238</v>
      </c>
      <c r="GS15" s="9">
        <v>132.26300000000001</v>
      </c>
      <c r="GT15" s="9">
        <v>74.649000000000001</v>
      </c>
      <c r="GU15" s="9">
        <v>57.613999999999997</v>
      </c>
      <c r="GV15" s="9">
        <v>17.501999999999999</v>
      </c>
      <c r="GW15" s="9">
        <v>11.061</v>
      </c>
      <c r="GX15" s="9">
        <v>6.4409999999999998</v>
      </c>
      <c r="GY15" s="9">
        <v>56.103999999999999</v>
      </c>
      <c r="GZ15" s="9">
        <v>34.061999999999998</v>
      </c>
      <c r="HA15" s="9">
        <v>22.042000000000002</v>
      </c>
      <c r="HB15" s="9">
        <v>12.509</v>
      </c>
      <c r="HC15" s="9">
        <v>6.7119999999999997</v>
      </c>
      <c r="HD15" s="9">
        <v>5.798</v>
      </c>
      <c r="HE15" s="9">
        <v>76.159000000000006</v>
      </c>
      <c r="HF15" s="9">
        <v>40.587000000000003</v>
      </c>
      <c r="HG15" s="9">
        <v>35.570999999999998</v>
      </c>
      <c r="HH15" s="9">
        <v>0.98899999999999999</v>
      </c>
      <c r="HI15" s="9">
        <v>0.98899999999999999</v>
      </c>
      <c r="HJ15" s="9">
        <v>0</v>
      </c>
      <c r="HK15" s="9">
        <v>7.1159999999999997</v>
      </c>
      <c r="HL15" s="9">
        <v>6.5640000000000001</v>
      </c>
      <c r="HM15" s="9">
        <v>0.55200000000000005</v>
      </c>
      <c r="HN15" s="9">
        <v>86.24</v>
      </c>
      <c r="HO15" s="9">
        <v>41.848999999999997</v>
      </c>
      <c r="HP15" s="9">
        <v>44.39</v>
      </c>
      <c r="HQ15" s="9">
        <v>54.356999999999999</v>
      </c>
      <c r="HR15" s="9">
        <v>31.445</v>
      </c>
      <c r="HS15" s="9">
        <v>22.911999999999999</v>
      </c>
      <c r="HT15" s="9">
        <v>329.93700000000001</v>
      </c>
      <c r="HU15" s="9">
        <v>165.892</v>
      </c>
      <c r="HV15" s="9">
        <v>164.04499999999999</v>
      </c>
      <c r="HW15" s="9">
        <v>13.869</v>
      </c>
      <c r="HX15" s="9">
        <v>6.8109999999999999</v>
      </c>
      <c r="HY15" s="9">
        <v>7.0579999999999998</v>
      </c>
      <c r="HZ15" s="9">
        <v>262.59800000000001</v>
      </c>
      <c r="IA15" s="9">
        <v>140.66800000000001</v>
      </c>
      <c r="IB15" s="9">
        <v>121.93</v>
      </c>
      <c r="IC15" s="9">
        <v>4.4320000000000004</v>
      </c>
      <c r="ID15" s="9">
        <v>1.837</v>
      </c>
      <c r="IE15" s="9">
        <v>2.5939999999999999</v>
      </c>
      <c r="IF15" s="9">
        <v>49.680999999999997</v>
      </c>
      <c r="IG15" s="9">
        <v>24.294</v>
      </c>
      <c r="IH15" s="9">
        <v>25.387</v>
      </c>
      <c r="II15" s="9">
        <v>0.98299999999999998</v>
      </c>
      <c r="IJ15" s="9">
        <v>0.38100000000000001</v>
      </c>
      <c r="IK15" s="9">
        <v>0.60199999999999998</v>
      </c>
      <c r="IL15" s="9">
        <v>20.475000000000001</v>
      </c>
      <c r="IM15" s="9">
        <v>9.3260000000000005</v>
      </c>
      <c r="IN15" s="9">
        <v>11.148999999999999</v>
      </c>
      <c r="IO15" s="9">
        <v>31.709</v>
      </c>
      <c r="IP15" s="9">
        <v>14.595000000000001</v>
      </c>
      <c r="IQ15" s="9">
        <v>17.114000000000001</v>
      </c>
    </row>
    <row r="16" spans="1:251">
      <c r="A16" s="10">
        <v>43862</v>
      </c>
      <c r="B16" s="9">
        <v>20.831</v>
      </c>
      <c r="C16" s="9">
        <v>34.421999999999997</v>
      </c>
      <c r="D16" s="9">
        <v>19.018999999999998</v>
      </c>
      <c r="E16" s="9">
        <v>15.403</v>
      </c>
      <c r="F16" s="9">
        <v>164.06899999999999</v>
      </c>
      <c r="G16" s="9">
        <v>89.581000000000003</v>
      </c>
      <c r="H16" s="9">
        <v>74.488</v>
      </c>
      <c r="I16" s="9">
        <v>107.724</v>
      </c>
      <c r="J16" s="9">
        <v>49.045999999999999</v>
      </c>
      <c r="K16" s="9">
        <v>58.677999999999997</v>
      </c>
      <c r="L16" s="9">
        <v>65.248000000000005</v>
      </c>
      <c r="M16" s="9">
        <v>37.634999999999998</v>
      </c>
      <c r="N16" s="9">
        <v>27.613</v>
      </c>
      <c r="O16" s="9">
        <v>13.821</v>
      </c>
      <c r="P16" s="9">
        <v>8.173</v>
      </c>
      <c r="Q16" s="9">
        <v>5.649</v>
      </c>
      <c r="R16" s="9">
        <v>39.161000000000001</v>
      </c>
      <c r="S16" s="9">
        <v>22.346</v>
      </c>
      <c r="T16" s="9">
        <v>16.815000000000001</v>
      </c>
      <c r="U16" s="9">
        <v>32.978999999999999</v>
      </c>
      <c r="V16" s="9">
        <v>14.090999999999999</v>
      </c>
      <c r="W16" s="9">
        <v>18.888999999999999</v>
      </c>
      <c r="X16" s="9">
        <v>4.51</v>
      </c>
      <c r="Y16" s="9">
        <v>1.2270000000000001</v>
      </c>
      <c r="Z16" s="9">
        <v>3.282</v>
      </c>
      <c r="AA16" s="9">
        <v>587.86099999999999</v>
      </c>
      <c r="AB16" s="9">
        <v>295.02499999999998</v>
      </c>
      <c r="AC16" s="9">
        <v>292.83600000000001</v>
      </c>
      <c r="AD16" s="9">
        <v>95.823999999999998</v>
      </c>
      <c r="AE16" s="9">
        <v>48.908000000000001</v>
      </c>
      <c r="AF16" s="9">
        <v>46.915999999999997</v>
      </c>
      <c r="AG16" s="9">
        <v>480.37900000000002</v>
      </c>
      <c r="AH16" s="9">
        <v>228.084</v>
      </c>
      <c r="AI16" s="9">
        <v>252.29499999999999</v>
      </c>
      <c r="AJ16" s="9">
        <v>15.601000000000001</v>
      </c>
      <c r="AK16" s="9">
        <v>10.519</v>
      </c>
      <c r="AL16" s="9">
        <v>5.0819999999999999</v>
      </c>
      <c r="AM16" s="9">
        <v>71.492999999999995</v>
      </c>
      <c r="AN16" s="9">
        <v>33.633000000000003</v>
      </c>
      <c r="AO16" s="9">
        <v>37.86</v>
      </c>
      <c r="AP16" s="9">
        <v>3.5950000000000002</v>
      </c>
      <c r="AQ16" s="9">
        <v>2.0680000000000001</v>
      </c>
      <c r="AR16" s="9">
        <v>1.5269999999999999</v>
      </c>
      <c r="AS16" s="9">
        <v>19.64</v>
      </c>
      <c r="AT16" s="9">
        <v>8.0960000000000001</v>
      </c>
      <c r="AU16" s="9">
        <v>11.544</v>
      </c>
      <c r="AV16" s="9">
        <v>29.981999999999999</v>
      </c>
      <c r="AW16" s="9">
        <v>14.78</v>
      </c>
      <c r="AX16" s="9">
        <v>15.202</v>
      </c>
      <c r="AY16" s="9">
        <v>183.607</v>
      </c>
      <c r="AZ16" s="9">
        <v>76.120999999999995</v>
      </c>
      <c r="BA16" s="9">
        <v>107.486</v>
      </c>
      <c r="BB16" s="9">
        <v>12.047000000000001</v>
      </c>
      <c r="BC16" s="9">
        <v>6.681</v>
      </c>
      <c r="BD16" s="9">
        <v>5.3659999999999997</v>
      </c>
      <c r="BE16" s="9">
        <v>61.201000000000001</v>
      </c>
      <c r="BF16" s="9">
        <v>29.748999999999999</v>
      </c>
      <c r="BG16" s="9">
        <v>31.451000000000001</v>
      </c>
      <c r="BH16" s="9">
        <v>27.704999999999998</v>
      </c>
      <c r="BI16" s="9">
        <v>11.882</v>
      </c>
      <c r="BJ16" s="9">
        <v>15.823</v>
      </c>
      <c r="BK16" s="9">
        <v>109.764</v>
      </c>
      <c r="BL16" s="9">
        <v>62.100999999999999</v>
      </c>
      <c r="BM16" s="9">
        <v>47.661999999999999</v>
      </c>
      <c r="BN16" s="9">
        <v>3.7890000000000001</v>
      </c>
      <c r="BO16" s="9">
        <v>1.2170000000000001</v>
      </c>
      <c r="BP16" s="9">
        <v>2.573</v>
      </c>
      <c r="BQ16" s="9">
        <v>13.67</v>
      </c>
      <c r="BR16" s="9">
        <v>4.0629999999999997</v>
      </c>
      <c r="BS16" s="9">
        <v>9.6069999999999993</v>
      </c>
      <c r="BT16" s="9">
        <v>1.9139999999999999</v>
      </c>
      <c r="BU16" s="9">
        <v>0.56999999999999995</v>
      </c>
      <c r="BV16" s="9">
        <v>1.3440000000000001</v>
      </c>
      <c r="BW16" s="9">
        <v>7.85</v>
      </c>
      <c r="BX16" s="9">
        <v>3.843</v>
      </c>
      <c r="BY16" s="9">
        <v>4.0069999999999997</v>
      </c>
      <c r="BZ16" s="9">
        <v>1.1910000000000001</v>
      </c>
      <c r="CA16" s="9">
        <v>1.1910000000000001</v>
      </c>
      <c r="CB16" s="9">
        <v>0</v>
      </c>
      <c r="CC16" s="9">
        <v>13.156000000000001</v>
      </c>
      <c r="CD16" s="9">
        <v>10.478</v>
      </c>
      <c r="CE16" s="9">
        <v>2.677</v>
      </c>
      <c r="CF16" s="9">
        <v>93.552000000000007</v>
      </c>
      <c r="CG16" s="9">
        <v>53.378999999999998</v>
      </c>
      <c r="CH16" s="9">
        <v>40.173000000000002</v>
      </c>
      <c r="CI16" s="9">
        <v>233.81399999999999</v>
      </c>
      <c r="CJ16" s="9">
        <v>122.136</v>
      </c>
      <c r="CK16" s="9">
        <v>111.678</v>
      </c>
      <c r="CL16" s="9">
        <v>177.61699999999999</v>
      </c>
      <c r="CM16" s="9">
        <v>88.369</v>
      </c>
      <c r="CN16" s="9">
        <v>89.248000000000005</v>
      </c>
      <c r="CO16" s="9">
        <v>658.09699999999998</v>
      </c>
      <c r="CP16" s="9">
        <v>341.10300000000001</v>
      </c>
      <c r="CQ16" s="9">
        <v>316.99400000000003</v>
      </c>
      <c r="CR16" s="9">
        <v>174.6</v>
      </c>
      <c r="CS16" s="9">
        <v>87.33</v>
      </c>
      <c r="CT16" s="9">
        <v>87.27</v>
      </c>
      <c r="CU16" s="9">
        <v>655.30600000000004</v>
      </c>
      <c r="CV16" s="9">
        <v>338.80399999999997</v>
      </c>
      <c r="CW16" s="9">
        <v>316.50200000000001</v>
      </c>
      <c r="CX16" s="9">
        <v>67.994</v>
      </c>
      <c r="CY16" s="9">
        <v>35.680999999999997</v>
      </c>
      <c r="CZ16" s="9">
        <v>32.313000000000002</v>
      </c>
      <c r="DA16" s="9">
        <v>190.858</v>
      </c>
      <c r="DB16" s="9">
        <v>95.387</v>
      </c>
      <c r="DC16" s="9">
        <v>95.471999999999994</v>
      </c>
      <c r="DD16" s="9">
        <v>63.115000000000002</v>
      </c>
      <c r="DE16" s="9">
        <v>31.225000000000001</v>
      </c>
      <c r="DF16" s="9">
        <v>31.89</v>
      </c>
      <c r="DG16" s="9">
        <v>343.26</v>
      </c>
      <c r="DH16" s="9">
        <v>183.51300000000001</v>
      </c>
      <c r="DI16" s="9">
        <v>159.74700000000001</v>
      </c>
      <c r="DJ16" s="9">
        <v>36.869</v>
      </c>
      <c r="DK16" s="9">
        <v>19.643999999999998</v>
      </c>
      <c r="DL16" s="9">
        <v>17.225000000000001</v>
      </c>
      <c r="DM16" s="9">
        <v>213.63399999999999</v>
      </c>
      <c r="DN16" s="9">
        <v>115.991</v>
      </c>
      <c r="DO16" s="9">
        <v>97.644000000000005</v>
      </c>
      <c r="DP16" s="9">
        <v>26.245999999999999</v>
      </c>
      <c r="DQ16" s="9">
        <v>11.581</v>
      </c>
      <c r="DR16" s="9">
        <v>14.666</v>
      </c>
      <c r="DS16" s="9">
        <v>129.625</v>
      </c>
      <c r="DT16" s="9">
        <v>67.522000000000006</v>
      </c>
      <c r="DU16" s="9">
        <v>62.103000000000002</v>
      </c>
      <c r="DV16" s="9">
        <v>43.491</v>
      </c>
      <c r="DW16" s="9">
        <v>20.425000000000001</v>
      </c>
      <c r="DX16" s="9">
        <v>23.067</v>
      </c>
      <c r="DY16" s="9">
        <v>121.188</v>
      </c>
      <c r="DZ16" s="9">
        <v>59.904000000000003</v>
      </c>
      <c r="EA16" s="9">
        <v>61.283999999999999</v>
      </c>
      <c r="EB16" s="9">
        <v>28.120999999999999</v>
      </c>
      <c r="EC16" s="9">
        <v>12.384</v>
      </c>
      <c r="ED16" s="9">
        <v>15.737</v>
      </c>
      <c r="EE16" s="9">
        <v>79.644999999999996</v>
      </c>
      <c r="EF16" s="9">
        <v>40.578000000000003</v>
      </c>
      <c r="EG16" s="9">
        <v>39.067</v>
      </c>
      <c r="EH16" s="9">
        <v>15.37</v>
      </c>
      <c r="EI16" s="9">
        <v>8.0410000000000004</v>
      </c>
      <c r="EJ16" s="9">
        <v>7.3289999999999997</v>
      </c>
      <c r="EK16" s="9">
        <v>41.542999999999999</v>
      </c>
      <c r="EL16" s="9">
        <v>19.326000000000001</v>
      </c>
      <c r="EM16" s="9">
        <v>22.216999999999999</v>
      </c>
      <c r="EN16" s="9">
        <v>3.0169999999999999</v>
      </c>
      <c r="EO16" s="9">
        <v>1.0389999999999999</v>
      </c>
      <c r="EP16" s="9">
        <v>1.978</v>
      </c>
      <c r="EQ16" s="9">
        <v>2.7909999999999999</v>
      </c>
      <c r="ER16" s="9">
        <v>2.2989999999999999</v>
      </c>
      <c r="ES16" s="9">
        <v>0.49199999999999999</v>
      </c>
      <c r="ET16" s="9">
        <v>147.34299999999999</v>
      </c>
      <c r="EU16" s="9">
        <v>70.649000000000001</v>
      </c>
      <c r="EV16" s="9">
        <v>76.694000000000003</v>
      </c>
      <c r="EW16" s="9">
        <v>518.97799999999995</v>
      </c>
      <c r="EX16" s="9">
        <v>257.99700000000001</v>
      </c>
      <c r="EY16" s="9">
        <v>260.98</v>
      </c>
      <c r="EZ16" s="9">
        <v>65.510999999999996</v>
      </c>
      <c r="FA16" s="9">
        <v>26.972999999999999</v>
      </c>
      <c r="FB16" s="9">
        <v>38.537999999999997</v>
      </c>
      <c r="FC16" s="9">
        <v>312.2</v>
      </c>
      <c r="FD16" s="9">
        <v>164.381</v>
      </c>
      <c r="FE16" s="9">
        <v>147.81899999999999</v>
      </c>
      <c r="FF16" s="9">
        <v>34.564</v>
      </c>
      <c r="FG16" s="9">
        <v>14.114000000000001</v>
      </c>
      <c r="FH16" s="9">
        <v>20.45</v>
      </c>
      <c r="FI16" s="9">
        <v>170.375</v>
      </c>
      <c r="FJ16" s="9">
        <v>89.245000000000005</v>
      </c>
      <c r="FK16" s="9">
        <v>81.131</v>
      </c>
      <c r="FL16" s="9">
        <v>30.948</v>
      </c>
      <c r="FM16" s="9">
        <v>12.859</v>
      </c>
      <c r="FN16" s="9">
        <v>18.088999999999999</v>
      </c>
      <c r="FO16" s="9">
        <v>141.82499999999999</v>
      </c>
      <c r="FP16" s="9">
        <v>75.137</v>
      </c>
      <c r="FQ16" s="9">
        <v>66.688999999999993</v>
      </c>
      <c r="FR16" s="9">
        <v>8.016</v>
      </c>
      <c r="FS16" s="9">
        <v>0.46200000000000002</v>
      </c>
      <c r="FT16" s="9">
        <v>7.5540000000000003</v>
      </c>
      <c r="FU16" s="9">
        <v>27.971</v>
      </c>
      <c r="FV16" s="9">
        <v>5.468</v>
      </c>
      <c r="FW16" s="9">
        <v>22.503</v>
      </c>
      <c r="FX16" s="9">
        <v>33.734000000000002</v>
      </c>
      <c r="FY16" s="9">
        <v>16.323</v>
      </c>
      <c r="FZ16" s="9">
        <v>17.411000000000001</v>
      </c>
      <c r="GA16" s="9">
        <v>68.436000000000007</v>
      </c>
      <c r="GB16" s="9">
        <v>28.361000000000001</v>
      </c>
      <c r="GC16" s="9">
        <v>40.076000000000001</v>
      </c>
      <c r="GD16" s="9">
        <v>32.811</v>
      </c>
      <c r="GE16" s="9">
        <v>21.155999999999999</v>
      </c>
      <c r="GF16" s="9">
        <v>11.654</v>
      </c>
      <c r="GG16" s="9">
        <v>88.430999999999997</v>
      </c>
      <c r="GH16" s="9">
        <v>49.351999999999997</v>
      </c>
      <c r="GI16" s="9">
        <v>39.079000000000001</v>
      </c>
      <c r="GJ16" s="9">
        <v>7.2709999999999999</v>
      </c>
      <c r="GK16" s="9">
        <v>5.734</v>
      </c>
      <c r="GL16" s="9">
        <v>1.5369999999999999</v>
      </c>
      <c r="GM16" s="9">
        <v>21.939</v>
      </c>
      <c r="GN16" s="9">
        <v>10.435</v>
      </c>
      <c r="GO16" s="9">
        <v>11.504</v>
      </c>
      <c r="GP16" s="9">
        <v>27.888000000000002</v>
      </c>
      <c r="GQ16" s="9">
        <v>16.631</v>
      </c>
      <c r="GR16" s="9">
        <v>11.257</v>
      </c>
      <c r="GS16" s="9">
        <v>130.41200000000001</v>
      </c>
      <c r="GT16" s="9">
        <v>78.790000000000006</v>
      </c>
      <c r="GU16" s="9">
        <v>51.622</v>
      </c>
      <c r="GV16" s="9">
        <v>16.457000000000001</v>
      </c>
      <c r="GW16" s="9">
        <v>10.074999999999999</v>
      </c>
      <c r="GX16" s="9">
        <v>6.3819999999999997</v>
      </c>
      <c r="GY16" s="9">
        <v>53.481000000000002</v>
      </c>
      <c r="GZ16" s="9">
        <v>27.852</v>
      </c>
      <c r="HA16" s="9">
        <v>25.629000000000001</v>
      </c>
      <c r="HB16" s="9">
        <v>11.43</v>
      </c>
      <c r="HC16" s="9">
        <v>6.556</v>
      </c>
      <c r="HD16" s="9">
        <v>4.875</v>
      </c>
      <c r="HE16" s="9">
        <v>76.930999999999997</v>
      </c>
      <c r="HF16" s="9">
        <v>50.936999999999998</v>
      </c>
      <c r="HG16" s="9">
        <v>25.992999999999999</v>
      </c>
      <c r="HH16" s="9">
        <v>2.3860000000000001</v>
      </c>
      <c r="HI16" s="9">
        <v>1.0900000000000001</v>
      </c>
      <c r="HJ16" s="9">
        <v>1.2969999999999999</v>
      </c>
      <c r="HK16" s="9">
        <v>8.7070000000000007</v>
      </c>
      <c r="HL16" s="9">
        <v>4.3159999999999998</v>
      </c>
      <c r="HM16" s="9">
        <v>4.391</v>
      </c>
      <c r="HN16" s="9">
        <v>104.054</v>
      </c>
      <c r="HO16" s="9">
        <v>45.298000000000002</v>
      </c>
      <c r="HP16" s="9">
        <v>58.756</v>
      </c>
      <c r="HQ16" s="9">
        <v>59.161000000000001</v>
      </c>
      <c r="HR16" s="9">
        <v>33.823</v>
      </c>
      <c r="HS16" s="9">
        <v>25.338000000000001</v>
      </c>
      <c r="HT16" s="9">
        <v>317.63499999999999</v>
      </c>
      <c r="HU16" s="9">
        <v>148.48099999999999</v>
      </c>
      <c r="HV16" s="9">
        <v>169.154</v>
      </c>
      <c r="HW16" s="9">
        <v>8.9489999999999998</v>
      </c>
      <c r="HX16" s="9">
        <v>5.6159999999999997</v>
      </c>
      <c r="HY16" s="9">
        <v>3.3330000000000002</v>
      </c>
      <c r="HZ16" s="9">
        <v>268.89299999999997</v>
      </c>
      <c r="IA16" s="9">
        <v>150.12899999999999</v>
      </c>
      <c r="IB16" s="9">
        <v>118.764</v>
      </c>
      <c r="IC16" s="9">
        <v>2.4529999999999998</v>
      </c>
      <c r="ID16" s="9">
        <v>1.9930000000000001</v>
      </c>
      <c r="IE16" s="9">
        <v>0.46</v>
      </c>
      <c r="IF16" s="9">
        <v>51.655000000000001</v>
      </c>
      <c r="IG16" s="9">
        <v>30.308</v>
      </c>
      <c r="IH16" s="9">
        <v>21.347999999999999</v>
      </c>
      <c r="II16" s="9">
        <v>3</v>
      </c>
      <c r="IJ16" s="9">
        <v>1.639</v>
      </c>
      <c r="IK16" s="9">
        <v>1.361</v>
      </c>
      <c r="IL16" s="9">
        <v>19.914000000000001</v>
      </c>
      <c r="IM16" s="9">
        <v>12.185</v>
      </c>
      <c r="IN16" s="9">
        <v>7.7290000000000001</v>
      </c>
      <c r="IO16" s="9">
        <v>40.774000000000001</v>
      </c>
      <c r="IP16" s="9">
        <v>19.495999999999999</v>
      </c>
      <c r="IQ16" s="9">
        <v>21.277999999999999</v>
      </c>
    </row>
    <row r="17" spans="1:251">
      <c r="A17" s="10">
        <v>44228</v>
      </c>
      <c r="B17" s="9">
        <v>19.724</v>
      </c>
      <c r="C17" s="9">
        <v>18.561</v>
      </c>
      <c r="D17" s="9">
        <v>8.5830000000000002</v>
      </c>
      <c r="E17" s="9">
        <v>9.9779999999999998</v>
      </c>
      <c r="F17" s="9">
        <v>200.15100000000001</v>
      </c>
      <c r="G17" s="9">
        <v>116.399</v>
      </c>
      <c r="H17" s="9">
        <v>83.753</v>
      </c>
      <c r="I17" s="9">
        <v>87.323999999999998</v>
      </c>
      <c r="J17" s="9">
        <v>39.731000000000002</v>
      </c>
      <c r="K17" s="9">
        <v>47.594000000000001</v>
      </c>
      <c r="L17" s="9">
        <v>124.929</v>
      </c>
      <c r="M17" s="9">
        <v>73.555000000000007</v>
      </c>
      <c r="N17" s="9">
        <v>51.374000000000002</v>
      </c>
      <c r="O17" s="9">
        <v>27.655999999999999</v>
      </c>
      <c r="P17" s="9">
        <v>14.896000000000001</v>
      </c>
      <c r="Q17" s="9">
        <v>12.76</v>
      </c>
      <c r="R17" s="9">
        <v>51.808</v>
      </c>
      <c r="S17" s="9">
        <v>26.832999999999998</v>
      </c>
      <c r="T17" s="9">
        <v>24.975000000000001</v>
      </c>
      <c r="U17" s="9">
        <v>30.140999999999998</v>
      </c>
      <c r="V17" s="9">
        <v>16.09</v>
      </c>
      <c r="W17" s="9">
        <v>14.051</v>
      </c>
      <c r="X17" s="9">
        <v>4.3849999999999998</v>
      </c>
      <c r="Y17" s="9">
        <v>3.3839999999999999</v>
      </c>
      <c r="Z17" s="9">
        <v>1.0009999999999999</v>
      </c>
      <c r="AA17" s="9">
        <v>574.43799999999999</v>
      </c>
      <c r="AB17" s="9">
        <v>298.05599999999998</v>
      </c>
      <c r="AC17" s="9">
        <v>276.38200000000001</v>
      </c>
      <c r="AD17" s="9">
        <v>124.851</v>
      </c>
      <c r="AE17" s="9">
        <v>70.629000000000005</v>
      </c>
      <c r="AF17" s="9">
        <v>54.220999999999997</v>
      </c>
      <c r="AG17" s="9">
        <v>421.755</v>
      </c>
      <c r="AH17" s="9">
        <v>203.39699999999999</v>
      </c>
      <c r="AI17" s="9">
        <v>218.358</v>
      </c>
      <c r="AJ17" s="9">
        <v>17.440000000000001</v>
      </c>
      <c r="AK17" s="9">
        <v>10.403</v>
      </c>
      <c r="AL17" s="9">
        <v>7.0380000000000003</v>
      </c>
      <c r="AM17" s="9">
        <v>54.723999999999997</v>
      </c>
      <c r="AN17" s="9">
        <v>25.224</v>
      </c>
      <c r="AO17" s="9">
        <v>29.5</v>
      </c>
      <c r="AP17" s="9">
        <v>7.5510000000000002</v>
      </c>
      <c r="AQ17" s="9">
        <v>4.96</v>
      </c>
      <c r="AR17" s="9">
        <v>2.5910000000000002</v>
      </c>
      <c r="AS17" s="9">
        <v>13.528</v>
      </c>
      <c r="AT17" s="9">
        <v>6.8810000000000002</v>
      </c>
      <c r="AU17" s="9">
        <v>6.6470000000000002</v>
      </c>
      <c r="AV17" s="9">
        <v>38.222000000000001</v>
      </c>
      <c r="AW17" s="9">
        <v>21.539000000000001</v>
      </c>
      <c r="AX17" s="9">
        <v>16.683</v>
      </c>
      <c r="AY17" s="9">
        <v>169.571</v>
      </c>
      <c r="AZ17" s="9">
        <v>78.647000000000006</v>
      </c>
      <c r="BA17" s="9">
        <v>90.924000000000007</v>
      </c>
      <c r="BB17" s="9">
        <v>19.126000000000001</v>
      </c>
      <c r="BC17" s="9">
        <v>8.5690000000000008</v>
      </c>
      <c r="BD17" s="9">
        <v>10.558</v>
      </c>
      <c r="BE17" s="9">
        <v>55.554000000000002</v>
      </c>
      <c r="BF17" s="9">
        <v>20.908000000000001</v>
      </c>
      <c r="BG17" s="9">
        <v>34.645000000000003</v>
      </c>
      <c r="BH17" s="9">
        <v>29.518000000000001</v>
      </c>
      <c r="BI17" s="9">
        <v>18.898</v>
      </c>
      <c r="BJ17" s="9">
        <v>10.62</v>
      </c>
      <c r="BK17" s="9">
        <v>106.887</v>
      </c>
      <c r="BL17" s="9">
        <v>58.014000000000003</v>
      </c>
      <c r="BM17" s="9">
        <v>48.874000000000002</v>
      </c>
      <c r="BN17" s="9">
        <v>10.744</v>
      </c>
      <c r="BO17" s="9">
        <v>4.8810000000000002</v>
      </c>
      <c r="BP17" s="9">
        <v>5.8630000000000004</v>
      </c>
      <c r="BQ17" s="9">
        <v>11.528</v>
      </c>
      <c r="BR17" s="9">
        <v>6.056</v>
      </c>
      <c r="BS17" s="9">
        <v>5.4720000000000004</v>
      </c>
      <c r="BT17" s="9">
        <v>0.44600000000000001</v>
      </c>
      <c r="BU17" s="9">
        <v>0</v>
      </c>
      <c r="BV17" s="9">
        <v>0.44600000000000001</v>
      </c>
      <c r="BW17" s="9">
        <v>4.4039999999999999</v>
      </c>
      <c r="BX17" s="9">
        <v>3.2469999999999999</v>
      </c>
      <c r="BY17" s="9">
        <v>1.157</v>
      </c>
      <c r="BZ17" s="9">
        <v>1.8029999999999999</v>
      </c>
      <c r="CA17" s="9">
        <v>1.38</v>
      </c>
      <c r="CB17" s="9">
        <v>0.42299999999999999</v>
      </c>
      <c r="CC17" s="9">
        <v>5.5590000000000002</v>
      </c>
      <c r="CD17" s="9">
        <v>4.42</v>
      </c>
      <c r="CE17" s="9">
        <v>1.139</v>
      </c>
      <c r="CF17" s="9">
        <v>113.818</v>
      </c>
      <c r="CG17" s="9">
        <v>66.364999999999995</v>
      </c>
      <c r="CH17" s="9">
        <v>47.453000000000003</v>
      </c>
      <c r="CI17" s="9">
        <v>264.70299999999997</v>
      </c>
      <c r="CJ17" s="9">
        <v>149.39400000000001</v>
      </c>
      <c r="CK17" s="9">
        <v>115.31</v>
      </c>
      <c r="CL17" s="9">
        <v>213.17599999999999</v>
      </c>
      <c r="CM17" s="9">
        <v>113.249</v>
      </c>
      <c r="CN17" s="9">
        <v>99.927000000000007</v>
      </c>
      <c r="CO17" s="9">
        <v>544.52300000000002</v>
      </c>
      <c r="CP17" s="9">
        <v>265.20299999999997</v>
      </c>
      <c r="CQ17" s="9">
        <v>279.32100000000003</v>
      </c>
      <c r="CR17" s="9">
        <v>209.09399999999999</v>
      </c>
      <c r="CS17" s="9">
        <v>111.687</v>
      </c>
      <c r="CT17" s="9">
        <v>97.406000000000006</v>
      </c>
      <c r="CU17" s="9">
        <v>539.36800000000005</v>
      </c>
      <c r="CV17" s="9">
        <v>261.66500000000002</v>
      </c>
      <c r="CW17" s="9">
        <v>277.70299999999997</v>
      </c>
      <c r="CX17" s="9">
        <v>69.042000000000002</v>
      </c>
      <c r="CY17" s="9">
        <v>37.540999999999997</v>
      </c>
      <c r="CZ17" s="9">
        <v>31.501999999999999</v>
      </c>
      <c r="DA17" s="9">
        <v>178.00299999999999</v>
      </c>
      <c r="DB17" s="9">
        <v>81.207999999999998</v>
      </c>
      <c r="DC17" s="9">
        <v>96.795000000000002</v>
      </c>
      <c r="DD17" s="9">
        <v>90.388999999999996</v>
      </c>
      <c r="DE17" s="9">
        <v>49.393000000000001</v>
      </c>
      <c r="DF17" s="9">
        <v>40.996000000000002</v>
      </c>
      <c r="DG17" s="9">
        <v>259.56900000000002</v>
      </c>
      <c r="DH17" s="9">
        <v>129.268</v>
      </c>
      <c r="DI17" s="9">
        <v>130.30099999999999</v>
      </c>
      <c r="DJ17" s="9">
        <v>54.527999999999999</v>
      </c>
      <c r="DK17" s="9">
        <v>33.119</v>
      </c>
      <c r="DL17" s="9">
        <v>21.408999999999999</v>
      </c>
      <c r="DM17" s="9">
        <v>151.81299999999999</v>
      </c>
      <c r="DN17" s="9">
        <v>79.534999999999997</v>
      </c>
      <c r="DO17" s="9">
        <v>72.278000000000006</v>
      </c>
      <c r="DP17" s="9">
        <v>35.860999999999997</v>
      </c>
      <c r="DQ17" s="9">
        <v>16.274000000000001</v>
      </c>
      <c r="DR17" s="9">
        <v>19.587</v>
      </c>
      <c r="DS17" s="9">
        <v>107.756</v>
      </c>
      <c r="DT17" s="9">
        <v>49.731999999999999</v>
      </c>
      <c r="DU17" s="9">
        <v>58.023000000000003</v>
      </c>
      <c r="DV17" s="9">
        <v>49.661999999999999</v>
      </c>
      <c r="DW17" s="9">
        <v>24.754000000000001</v>
      </c>
      <c r="DX17" s="9">
        <v>24.908999999999999</v>
      </c>
      <c r="DY17" s="9">
        <v>101.79600000000001</v>
      </c>
      <c r="DZ17" s="9">
        <v>51.189</v>
      </c>
      <c r="EA17" s="9">
        <v>50.606999999999999</v>
      </c>
      <c r="EB17" s="9">
        <v>28.445</v>
      </c>
      <c r="EC17" s="9">
        <v>12.804</v>
      </c>
      <c r="ED17" s="9">
        <v>15.641</v>
      </c>
      <c r="EE17" s="9">
        <v>66.08</v>
      </c>
      <c r="EF17" s="9">
        <v>29.295999999999999</v>
      </c>
      <c r="EG17" s="9">
        <v>36.783999999999999</v>
      </c>
      <c r="EH17" s="9">
        <v>21.218</v>
      </c>
      <c r="EI17" s="9">
        <v>11.949</v>
      </c>
      <c r="EJ17" s="9">
        <v>9.2680000000000007</v>
      </c>
      <c r="EK17" s="9">
        <v>35.716000000000001</v>
      </c>
      <c r="EL17" s="9">
        <v>21.893000000000001</v>
      </c>
      <c r="EM17" s="9">
        <v>13.823</v>
      </c>
      <c r="EN17" s="9">
        <v>4.0830000000000002</v>
      </c>
      <c r="EO17" s="9">
        <v>1.5609999999999999</v>
      </c>
      <c r="EP17" s="9">
        <v>2.5209999999999999</v>
      </c>
      <c r="EQ17" s="9">
        <v>5.1559999999999997</v>
      </c>
      <c r="ER17" s="9">
        <v>3.5379999999999998</v>
      </c>
      <c r="ES17" s="9">
        <v>1.6180000000000001</v>
      </c>
      <c r="ET17" s="9">
        <v>173.523</v>
      </c>
      <c r="EU17" s="9">
        <v>91.36</v>
      </c>
      <c r="EV17" s="9">
        <v>82.162999999999997</v>
      </c>
      <c r="EW17" s="9">
        <v>456.49099999999999</v>
      </c>
      <c r="EX17" s="9">
        <v>221.38300000000001</v>
      </c>
      <c r="EY17" s="9">
        <v>235.10900000000001</v>
      </c>
      <c r="EZ17" s="9">
        <v>76.087999999999994</v>
      </c>
      <c r="FA17" s="9">
        <v>34.119</v>
      </c>
      <c r="FB17" s="9">
        <v>41.969000000000001</v>
      </c>
      <c r="FC17" s="9">
        <v>244.73099999999999</v>
      </c>
      <c r="FD17" s="9">
        <v>125.752</v>
      </c>
      <c r="FE17" s="9">
        <v>118.979</v>
      </c>
      <c r="FF17" s="9">
        <v>42.353000000000002</v>
      </c>
      <c r="FG17" s="9">
        <v>18.965</v>
      </c>
      <c r="FH17" s="9">
        <v>23.388000000000002</v>
      </c>
      <c r="FI17" s="9">
        <v>124.709</v>
      </c>
      <c r="FJ17" s="9">
        <v>66.231999999999999</v>
      </c>
      <c r="FK17" s="9">
        <v>58.478000000000002</v>
      </c>
      <c r="FL17" s="9">
        <v>33.734999999999999</v>
      </c>
      <c r="FM17" s="9">
        <v>15.154</v>
      </c>
      <c r="FN17" s="9">
        <v>18.582000000000001</v>
      </c>
      <c r="FO17" s="9">
        <v>120.021</v>
      </c>
      <c r="FP17" s="9">
        <v>59.52</v>
      </c>
      <c r="FQ17" s="9">
        <v>60.500999999999998</v>
      </c>
      <c r="FR17" s="9">
        <v>11.84</v>
      </c>
      <c r="FS17" s="9">
        <v>3.76</v>
      </c>
      <c r="FT17" s="9">
        <v>8.08</v>
      </c>
      <c r="FU17" s="9">
        <v>23.324000000000002</v>
      </c>
      <c r="FV17" s="9">
        <v>1.5449999999999999</v>
      </c>
      <c r="FW17" s="9">
        <v>21.779</v>
      </c>
      <c r="FX17" s="9">
        <v>33.061999999999998</v>
      </c>
      <c r="FY17" s="9">
        <v>16.943999999999999</v>
      </c>
      <c r="FZ17" s="9">
        <v>16.117999999999999</v>
      </c>
      <c r="GA17" s="9">
        <v>78.768000000000001</v>
      </c>
      <c r="GB17" s="9">
        <v>32.372999999999998</v>
      </c>
      <c r="GC17" s="9">
        <v>46.395000000000003</v>
      </c>
      <c r="GD17" s="9">
        <v>47.097999999999999</v>
      </c>
      <c r="GE17" s="9">
        <v>33.790999999999997</v>
      </c>
      <c r="GF17" s="9">
        <v>13.307</v>
      </c>
      <c r="GG17" s="9">
        <v>87.516000000000005</v>
      </c>
      <c r="GH17" s="9">
        <v>48.79</v>
      </c>
      <c r="GI17" s="9">
        <v>38.725999999999999</v>
      </c>
      <c r="GJ17" s="9">
        <v>5.4340000000000002</v>
      </c>
      <c r="GK17" s="9">
        <v>2.7469999999999999</v>
      </c>
      <c r="GL17" s="9">
        <v>2.6880000000000002</v>
      </c>
      <c r="GM17" s="9">
        <v>22.152999999999999</v>
      </c>
      <c r="GN17" s="9">
        <v>12.923</v>
      </c>
      <c r="GO17" s="9">
        <v>9.23</v>
      </c>
      <c r="GP17" s="9">
        <v>36.393000000000001</v>
      </c>
      <c r="GQ17" s="9">
        <v>19.186</v>
      </c>
      <c r="GR17" s="9">
        <v>17.207000000000001</v>
      </c>
      <c r="GS17" s="9">
        <v>85.992999999999995</v>
      </c>
      <c r="GT17" s="9">
        <v>42.503999999999998</v>
      </c>
      <c r="GU17" s="9">
        <v>43.488999999999997</v>
      </c>
      <c r="GV17" s="9">
        <v>22.263000000000002</v>
      </c>
      <c r="GW17" s="9">
        <v>13.927</v>
      </c>
      <c r="GX17" s="9">
        <v>8.3360000000000003</v>
      </c>
      <c r="GY17" s="9">
        <v>44.542999999999999</v>
      </c>
      <c r="GZ17" s="9">
        <v>22.411999999999999</v>
      </c>
      <c r="HA17" s="9">
        <v>22.132000000000001</v>
      </c>
      <c r="HB17" s="9">
        <v>14.131</v>
      </c>
      <c r="HC17" s="9">
        <v>5.2590000000000003</v>
      </c>
      <c r="HD17" s="9">
        <v>8.8710000000000004</v>
      </c>
      <c r="HE17" s="9">
        <v>41.45</v>
      </c>
      <c r="HF17" s="9">
        <v>20.093</v>
      </c>
      <c r="HG17" s="9">
        <v>21.356999999999999</v>
      </c>
      <c r="HH17" s="9">
        <v>3.26</v>
      </c>
      <c r="HI17" s="9">
        <v>2.702</v>
      </c>
      <c r="HJ17" s="9">
        <v>0.55800000000000005</v>
      </c>
      <c r="HK17" s="9">
        <v>2.04</v>
      </c>
      <c r="HL17" s="9">
        <v>1.3160000000000001</v>
      </c>
      <c r="HM17" s="9">
        <v>0.72299999999999998</v>
      </c>
      <c r="HN17" s="9">
        <v>130.619</v>
      </c>
      <c r="HO17" s="9">
        <v>66.855999999999995</v>
      </c>
      <c r="HP17" s="9">
        <v>63.762</v>
      </c>
      <c r="HQ17" s="9">
        <v>68.457999999999998</v>
      </c>
      <c r="HR17" s="9">
        <v>38.747999999999998</v>
      </c>
      <c r="HS17" s="9">
        <v>29.71</v>
      </c>
      <c r="HT17" s="9">
        <v>260.99099999999999</v>
      </c>
      <c r="HU17" s="9">
        <v>128.47499999999999</v>
      </c>
      <c r="HV17" s="9">
        <v>132.517</v>
      </c>
      <c r="HW17" s="9">
        <v>12.502000000000001</v>
      </c>
      <c r="HX17" s="9">
        <v>7.077</v>
      </c>
      <c r="HY17" s="9">
        <v>5.4249999999999998</v>
      </c>
      <c r="HZ17" s="9">
        <v>222.69300000000001</v>
      </c>
      <c r="IA17" s="9">
        <v>110.732</v>
      </c>
      <c r="IB17" s="9">
        <v>111.961</v>
      </c>
      <c r="IC17" s="9">
        <v>1.597</v>
      </c>
      <c r="ID17" s="9">
        <v>0.56699999999999995</v>
      </c>
      <c r="IE17" s="9">
        <v>1.03</v>
      </c>
      <c r="IF17" s="9">
        <v>45.095999999999997</v>
      </c>
      <c r="IG17" s="9">
        <v>20.216000000000001</v>
      </c>
      <c r="IH17" s="9">
        <v>24.881</v>
      </c>
      <c r="II17" s="9">
        <v>0</v>
      </c>
      <c r="IJ17" s="9">
        <v>0</v>
      </c>
      <c r="IK17" s="9">
        <v>0</v>
      </c>
      <c r="IL17" s="9">
        <v>15.742000000000001</v>
      </c>
      <c r="IM17" s="9">
        <v>5.78</v>
      </c>
      <c r="IN17" s="9">
        <v>9.9619999999999997</v>
      </c>
      <c r="IO17" s="9">
        <v>34.417999999999999</v>
      </c>
      <c r="IP17" s="9">
        <v>14.153</v>
      </c>
      <c r="IQ17" s="9">
        <v>20.265999999999998</v>
      </c>
    </row>
    <row r="18" spans="1:251">
      <c r="A18" s="10">
        <v>44593</v>
      </c>
      <c r="B18" s="9">
        <v>12.737</v>
      </c>
      <c r="C18" s="9">
        <v>19.704999999999998</v>
      </c>
      <c r="D18" s="9">
        <v>10.428000000000001</v>
      </c>
      <c r="E18" s="9">
        <v>9.2769999999999992</v>
      </c>
      <c r="F18" s="9">
        <v>123.56699999999999</v>
      </c>
      <c r="G18" s="9">
        <v>67.302000000000007</v>
      </c>
      <c r="H18" s="9">
        <v>56.265000000000001</v>
      </c>
      <c r="I18" s="9">
        <v>83.724000000000004</v>
      </c>
      <c r="J18" s="9">
        <v>43.55</v>
      </c>
      <c r="K18" s="9">
        <v>40.173999999999999</v>
      </c>
      <c r="L18" s="9">
        <v>67.290999999999997</v>
      </c>
      <c r="M18" s="9">
        <v>38.988999999999997</v>
      </c>
      <c r="N18" s="9">
        <v>28.302</v>
      </c>
      <c r="O18" s="9">
        <v>18.553000000000001</v>
      </c>
      <c r="P18" s="9">
        <v>11.281000000000001</v>
      </c>
      <c r="Q18" s="9">
        <v>7.2720000000000002</v>
      </c>
      <c r="R18" s="9">
        <v>33.765999999999998</v>
      </c>
      <c r="S18" s="9">
        <v>15.505000000000001</v>
      </c>
      <c r="T18" s="9">
        <v>18.260000000000002</v>
      </c>
      <c r="U18" s="9">
        <v>30.541</v>
      </c>
      <c r="V18" s="9">
        <v>14.744</v>
      </c>
      <c r="W18" s="9">
        <v>15.798</v>
      </c>
      <c r="X18" s="9">
        <v>3.9430000000000001</v>
      </c>
      <c r="Y18" s="9">
        <v>2.379</v>
      </c>
      <c r="Z18" s="9">
        <v>1.5640000000000001</v>
      </c>
      <c r="AA18" s="9">
        <v>689.43299999999999</v>
      </c>
      <c r="AB18" s="9">
        <v>343.25799999999998</v>
      </c>
      <c r="AC18" s="9">
        <v>346.17399999999998</v>
      </c>
      <c r="AD18" s="9">
        <v>76.959999999999994</v>
      </c>
      <c r="AE18" s="9">
        <v>36.195</v>
      </c>
      <c r="AF18" s="9">
        <v>40.765000000000001</v>
      </c>
      <c r="AG18" s="9">
        <v>510.63</v>
      </c>
      <c r="AH18" s="9">
        <v>259.34500000000003</v>
      </c>
      <c r="AI18" s="9">
        <v>251.285</v>
      </c>
      <c r="AJ18" s="9">
        <v>12.316000000000001</v>
      </c>
      <c r="AK18" s="9">
        <v>6.931</v>
      </c>
      <c r="AL18" s="9">
        <v>5.3849999999999998</v>
      </c>
      <c r="AM18" s="9">
        <v>84.921999999999997</v>
      </c>
      <c r="AN18" s="9">
        <v>40.680999999999997</v>
      </c>
      <c r="AO18" s="9">
        <v>44.241</v>
      </c>
      <c r="AP18" s="9">
        <v>1.589</v>
      </c>
      <c r="AQ18" s="9">
        <v>0.55800000000000005</v>
      </c>
      <c r="AR18" s="9">
        <v>1.0309999999999999</v>
      </c>
      <c r="AS18" s="9">
        <v>16.344999999999999</v>
      </c>
      <c r="AT18" s="9">
        <v>7.3019999999999996</v>
      </c>
      <c r="AU18" s="9">
        <v>9.0429999999999993</v>
      </c>
      <c r="AV18" s="9">
        <v>22.943999999999999</v>
      </c>
      <c r="AW18" s="9">
        <v>7.5460000000000003</v>
      </c>
      <c r="AX18" s="9">
        <v>15.398</v>
      </c>
      <c r="AY18" s="9">
        <v>210.52799999999999</v>
      </c>
      <c r="AZ18" s="9">
        <v>104.843</v>
      </c>
      <c r="BA18" s="9">
        <v>105.685</v>
      </c>
      <c r="BB18" s="9">
        <v>10.602</v>
      </c>
      <c r="BC18" s="9">
        <v>7.0179999999999998</v>
      </c>
      <c r="BD18" s="9">
        <v>3.5840000000000001</v>
      </c>
      <c r="BE18" s="9">
        <v>71.649000000000001</v>
      </c>
      <c r="BF18" s="9">
        <v>31.085999999999999</v>
      </c>
      <c r="BG18" s="9">
        <v>40.563000000000002</v>
      </c>
      <c r="BH18" s="9">
        <v>23.611000000000001</v>
      </c>
      <c r="BI18" s="9">
        <v>12.010999999999999</v>
      </c>
      <c r="BJ18" s="9">
        <v>11.6</v>
      </c>
      <c r="BK18" s="9">
        <v>100.11799999999999</v>
      </c>
      <c r="BL18" s="9">
        <v>61.546999999999997</v>
      </c>
      <c r="BM18" s="9">
        <v>38.570999999999998</v>
      </c>
      <c r="BN18" s="9">
        <v>1.462</v>
      </c>
      <c r="BO18" s="9">
        <v>0.45800000000000002</v>
      </c>
      <c r="BP18" s="9">
        <v>1.004</v>
      </c>
      <c r="BQ18" s="9">
        <v>10.314</v>
      </c>
      <c r="BR18" s="9">
        <v>2.6859999999999999</v>
      </c>
      <c r="BS18" s="9">
        <v>7.6289999999999996</v>
      </c>
      <c r="BT18" s="9">
        <v>0.94399999999999995</v>
      </c>
      <c r="BU18" s="9">
        <v>0</v>
      </c>
      <c r="BV18" s="9">
        <v>0.94399999999999995</v>
      </c>
      <c r="BW18" s="9">
        <v>1.1080000000000001</v>
      </c>
      <c r="BX18" s="9">
        <v>0.57299999999999995</v>
      </c>
      <c r="BY18" s="9">
        <v>0.53500000000000003</v>
      </c>
      <c r="BZ18" s="9">
        <v>3.492</v>
      </c>
      <c r="CA18" s="9">
        <v>1.6719999999999999</v>
      </c>
      <c r="CB18" s="9">
        <v>1.82</v>
      </c>
      <c r="CC18" s="9">
        <v>15.645</v>
      </c>
      <c r="CD18" s="9">
        <v>10.629</v>
      </c>
      <c r="CE18" s="9">
        <v>5.0170000000000003</v>
      </c>
      <c r="CF18" s="9">
        <v>83.966999999999999</v>
      </c>
      <c r="CG18" s="9">
        <v>51.914000000000001</v>
      </c>
      <c r="CH18" s="9">
        <v>32.052</v>
      </c>
      <c r="CI18" s="9">
        <v>285.96499999999997</v>
      </c>
      <c r="CJ18" s="9">
        <v>139.84700000000001</v>
      </c>
      <c r="CK18" s="9">
        <v>146.119</v>
      </c>
      <c r="CL18" s="9">
        <v>145.55000000000001</v>
      </c>
      <c r="CM18" s="9">
        <v>73.453999999999994</v>
      </c>
      <c r="CN18" s="9">
        <v>72.094999999999999</v>
      </c>
      <c r="CO18" s="9">
        <v>767.88699999999994</v>
      </c>
      <c r="CP18" s="9">
        <v>379.61900000000003</v>
      </c>
      <c r="CQ18" s="9">
        <v>388.26799999999997</v>
      </c>
      <c r="CR18" s="9">
        <v>142.26599999999999</v>
      </c>
      <c r="CS18" s="9">
        <v>70.668000000000006</v>
      </c>
      <c r="CT18" s="9">
        <v>71.596999999999994</v>
      </c>
      <c r="CU18" s="9">
        <v>761.19200000000001</v>
      </c>
      <c r="CV18" s="9">
        <v>375.59800000000001</v>
      </c>
      <c r="CW18" s="9">
        <v>385.59399999999999</v>
      </c>
      <c r="CX18" s="9">
        <v>49.378999999999998</v>
      </c>
      <c r="CY18" s="9">
        <v>31.538</v>
      </c>
      <c r="CZ18" s="9">
        <v>17.841999999999999</v>
      </c>
      <c r="DA18" s="9">
        <v>248.523</v>
      </c>
      <c r="DB18" s="9">
        <v>123.642</v>
      </c>
      <c r="DC18" s="9">
        <v>124.88</v>
      </c>
      <c r="DD18" s="9">
        <v>55.603000000000002</v>
      </c>
      <c r="DE18" s="9">
        <v>20.876999999999999</v>
      </c>
      <c r="DF18" s="9">
        <v>34.725999999999999</v>
      </c>
      <c r="DG18" s="9">
        <v>370.375</v>
      </c>
      <c r="DH18" s="9">
        <v>189.46700000000001</v>
      </c>
      <c r="DI18" s="9">
        <v>180.90799999999999</v>
      </c>
      <c r="DJ18" s="9">
        <v>37.015999999999998</v>
      </c>
      <c r="DK18" s="9">
        <v>14.47</v>
      </c>
      <c r="DL18" s="9">
        <v>22.545999999999999</v>
      </c>
      <c r="DM18" s="9">
        <v>219.261</v>
      </c>
      <c r="DN18" s="9">
        <v>110.18899999999999</v>
      </c>
      <c r="DO18" s="9">
        <v>109.072</v>
      </c>
      <c r="DP18" s="9">
        <v>18.585999999999999</v>
      </c>
      <c r="DQ18" s="9">
        <v>6.4059999999999997</v>
      </c>
      <c r="DR18" s="9">
        <v>12.18</v>
      </c>
      <c r="DS18" s="9">
        <v>151.114</v>
      </c>
      <c r="DT18" s="9">
        <v>79.278000000000006</v>
      </c>
      <c r="DU18" s="9">
        <v>71.835999999999999</v>
      </c>
      <c r="DV18" s="9">
        <v>37.283000000000001</v>
      </c>
      <c r="DW18" s="9">
        <v>18.254000000000001</v>
      </c>
      <c r="DX18" s="9">
        <v>19.029</v>
      </c>
      <c r="DY18" s="9">
        <v>142.29499999999999</v>
      </c>
      <c r="DZ18" s="9">
        <v>62.488999999999997</v>
      </c>
      <c r="EA18" s="9">
        <v>79.805999999999997</v>
      </c>
      <c r="EB18" s="9">
        <v>23.367000000000001</v>
      </c>
      <c r="EC18" s="9">
        <v>11.318</v>
      </c>
      <c r="ED18" s="9">
        <v>12.048999999999999</v>
      </c>
      <c r="EE18" s="9">
        <v>97.174999999999997</v>
      </c>
      <c r="EF18" s="9">
        <v>41.551000000000002</v>
      </c>
      <c r="EG18" s="9">
        <v>55.624000000000002</v>
      </c>
      <c r="EH18" s="9">
        <v>13.916</v>
      </c>
      <c r="EI18" s="9">
        <v>6.9359999999999999</v>
      </c>
      <c r="EJ18" s="9">
        <v>6.98</v>
      </c>
      <c r="EK18" s="9">
        <v>45.12</v>
      </c>
      <c r="EL18" s="9">
        <v>20.937999999999999</v>
      </c>
      <c r="EM18" s="9">
        <v>24.181000000000001</v>
      </c>
      <c r="EN18" s="9">
        <v>3.2839999999999998</v>
      </c>
      <c r="EO18" s="9">
        <v>2.786</v>
      </c>
      <c r="EP18" s="9">
        <v>0.498</v>
      </c>
      <c r="EQ18" s="9">
        <v>6.694</v>
      </c>
      <c r="ER18" s="9">
        <v>4.0199999999999996</v>
      </c>
      <c r="ES18" s="9">
        <v>2.6739999999999999</v>
      </c>
      <c r="ET18" s="9">
        <v>118.45099999999999</v>
      </c>
      <c r="EU18" s="9">
        <v>59.158000000000001</v>
      </c>
      <c r="EV18" s="9">
        <v>59.292999999999999</v>
      </c>
      <c r="EW18" s="9">
        <v>641.66700000000003</v>
      </c>
      <c r="EX18" s="9">
        <v>310.536</v>
      </c>
      <c r="EY18" s="9">
        <v>331.13200000000001</v>
      </c>
      <c r="EZ18" s="9">
        <v>49.347999999999999</v>
      </c>
      <c r="FA18" s="9">
        <v>19.207000000000001</v>
      </c>
      <c r="FB18" s="9">
        <v>30.140999999999998</v>
      </c>
      <c r="FC18" s="9">
        <v>367.11500000000001</v>
      </c>
      <c r="FD18" s="9">
        <v>173.28200000000001</v>
      </c>
      <c r="FE18" s="9">
        <v>193.833</v>
      </c>
      <c r="FF18" s="9">
        <v>26.478999999999999</v>
      </c>
      <c r="FG18" s="9">
        <v>9.1820000000000004</v>
      </c>
      <c r="FH18" s="9">
        <v>17.297000000000001</v>
      </c>
      <c r="FI18" s="9">
        <v>200.035</v>
      </c>
      <c r="FJ18" s="9">
        <v>97.070999999999998</v>
      </c>
      <c r="FK18" s="9">
        <v>102.964</v>
      </c>
      <c r="FL18" s="9">
        <v>22.869</v>
      </c>
      <c r="FM18" s="9">
        <v>10.025</v>
      </c>
      <c r="FN18" s="9">
        <v>12.843999999999999</v>
      </c>
      <c r="FO18" s="9">
        <v>167.07900000000001</v>
      </c>
      <c r="FP18" s="9">
        <v>76.210999999999999</v>
      </c>
      <c r="FQ18" s="9">
        <v>90.869</v>
      </c>
      <c r="FR18" s="9">
        <v>9.3930000000000007</v>
      </c>
      <c r="FS18" s="9">
        <v>0.60799999999999998</v>
      </c>
      <c r="FT18" s="9">
        <v>8.7850000000000001</v>
      </c>
      <c r="FU18" s="9">
        <v>29.001000000000001</v>
      </c>
      <c r="FV18" s="9">
        <v>5.181</v>
      </c>
      <c r="FW18" s="9">
        <v>23.821000000000002</v>
      </c>
      <c r="FX18" s="9">
        <v>20.599</v>
      </c>
      <c r="FY18" s="9">
        <v>13.164999999999999</v>
      </c>
      <c r="FZ18" s="9">
        <v>7.4340000000000002</v>
      </c>
      <c r="GA18" s="9">
        <v>109.76900000000001</v>
      </c>
      <c r="GB18" s="9">
        <v>49.055</v>
      </c>
      <c r="GC18" s="9">
        <v>60.713000000000001</v>
      </c>
      <c r="GD18" s="9">
        <v>33.026000000000003</v>
      </c>
      <c r="GE18" s="9">
        <v>22.553999999999998</v>
      </c>
      <c r="GF18" s="9">
        <v>10.472</v>
      </c>
      <c r="GG18" s="9">
        <v>115.261</v>
      </c>
      <c r="GH18" s="9">
        <v>74.596000000000004</v>
      </c>
      <c r="GI18" s="9">
        <v>40.664999999999999</v>
      </c>
      <c r="GJ18" s="9">
        <v>6.085</v>
      </c>
      <c r="GK18" s="9">
        <v>3.6240000000000001</v>
      </c>
      <c r="GL18" s="9">
        <v>2.46</v>
      </c>
      <c r="GM18" s="9">
        <v>20.521999999999998</v>
      </c>
      <c r="GN18" s="9">
        <v>8.4220000000000006</v>
      </c>
      <c r="GO18" s="9">
        <v>12.1</v>
      </c>
      <c r="GP18" s="9">
        <v>26.314</v>
      </c>
      <c r="GQ18" s="9">
        <v>13.512</v>
      </c>
      <c r="GR18" s="9">
        <v>12.802</v>
      </c>
      <c r="GS18" s="9">
        <v>123.735</v>
      </c>
      <c r="GT18" s="9">
        <v>68.034000000000006</v>
      </c>
      <c r="GU18" s="9">
        <v>55.701000000000001</v>
      </c>
      <c r="GV18" s="9">
        <v>14.708</v>
      </c>
      <c r="GW18" s="9">
        <v>9.4260000000000002</v>
      </c>
      <c r="GX18" s="9">
        <v>5.282</v>
      </c>
      <c r="GY18" s="9">
        <v>63.921999999999997</v>
      </c>
      <c r="GZ18" s="9">
        <v>32.149000000000001</v>
      </c>
      <c r="HA18" s="9">
        <v>31.773</v>
      </c>
      <c r="HB18" s="9">
        <v>11.606999999999999</v>
      </c>
      <c r="HC18" s="9">
        <v>4.0869999999999997</v>
      </c>
      <c r="HD18" s="9">
        <v>7.52</v>
      </c>
      <c r="HE18" s="9">
        <v>59.813000000000002</v>
      </c>
      <c r="HF18" s="9">
        <v>35.884999999999998</v>
      </c>
      <c r="HG18" s="9">
        <v>23.928000000000001</v>
      </c>
      <c r="HH18" s="9">
        <v>0.78400000000000003</v>
      </c>
      <c r="HI18" s="9">
        <v>0.78400000000000003</v>
      </c>
      <c r="HJ18" s="9">
        <v>0</v>
      </c>
      <c r="HK18" s="9">
        <v>2.4849999999999999</v>
      </c>
      <c r="HL18" s="9">
        <v>1.0489999999999999</v>
      </c>
      <c r="HM18" s="9">
        <v>1.4359999999999999</v>
      </c>
      <c r="HN18" s="9">
        <v>82.947000000000003</v>
      </c>
      <c r="HO18" s="9">
        <v>42.323</v>
      </c>
      <c r="HP18" s="9">
        <v>40.624000000000002</v>
      </c>
      <c r="HQ18" s="9">
        <v>44.389000000000003</v>
      </c>
      <c r="HR18" s="9">
        <v>22.14</v>
      </c>
      <c r="HS18" s="9">
        <v>22.25</v>
      </c>
      <c r="HT18" s="9">
        <v>362.43200000000002</v>
      </c>
      <c r="HU18" s="9">
        <v>185.732</v>
      </c>
      <c r="HV18" s="9">
        <v>176.7</v>
      </c>
      <c r="HW18" s="9">
        <v>12.436999999999999</v>
      </c>
      <c r="HX18" s="9">
        <v>4.1550000000000002</v>
      </c>
      <c r="HY18" s="9">
        <v>8.282</v>
      </c>
      <c r="HZ18" s="9">
        <v>330.13400000000001</v>
      </c>
      <c r="IA18" s="9">
        <v>158.72200000000001</v>
      </c>
      <c r="IB18" s="9">
        <v>171.41200000000001</v>
      </c>
      <c r="IC18" s="9">
        <v>3.069</v>
      </c>
      <c r="ID18" s="9">
        <v>2.5990000000000002</v>
      </c>
      <c r="IE18" s="9">
        <v>0.47</v>
      </c>
      <c r="IF18" s="9">
        <v>55.991999999999997</v>
      </c>
      <c r="IG18" s="9">
        <v>24.309000000000001</v>
      </c>
      <c r="IH18" s="9">
        <v>31.683</v>
      </c>
      <c r="II18" s="9">
        <v>2.7069999999999999</v>
      </c>
      <c r="IJ18" s="9">
        <v>2.2370000000000001</v>
      </c>
      <c r="IK18" s="9">
        <v>0.47</v>
      </c>
      <c r="IL18" s="9">
        <v>19.329000000000001</v>
      </c>
      <c r="IM18" s="9">
        <v>10.856</v>
      </c>
      <c r="IN18" s="9">
        <v>8.4730000000000008</v>
      </c>
      <c r="IO18" s="9">
        <v>24.402999999999999</v>
      </c>
      <c r="IP18" s="9">
        <v>10.238</v>
      </c>
      <c r="IQ18" s="9">
        <v>14.164999999999999</v>
      </c>
    </row>
    <row r="19" spans="1:251">
      <c r="A19" s="10">
        <v>44958</v>
      </c>
      <c r="B19" s="9">
        <v>15.186999999999999</v>
      </c>
      <c r="C19" s="9">
        <v>19.943999999999999</v>
      </c>
      <c r="D19" s="9">
        <v>8.1880000000000006</v>
      </c>
      <c r="E19" s="9">
        <v>11.756</v>
      </c>
      <c r="F19" s="9">
        <v>107.73399999999999</v>
      </c>
      <c r="G19" s="9">
        <v>64.308999999999997</v>
      </c>
      <c r="H19" s="9">
        <v>43.424999999999997</v>
      </c>
      <c r="I19" s="9">
        <v>102.063</v>
      </c>
      <c r="J19" s="9">
        <v>48.238</v>
      </c>
      <c r="K19" s="9">
        <v>53.825000000000003</v>
      </c>
      <c r="L19" s="9">
        <v>45.24</v>
      </c>
      <c r="M19" s="9">
        <v>27.318999999999999</v>
      </c>
      <c r="N19" s="9">
        <v>17.920999999999999</v>
      </c>
      <c r="O19" s="9">
        <v>11.893000000000001</v>
      </c>
      <c r="P19" s="9">
        <v>2.3580000000000001</v>
      </c>
      <c r="Q19" s="9">
        <v>9.5350000000000001</v>
      </c>
      <c r="R19" s="9">
        <v>31.798999999999999</v>
      </c>
      <c r="S19" s="9">
        <v>15.362</v>
      </c>
      <c r="T19" s="9">
        <v>16.437000000000001</v>
      </c>
      <c r="U19" s="9">
        <v>28.209</v>
      </c>
      <c r="V19" s="9">
        <v>11.627000000000001</v>
      </c>
      <c r="W19" s="9">
        <v>16.582999999999998</v>
      </c>
      <c r="X19" s="9">
        <v>8.1739999999999995</v>
      </c>
      <c r="Y19" s="9">
        <v>3.7480000000000002</v>
      </c>
      <c r="Z19" s="9">
        <v>4.4260000000000002</v>
      </c>
      <c r="AA19" s="9">
        <v>735.62800000000004</v>
      </c>
      <c r="AB19" s="9">
        <v>367.08600000000001</v>
      </c>
      <c r="AC19" s="9">
        <v>368.54199999999997</v>
      </c>
      <c r="AD19" s="9">
        <v>75.072999999999993</v>
      </c>
      <c r="AE19" s="9">
        <v>38.505000000000003</v>
      </c>
      <c r="AF19" s="9">
        <v>36.567999999999998</v>
      </c>
      <c r="AG19" s="9">
        <v>554.25</v>
      </c>
      <c r="AH19" s="9">
        <v>267.226</v>
      </c>
      <c r="AI19" s="9">
        <v>287.024</v>
      </c>
      <c r="AJ19" s="9">
        <v>8.5879999999999992</v>
      </c>
      <c r="AK19" s="9">
        <v>3.649</v>
      </c>
      <c r="AL19" s="9">
        <v>4.9390000000000001</v>
      </c>
      <c r="AM19" s="9">
        <v>96.888999999999996</v>
      </c>
      <c r="AN19" s="9">
        <v>48.655000000000001</v>
      </c>
      <c r="AO19" s="9">
        <v>48.234000000000002</v>
      </c>
      <c r="AP19" s="9">
        <v>4.8010000000000002</v>
      </c>
      <c r="AQ19" s="9">
        <v>1.292</v>
      </c>
      <c r="AR19" s="9">
        <v>3.51</v>
      </c>
      <c r="AS19" s="9">
        <v>18.268000000000001</v>
      </c>
      <c r="AT19" s="9">
        <v>8.7539999999999996</v>
      </c>
      <c r="AU19" s="9">
        <v>9.5150000000000006</v>
      </c>
      <c r="AV19" s="9">
        <v>26.809000000000001</v>
      </c>
      <c r="AW19" s="9">
        <v>15.042999999999999</v>
      </c>
      <c r="AX19" s="9">
        <v>11.766</v>
      </c>
      <c r="AY19" s="9">
        <v>196.55500000000001</v>
      </c>
      <c r="AZ19" s="9">
        <v>86.72</v>
      </c>
      <c r="BA19" s="9">
        <v>109.83499999999999</v>
      </c>
      <c r="BB19" s="9">
        <v>7.96</v>
      </c>
      <c r="BC19" s="9">
        <v>4.4390000000000001</v>
      </c>
      <c r="BD19" s="9">
        <v>3.5209999999999999</v>
      </c>
      <c r="BE19" s="9">
        <v>69.831999999999994</v>
      </c>
      <c r="BF19" s="9">
        <v>33.905000000000001</v>
      </c>
      <c r="BG19" s="9">
        <v>35.927</v>
      </c>
      <c r="BH19" s="9">
        <v>20.478999999999999</v>
      </c>
      <c r="BI19" s="9">
        <v>10.231999999999999</v>
      </c>
      <c r="BJ19" s="9">
        <v>10.247</v>
      </c>
      <c r="BK19" s="9">
        <v>129.88900000000001</v>
      </c>
      <c r="BL19" s="9">
        <v>66.364999999999995</v>
      </c>
      <c r="BM19" s="9">
        <v>63.524000000000001</v>
      </c>
      <c r="BN19" s="9">
        <v>2.9359999999999999</v>
      </c>
      <c r="BO19" s="9">
        <v>1.9530000000000001</v>
      </c>
      <c r="BP19" s="9">
        <v>0.98299999999999998</v>
      </c>
      <c r="BQ19" s="9">
        <v>23.359000000000002</v>
      </c>
      <c r="BR19" s="9">
        <v>12.176</v>
      </c>
      <c r="BS19" s="9">
        <v>11.183</v>
      </c>
      <c r="BT19" s="9">
        <v>0</v>
      </c>
      <c r="BU19" s="9">
        <v>0</v>
      </c>
      <c r="BV19" s="9">
        <v>0</v>
      </c>
      <c r="BW19" s="9">
        <v>3.948</v>
      </c>
      <c r="BX19" s="9">
        <v>3.3220000000000001</v>
      </c>
      <c r="BY19" s="9">
        <v>0.626</v>
      </c>
      <c r="BZ19" s="9">
        <v>3.5</v>
      </c>
      <c r="CA19" s="9">
        <v>1.897</v>
      </c>
      <c r="CB19" s="9">
        <v>1.603</v>
      </c>
      <c r="CC19" s="9">
        <v>15.51</v>
      </c>
      <c r="CD19" s="9">
        <v>7.3280000000000003</v>
      </c>
      <c r="CE19" s="9">
        <v>8.1809999999999992</v>
      </c>
      <c r="CF19" s="9">
        <v>66.914000000000001</v>
      </c>
      <c r="CG19" s="9">
        <v>40.085999999999999</v>
      </c>
      <c r="CH19" s="9">
        <v>26.827999999999999</v>
      </c>
      <c r="CI19" s="9">
        <v>309.11200000000002</v>
      </c>
      <c r="CJ19" s="9">
        <v>158.79599999999999</v>
      </c>
      <c r="CK19" s="9">
        <v>150.316</v>
      </c>
      <c r="CL19" s="9">
        <v>138.05099999999999</v>
      </c>
      <c r="CM19" s="9">
        <v>73.486000000000004</v>
      </c>
      <c r="CN19" s="9">
        <v>64.566000000000003</v>
      </c>
      <c r="CO19" s="9">
        <v>778.63800000000003</v>
      </c>
      <c r="CP19" s="9">
        <v>396.226</v>
      </c>
      <c r="CQ19" s="9">
        <v>382.41199999999998</v>
      </c>
      <c r="CR19" s="9">
        <v>135.08699999999999</v>
      </c>
      <c r="CS19" s="9">
        <v>71.953000000000003</v>
      </c>
      <c r="CT19" s="9">
        <v>63.134</v>
      </c>
      <c r="CU19" s="9">
        <v>763.95799999999997</v>
      </c>
      <c r="CV19" s="9">
        <v>386.01299999999998</v>
      </c>
      <c r="CW19" s="9">
        <v>377.94600000000003</v>
      </c>
      <c r="CX19" s="9">
        <v>52.459000000000003</v>
      </c>
      <c r="CY19" s="9">
        <v>29.015000000000001</v>
      </c>
      <c r="CZ19" s="9">
        <v>23.443000000000001</v>
      </c>
      <c r="DA19" s="9">
        <v>252.81100000000001</v>
      </c>
      <c r="DB19" s="9">
        <v>129.53399999999999</v>
      </c>
      <c r="DC19" s="9">
        <v>123.277</v>
      </c>
      <c r="DD19" s="9">
        <v>47.588999999999999</v>
      </c>
      <c r="DE19" s="9">
        <v>20.151</v>
      </c>
      <c r="DF19" s="9">
        <v>27.437999999999999</v>
      </c>
      <c r="DG19" s="9">
        <v>376.04</v>
      </c>
      <c r="DH19" s="9">
        <v>193.59700000000001</v>
      </c>
      <c r="DI19" s="9">
        <v>182.44300000000001</v>
      </c>
      <c r="DJ19" s="9">
        <v>25.815000000000001</v>
      </c>
      <c r="DK19" s="9">
        <v>12.866</v>
      </c>
      <c r="DL19" s="9">
        <v>12.949</v>
      </c>
      <c r="DM19" s="9">
        <v>238.697</v>
      </c>
      <c r="DN19" s="9">
        <v>123.67700000000001</v>
      </c>
      <c r="DO19" s="9">
        <v>115.021</v>
      </c>
      <c r="DP19" s="9">
        <v>21.773</v>
      </c>
      <c r="DQ19" s="9">
        <v>7.2850000000000001</v>
      </c>
      <c r="DR19" s="9">
        <v>14.488</v>
      </c>
      <c r="DS19" s="9">
        <v>137.34299999999999</v>
      </c>
      <c r="DT19" s="9">
        <v>69.921000000000006</v>
      </c>
      <c r="DU19" s="9">
        <v>67.421999999999997</v>
      </c>
      <c r="DV19" s="9">
        <v>35.039000000000001</v>
      </c>
      <c r="DW19" s="9">
        <v>22.786999999999999</v>
      </c>
      <c r="DX19" s="9">
        <v>12.253</v>
      </c>
      <c r="DY19" s="9">
        <v>135.108</v>
      </c>
      <c r="DZ19" s="9">
        <v>62.881</v>
      </c>
      <c r="EA19" s="9">
        <v>72.225999999999999</v>
      </c>
      <c r="EB19" s="9">
        <v>18.716000000000001</v>
      </c>
      <c r="EC19" s="9">
        <v>11.063000000000001</v>
      </c>
      <c r="ED19" s="9">
        <v>7.6529999999999996</v>
      </c>
      <c r="EE19" s="9">
        <v>90.421000000000006</v>
      </c>
      <c r="EF19" s="9">
        <v>41.588999999999999</v>
      </c>
      <c r="EG19" s="9">
        <v>48.832000000000001</v>
      </c>
      <c r="EH19" s="9">
        <v>16.323</v>
      </c>
      <c r="EI19" s="9">
        <v>11.724</v>
      </c>
      <c r="EJ19" s="9">
        <v>4.5999999999999996</v>
      </c>
      <c r="EK19" s="9">
        <v>44.686</v>
      </c>
      <c r="EL19" s="9">
        <v>21.292000000000002</v>
      </c>
      <c r="EM19" s="9">
        <v>23.393999999999998</v>
      </c>
      <c r="EN19" s="9">
        <v>2.9649999999999999</v>
      </c>
      <c r="EO19" s="9">
        <v>1.5329999999999999</v>
      </c>
      <c r="EP19" s="9">
        <v>1.4319999999999999</v>
      </c>
      <c r="EQ19" s="9">
        <v>14.679</v>
      </c>
      <c r="ER19" s="9">
        <v>10.212999999999999</v>
      </c>
      <c r="ES19" s="9">
        <v>4.4660000000000002</v>
      </c>
      <c r="ET19" s="9">
        <v>112.542</v>
      </c>
      <c r="EU19" s="9">
        <v>53.408999999999999</v>
      </c>
      <c r="EV19" s="9">
        <v>59.133000000000003</v>
      </c>
      <c r="EW19" s="9">
        <v>631.90599999999995</v>
      </c>
      <c r="EX19" s="9">
        <v>315.24599999999998</v>
      </c>
      <c r="EY19" s="9">
        <v>316.66000000000003</v>
      </c>
      <c r="EZ19" s="9">
        <v>51.203000000000003</v>
      </c>
      <c r="FA19" s="9">
        <v>23.219000000000001</v>
      </c>
      <c r="FB19" s="9">
        <v>27.984000000000002</v>
      </c>
      <c r="FC19" s="9">
        <v>357.98500000000001</v>
      </c>
      <c r="FD19" s="9">
        <v>185.59800000000001</v>
      </c>
      <c r="FE19" s="9">
        <v>172.386</v>
      </c>
      <c r="FF19" s="9">
        <v>28.545000000000002</v>
      </c>
      <c r="FG19" s="9">
        <v>9.7409999999999997</v>
      </c>
      <c r="FH19" s="9">
        <v>18.803999999999998</v>
      </c>
      <c r="FI19" s="9">
        <v>187.113</v>
      </c>
      <c r="FJ19" s="9">
        <v>92.218999999999994</v>
      </c>
      <c r="FK19" s="9">
        <v>94.894000000000005</v>
      </c>
      <c r="FL19" s="9">
        <v>22.658999999999999</v>
      </c>
      <c r="FM19" s="9">
        <v>13.478</v>
      </c>
      <c r="FN19" s="9">
        <v>9.18</v>
      </c>
      <c r="FO19" s="9">
        <v>170.87200000000001</v>
      </c>
      <c r="FP19" s="9">
        <v>93.38</v>
      </c>
      <c r="FQ19" s="9">
        <v>77.492000000000004</v>
      </c>
      <c r="FR19" s="9">
        <v>6.0330000000000004</v>
      </c>
      <c r="FS19" s="9">
        <v>0.55900000000000005</v>
      </c>
      <c r="FT19" s="9">
        <v>5.4749999999999996</v>
      </c>
      <c r="FU19" s="9">
        <v>31.65</v>
      </c>
      <c r="FV19" s="9">
        <v>3.14</v>
      </c>
      <c r="FW19" s="9">
        <v>28.51</v>
      </c>
      <c r="FX19" s="9">
        <v>25.765000000000001</v>
      </c>
      <c r="FY19" s="9">
        <v>15.026</v>
      </c>
      <c r="FZ19" s="9">
        <v>10.74</v>
      </c>
      <c r="GA19" s="9">
        <v>99.147000000000006</v>
      </c>
      <c r="GB19" s="9">
        <v>50.383000000000003</v>
      </c>
      <c r="GC19" s="9">
        <v>48.762999999999998</v>
      </c>
      <c r="GD19" s="9">
        <v>28.285</v>
      </c>
      <c r="GE19" s="9">
        <v>14.010999999999999</v>
      </c>
      <c r="GF19" s="9">
        <v>14.273999999999999</v>
      </c>
      <c r="GG19" s="9">
        <v>114.167</v>
      </c>
      <c r="GH19" s="9">
        <v>60.359000000000002</v>
      </c>
      <c r="GI19" s="9">
        <v>53.808999999999997</v>
      </c>
      <c r="GJ19" s="9">
        <v>1.254</v>
      </c>
      <c r="GK19" s="9">
        <v>0.59399999999999997</v>
      </c>
      <c r="GL19" s="9">
        <v>0.66100000000000003</v>
      </c>
      <c r="GM19" s="9">
        <v>28.957999999999998</v>
      </c>
      <c r="GN19" s="9">
        <v>15.766</v>
      </c>
      <c r="GO19" s="9">
        <v>13.192</v>
      </c>
      <c r="GP19" s="9">
        <v>23.324999999999999</v>
      </c>
      <c r="GQ19" s="9">
        <v>17.891999999999999</v>
      </c>
      <c r="GR19" s="9">
        <v>5.4329999999999998</v>
      </c>
      <c r="GS19" s="9">
        <v>136.755</v>
      </c>
      <c r="GT19" s="9">
        <v>74.152000000000001</v>
      </c>
      <c r="GU19" s="9">
        <v>62.603000000000002</v>
      </c>
      <c r="GV19" s="9">
        <v>14.648</v>
      </c>
      <c r="GW19" s="9">
        <v>11.536</v>
      </c>
      <c r="GX19" s="9">
        <v>3.113</v>
      </c>
      <c r="GY19" s="9">
        <v>73.543000000000006</v>
      </c>
      <c r="GZ19" s="9">
        <v>36.993000000000002</v>
      </c>
      <c r="HA19" s="9">
        <v>36.551000000000002</v>
      </c>
      <c r="HB19" s="9">
        <v>8.6760000000000002</v>
      </c>
      <c r="HC19" s="9">
        <v>6.3559999999999999</v>
      </c>
      <c r="HD19" s="9">
        <v>2.3199999999999998</v>
      </c>
      <c r="HE19" s="9">
        <v>63.210999999999999</v>
      </c>
      <c r="HF19" s="9">
        <v>37.158999999999999</v>
      </c>
      <c r="HG19" s="9">
        <v>26.052</v>
      </c>
      <c r="HH19" s="9">
        <v>2.1850000000000001</v>
      </c>
      <c r="HI19" s="9">
        <v>2.1850000000000001</v>
      </c>
      <c r="HJ19" s="9">
        <v>0</v>
      </c>
      <c r="HK19" s="9">
        <v>9.9770000000000003</v>
      </c>
      <c r="HL19" s="9">
        <v>6.8280000000000003</v>
      </c>
      <c r="HM19" s="9">
        <v>3.149</v>
      </c>
      <c r="HN19" s="9">
        <v>75.122</v>
      </c>
      <c r="HO19" s="9">
        <v>39.786999999999999</v>
      </c>
      <c r="HP19" s="9">
        <v>35.335000000000001</v>
      </c>
      <c r="HQ19" s="9">
        <v>43.252000000000002</v>
      </c>
      <c r="HR19" s="9">
        <v>24.041</v>
      </c>
      <c r="HS19" s="9">
        <v>19.210999999999999</v>
      </c>
      <c r="HT19" s="9">
        <v>386.98</v>
      </c>
      <c r="HU19" s="9">
        <v>190.16499999999999</v>
      </c>
      <c r="HV19" s="9">
        <v>196.815</v>
      </c>
      <c r="HW19" s="9">
        <v>12.613</v>
      </c>
      <c r="HX19" s="9">
        <v>7.4909999999999997</v>
      </c>
      <c r="HY19" s="9">
        <v>5.1219999999999999</v>
      </c>
      <c r="HZ19" s="9">
        <v>321.42899999999997</v>
      </c>
      <c r="IA19" s="9">
        <v>174.15600000000001</v>
      </c>
      <c r="IB19" s="9">
        <v>147.273</v>
      </c>
      <c r="IC19" s="9">
        <v>4.6390000000000002</v>
      </c>
      <c r="ID19" s="9">
        <v>1.232</v>
      </c>
      <c r="IE19" s="9">
        <v>3.407</v>
      </c>
      <c r="IF19" s="9">
        <v>50.518999999999998</v>
      </c>
      <c r="IG19" s="9">
        <v>23.367000000000001</v>
      </c>
      <c r="IH19" s="9">
        <v>27.152000000000001</v>
      </c>
      <c r="II19" s="9">
        <v>2.4260000000000002</v>
      </c>
      <c r="IJ19" s="9">
        <v>0.93600000000000005</v>
      </c>
      <c r="IK19" s="9">
        <v>1.49</v>
      </c>
      <c r="IL19" s="9">
        <v>19.71</v>
      </c>
      <c r="IM19" s="9">
        <v>8.5380000000000003</v>
      </c>
      <c r="IN19" s="9">
        <v>11.172000000000001</v>
      </c>
      <c r="IO19" s="9">
        <v>25.045000000000002</v>
      </c>
      <c r="IP19" s="9">
        <v>13.821</v>
      </c>
      <c r="IQ19" s="9">
        <v>11.223000000000001</v>
      </c>
    </row>
    <row r="20" spans="1:251">
      <c r="A20" s="10">
        <v>45323</v>
      </c>
      <c r="B20" s="9">
        <v>17.963000000000001</v>
      </c>
      <c r="C20" s="9">
        <v>17.202999999999999</v>
      </c>
      <c r="D20" s="9">
        <v>10.077</v>
      </c>
      <c r="E20" s="9">
        <v>7.125</v>
      </c>
      <c r="F20" s="9">
        <v>134.26300000000001</v>
      </c>
      <c r="G20" s="9">
        <v>69.981999999999999</v>
      </c>
      <c r="H20" s="9">
        <v>64.281000000000006</v>
      </c>
      <c r="I20" s="9">
        <v>88.706999999999994</v>
      </c>
      <c r="J20" s="9">
        <v>45.01</v>
      </c>
      <c r="K20" s="9">
        <v>43.698</v>
      </c>
      <c r="L20" s="9">
        <v>57.966999999999999</v>
      </c>
      <c r="M20" s="9">
        <v>32.476999999999997</v>
      </c>
      <c r="N20" s="9">
        <v>25.49</v>
      </c>
      <c r="O20" s="9">
        <v>12.936</v>
      </c>
      <c r="P20" s="9">
        <v>5.5069999999999997</v>
      </c>
      <c r="Q20" s="9">
        <v>7.4290000000000003</v>
      </c>
      <c r="R20" s="9">
        <v>34.76</v>
      </c>
      <c r="S20" s="9">
        <v>17.152999999999999</v>
      </c>
      <c r="T20" s="9">
        <v>17.608000000000001</v>
      </c>
      <c r="U20" s="9">
        <v>37.128999999999998</v>
      </c>
      <c r="V20" s="9">
        <v>19.97</v>
      </c>
      <c r="W20" s="9">
        <v>17.158999999999999</v>
      </c>
      <c r="X20" s="9">
        <v>4.8330000000000002</v>
      </c>
      <c r="Y20" s="9">
        <v>1.9850000000000001</v>
      </c>
      <c r="Z20" s="9">
        <v>2.8479999999999999</v>
      </c>
      <c r="AA20" s="9">
        <v>652.85500000000002</v>
      </c>
      <c r="AB20" s="9">
        <v>350.245</v>
      </c>
      <c r="AC20" s="9">
        <v>302.61</v>
      </c>
      <c r="AD20" s="9">
        <v>80.459000000000003</v>
      </c>
      <c r="AE20" s="9">
        <v>41.374000000000002</v>
      </c>
      <c r="AF20" s="9">
        <v>39.085999999999999</v>
      </c>
      <c r="AG20" s="9">
        <v>480.47300000000001</v>
      </c>
      <c r="AH20" s="9">
        <v>247.61699999999999</v>
      </c>
      <c r="AI20" s="9">
        <v>232.85599999999999</v>
      </c>
      <c r="AJ20" s="9">
        <v>16.472999999999999</v>
      </c>
      <c r="AK20" s="9">
        <v>8.2799999999999994</v>
      </c>
      <c r="AL20" s="9">
        <v>8.1929999999999996</v>
      </c>
      <c r="AM20" s="9">
        <v>77.959000000000003</v>
      </c>
      <c r="AN20" s="9">
        <v>37.277999999999999</v>
      </c>
      <c r="AO20" s="9">
        <v>40.68</v>
      </c>
      <c r="AP20" s="9">
        <v>2.5990000000000002</v>
      </c>
      <c r="AQ20" s="9">
        <v>0</v>
      </c>
      <c r="AR20" s="9">
        <v>2.5990000000000002</v>
      </c>
      <c r="AS20" s="9">
        <v>15.765000000000001</v>
      </c>
      <c r="AT20" s="9">
        <v>7.6269999999999998</v>
      </c>
      <c r="AU20" s="9">
        <v>8.1379999999999999</v>
      </c>
      <c r="AV20" s="9">
        <v>26.199000000000002</v>
      </c>
      <c r="AW20" s="9">
        <v>13.637</v>
      </c>
      <c r="AX20" s="9">
        <v>12.563000000000001</v>
      </c>
      <c r="AY20" s="9">
        <v>189.167</v>
      </c>
      <c r="AZ20" s="9">
        <v>93.650999999999996</v>
      </c>
      <c r="BA20" s="9">
        <v>95.516000000000005</v>
      </c>
      <c r="BB20" s="9">
        <v>10.103999999999999</v>
      </c>
      <c r="BC20" s="9">
        <v>4.226</v>
      </c>
      <c r="BD20" s="9">
        <v>5.8769999999999998</v>
      </c>
      <c r="BE20" s="9">
        <v>68.631</v>
      </c>
      <c r="BF20" s="9">
        <v>35.606000000000002</v>
      </c>
      <c r="BG20" s="9">
        <v>33.024999999999999</v>
      </c>
      <c r="BH20" s="9">
        <v>18.863</v>
      </c>
      <c r="BI20" s="9">
        <v>12.180999999999999</v>
      </c>
      <c r="BJ20" s="9">
        <v>6.681</v>
      </c>
      <c r="BK20" s="9">
        <v>102.395</v>
      </c>
      <c r="BL20" s="9">
        <v>59.85</v>
      </c>
      <c r="BM20" s="9">
        <v>42.545000000000002</v>
      </c>
      <c r="BN20" s="9">
        <v>3.07</v>
      </c>
      <c r="BO20" s="9">
        <v>1.67</v>
      </c>
      <c r="BP20" s="9">
        <v>1.399</v>
      </c>
      <c r="BQ20" s="9">
        <v>10.510999999999999</v>
      </c>
      <c r="BR20" s="9">
        <v>4.3259999999999996</v>
      </c>
      <c r="BS20" s="9">
        <v>6.1849999999999996</v>
      </c>
      <c r="BT20" s="9">
        <v>0.55900000000000005</v>
      </c>
      <c r="BU20" s="9">
        <v>0</v>
      </c>
      <c r="BV20" s="9">
        <v>0.55900000000000005</v>
      </c>
      <c r="BW20" s="9">
        <v>3.0190000000000001</v>
      </c>
      <c r="BX20" s="9">
        <v>0.629</v>
      </c>
      <c r="BY20" s="9">
        <v>2.39</v>
      </c>
      <c r="BZ20" s="9">
        <v>2.593</v>
      </c>
      <c r="CA20" s="9">
        <v>1.38</v>
      </c>
      <c r="CB20" s="9">
        <v>1.2130000000000001</v>
      </c>
      <c r="CC20" s="9">
        <v>13.026</v>
      </c>
      <c r="CD20" s="9">
        <v>8.6489999999999991</v>
      </c>
      <c r="CE20" s="9">
        <v>4.3769999999999998</v>
      </c>
      <c r="CF20" s="9">
        <v>83.597999999999999</v>
      </c>
      <c r="CG20" s="9">
        <v>45.457000000000001</v>
      </c>
      <c r="CH20" s="9">
        <v>38.140999999999998</v>
      </c>
      <c r="CI20" s="9">
        <v>301.72800000000001</v>
      </c>
      <c r="CJ20" s="9">
        <v>168.34200000000001</v>
      </c>
      <c r="CK20" s="9">
        <v>133.38499999999999</v>
      </c>
      <c r="CL20" s="9">
        <v>148.74299999999999</v>
      </c>
      <c r="CM20" s="9">
        <v>80.233999999999995</v>
      </c>
      <c r="CN20" s="9">
        <v>68.509</v>
      </c>
      <c r="CO20" s="9">
        <v>667.88400000000001</v>
      </c>
      <c r="CP20" s="9">
        <v>339.1</v>
      </c>
      <c r="CQ20" s="9">
        <v>328.78399999999999</v>
      </c>
      <c r="CR20" s="9">
        <v>148.155</v>
      </c>
      <c r="CS20" s="9">
        <v>80.233999999999995</v>
      </c>
      <c r="CT20" s="9">
        <v>67.921000000000006</v>
      </c>
      <c r="CU20" s="9">
        <v>661.16499999999996</v>
      </c>
      <c r="CV20" s="9">
        <v>334.78199999999998</v>
      </c>
      <c r="CW20" s="9">
        <v>326.38400000000001</v>
      </c>
      <c r="CX20" s="9">
        <v>59.133000000000003</v>
      </c>
      <c r="CY20" s="9">
        <v>32.892000000000003</v>
      </c>
      <c r="CZ20" s="9">
        <v>26.242000000000001</v>
      </c>
      <c r="DA20" s="9">
        <v>209.59100000000001</v>
      </c>
      <c r="DB20" s="9">
        <v>110.03</v>
      </c>
      <c r="DC20" s="9">
        <v>99.561999999999998</v>
      </c>
      <c r="DD20" s="9">
        <v>61.07</v>
      </c>
      <c r="DE20" s="9">
        <v>31.099</v>
      </c>
      <c r="DF20" s="9">
        <v>29.972000000000001</v>
      </c>
      <c r="DG20" s="9">
        <v>337.303</v>
      </c>
      <c r="DH20" s="9">
        <v>165.995</v>
      </c>
      <c r="DI20" s="9">
        <v>171.30799999999999</v>
      </c>
      <c r="DJ20" s="9">
        <v>42.76</v>
      </c>
      <c r="DK20" s="9">
        <v>22.33</v>
      </c>
      <c r="DL20" s="9">
        <v>20.43</v>
      </c>
      <c r="DM20" s="9">
        <v>217.221</v>
      </c>
      <c r="DN20" s="9">
        <v>103.113</v>
      </c>
      <c r="DO20" s="9">
        <v>114.108</v>
      </c>
      <c r="DP20" s="9">
        <v>18.309999999999999</v>
      </c>
      <c r="DQ20" s="9">
        <v>8.7680000000000007</v>
      </c>
      <c r="DR20" s="9">
        <v>9.5419999999999998</v>
      </c>
      <c r="DS20" s="9">
        <v>120.08199999999999</v>
      </c>
      <c r="DT20" s="9">
        <v>62.881999999999998</v>
      </c>
      <c r="DU20" s="9">
        <v>57.2</v>
      </c>
      <c r="DV20" s="9">
        <v>27.952000000000002</v>
      </c>
      <c r="DW20" s="9">
        <v>16.244</v>
      </c>
      <c r="DX20" s="9">
        <v>11.708</v>
      </c>
      <c r="DY20" s="9">
        <v>114.271</v>
      </c>
      <c r="DZ20" s="9">
        <v>58.756999999999998</v>
      </c>
      <c r="EA20" s="9">
        <v>55.514000000000003</v>
      </c>
      <c r="EB20" s="9">
        <v>14.177</v>
      </c>
      <c r="EC20" s="9">
        <v>7.907</v>
      </c>
      <c r="ED20" s="9">
        <v>6.2709999999999999</v>
      </c>
      <c r="EE20" s="9">
        <v>74.927000000000007</v>
      </c>
      <c r="EF20" s="9">
        <v>41.834000000000003</v>
      </c>
      <c r="EG20" s="9">
        <v>33.093000000000004</v>
      </c>
      <c r="EH20" s="9">
        <v>13.775</v>
      </c>
      <c r="EI20" s="9">
        <v>8.3369999999999997</v>
      </c>
      <c r="EJ20" s="9">
        <v>5.4379999999999997</v>
      </c>
      <c r="EK20" s="9">
        <v>39.344000000000001</v>
      </c>
      <c r="EL20" s="9">
        <v>16.922999999999998</v>
      </c>
      <c r="EM20" s="9">
        <v>22.420999999999999</v>
      </c>
      <c r="EN20" s="9">
        <v>0.58699999999999997</v>
      </c>
      <c r="EO20" s="9">
        <v>0</v>
      </c>
      <c r="EP20" s="9">
        <v>0.58699999999999997</v>
      </c>
      <c r="EQ20" s="9">
        <v>6.7190000000000003</v>
      </c>
      <c r="ER20" s="9">
        <v>4.3179999999999996</v>
      </c>
      <c r="ES20" s="9">
        <v>2.4009999999999998</v>
      </c>
      <c r="ET20" s="9">
        <v>116.649</v>
      </c>
      <c r="EU20" s="9">
        <v>64.566999999999993</v>
      </c>
      <c r="EV20" s="9">
        <v>52.082000000000001</v>
      </c>
      <c r="EW20" s="9">
        <v>532.12400000000002</v>
      </c>
      <c r="EX20" s="9">
        <v>269.64299999999997</v>
      </c>
      <c r="EY20" s="9">
        <v>262.48099999999999</v>
      </c>
      <c r="EZ20" s="9">
        <v>38.923000000000002</v>
      </c>
      <c r="FA20" s="9">
        <v>16.922000000000001</v>
      </c>
      <c r="FB20" s="9">
        <v>22.001000000000001</v>
      </c>
      <c r="FC20" s="9">
        <v>302.79599999999999</v>
      </c>
      <c r="FD20" s="9">
        <v>155.09100000000001</v>
      </c>
      <c r="FE20" s="9">
        <v>147.70500000000001</v>
      </c>
      <c r="FF20" s="9">
        <v>18.440000000000001</v>
      </c>
      <c r="FG20" s="9">
        <v>8.4610000000000003</v>
      </c>
      <c r="FH20" s="9">
        <v>9.98</v>
      </c>
      <c r="FI20" s="9">
        <v>151.62799999999999</v>
      </c>
      <c r="FJ20" s="9">
        <v>84.567999999999998</v>
      </c>
      <c r="FK20" s="9">
        <v>67.06</v>
      </c>
      <c r="FL20" s="9">
        <v>20.483000000000001</v>
      </c>
      <c r="FM20" s="9">
        <v>8.4610000000000003</v>
      </c>
      <c r="FN20" s="9">
        <v>12.022</v>
      </c>
      <c r="FO20" s="9">
        <v>151.16800000000001</v>
      </c>
      <c r="FP20" s="9">
        <v>70.522999999999996</v>
      </c>
      <c r="FQ20" s="9">
        <v>80.644000000000005</v>
      </c>
      <c r="FR20" s="9">
        <v>8.9979999999999993</v>
      </c>
      <c r="FS20" s="9">
        <v>1.8360000000000001</v>
      </c>
      <c r="FT20" s="9">
        <v>7.1609999999999996</v>
      </c>
      <c r="FU20" s="9">
        <v>28.763000000000002</v>
      </c>
      <c r="FV20" s="9">
        <v>3.827</v>
      </c>
      <c r="FW20" s="9">
        <v>24.934999999999999</v>
      </c>
      <c r="FX20" s="9">
        <v>33.49</v>
      </c>
      <c r="FY20" s="9">
        <v>18.460999999999999</v>
      </c>
      <c r="FZ20" s="9">
        <v>15.029</v>
      </c>
      <c r="GA20" s="9">
        <v>75.528999999999996</v>
      </c>
      <c r="GB20" s="9">
        <v>37.948999999999998</v>
      </c>
      <c r="GC20" s="9">
        <v>37.579000000000001</v>
      </c>
      <c r="GD20" s="9">
        <v>29.317</v>
      </c>
      <c r="GE20" s="9">
        <v>22.088000000000001</v>
      </c>
      <c r="GF20" s="9">
        <v>7.2290000000000001</v>
      </c>
      <c r="GG20" s="9">
        <v>91.444000000000003</v>
      </c>
      <c r="GH20" s="9">
        <v>53.527000000000001</v>
      </c>
      <c r="GI20" s="9">
        <v>37.917999999999999</v>
      </c>
      <c r="GJ20" s="9">
        <v>5.92</v>
      </c>
      <c r="GK20" s="9">
        <v>5.26</v>
      </c>
      <c r="GL20" s="9">
        <v>0.66</v>
      </c>
      <c r="GM20" s="9">
        <v>33.591999999999999</v>
      </c>
      <c r="GN20" s="9">
        <v>19.248000000000001</v>
      </c>
      <c r="GO20" s="9">
        <v>14.343999999999999</v>
      </c>
      <c r="GP20" s="9">
        <v>30.974</v>
      </c>
      <c r="GQ20" s="9">
        <v>15.667</v>
      </c>
      <c r="GR20" s="9">
        <v>15.307</v>
      </c>
      <c r="GS20" s="9">
        <v>128.006</v>
      </c>
      <c r="GT20" s="9">
        <v>65.573999999999998</v>
      </c>
      <c r="GU20" s="9">
        <v>62.432000000000002</v>
      </c>
      <c r="GV20" s="9">
        <v>15.824</v>
      </c>
      <c r="GW20" s="9">
        <v>8.4</v>
      </c>
      <c r="GX20" s="9">
        <v>7.4240000000000004</v>
      </c>
      <c r="GY20" s="9">
        <v>61.896999999999998</v>
      </c>
      <c r="GZ20" s="9">
        <v>28.888000000000002</v>
      </c>
      <c r="HA20" s="9">
        <v>33.009</v>
      </c>
      <c r="HB20" s="9">
        <v>15.15</v>
      </c>
      <c r="HC20" s="9">
        <v>7.2670000000000003</v>
      </c>
      <c r="HD20" s="9">
        <v>7.883</v>
      </c>
      <c r="HE20" s="9">
        <v>66.108999999999995</v>
      </c>
      <c r="HF20" s="9">
        <v>36.686</v>
      </c>
      <c r="HG20" s="9">
        <v>29.422999999999998</v>
      </c>
      <c r="HH20" s="9">
        <v>1.1200000000000001</v>
      </c>
      <c r="HI20" s="9">
        <v>0</v>
      </c>
      <c r="HJ20" s="9">
        <v>1.1200000000000001</v>
      </c>
      <c r="HK20" s="9">
        <v>7.7539999999999996</v>
      </c>
      <c r="HL20" s="9">
        <v>3.883</v>
      </c>
      <c r="HM20" s="9">
        <v>3.871</v>
      </c>
      <c r="HN20" s="9">
        <v>87.453999999999994</v>
      </c>
      <c r="HO20" s="9">
        <v>54.856000000000002</v>
      </c>
      <c r="HP20" s="9">
        <v>32.597999999999999</v>
      </c>
      <c r="HQ20" s="9">
        <v>44.226999999999997</v>
      </c>
      <c r="HR20" s="9">
        <v>17.678000000000001</v>
      </c>
      <c r="HS20" s="9">
        <v>26.548999999999999</v>
      </c>
      <c r="HT20" s="9">
        <v>338.78699999999998</v>
      </c>
      <c r="HU20" s="9">
        <v>175.98599999999999</v>
      </c>
      <c r="HV20" s="9">
        <v>162.80099999999999</v>
      </c>
      <c r="HW20" s="9">
        <v>10.689</v>
      </c>
      <c r="HX20" s="9">
        <v>4.7030000000000003</v>
      </c>
      <c r="HY20" s="9">
        <v>5.9859999999999998</v>
      </c>
      <c r="HZ20" s="9">
        <v>265.06799999999998</v>
      </c>
      <c r="IA20" s="9">
        <v>137.203</v>
      </c>
      <c r="IB20" s="9">
        <v>127.86499999999999</v>
      </c>
      <c r="IC20" s="9">
        <v>4.1310000000000002</v>
      </c>
      <c r="ID20" s="9">
        <v>2.996</v>
      </c>
      <c r="IE20" s="9">
        <v>1.135</v>
      </c>
      <c r="IF20" s="9">
        <v>48.817</v>
      </c>
      <c r="IG20" s="9">
        <v>16.965</v>
      </c>
      <c r="IH20" s="9">
        <v>31.852</v>
      </c>
      <c r="II20" s="9">
        <v>2.242</v>
      </c>
      <c r="IJ20" s="9">
        <v>0</v>
      </c>
      <c r="IK20" s="9">
        <v>2.242</v>
      </c>
      <c r="IL20" s="9">
        <v>15.212</v>
      </c>
      <c r="IM20" s="9">
        <v>8.9459999999999997</v>
      </c>
      <c r="IN20" s="9">
        <v>6.266</v>
      </c>
      <c r="IO20" s="9">
        <v>27.58</v>
      </c>
      <c r="IP20" s="9">
        <v>8.3829999999999991</v>
      </c>
      <c r="IQ20" s="9">
        <v>19.196999999999999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1500</v>
      </c>
      <c r="C1" s="3" t="s">
        <v>1501</v>
      </c>
      <c r="D1" s="3" t="s">
        <v>1502</v>
      </c>
      <c r="E1" s="3" t="s">
        <v>1503</v>
      </c>
      <c r="F1" s="3" t="s">
        <v>1504</v>
      </c>
      <c r="G1" s="3" t="s">
        <v>1505</v>
      </c>
      <c r="H1" s="3" t="s">
        <v>1506</v>
      </c>
      <c r="I1" s="3" t="s">
        <v>1507</v>
      </c>
      <c r="J1" s="3" t="s">
        <v>1508</v>
      </c>
      <c r="K1" s="3" t="s">
        <v>1509</v>
      </c>
      <c r="L1" s="3" t="s">
        <v>1510</v>
      </c>
      <c r="M1" s="3" t="s">
        <v>1511</v>
      </c>
      <c r="N1" s="3" t="s">
        <v>1512</v>
      </c>
      <c r="O1" s="3" t="s">
        <v>1513</v>
      </c>
      <c r="P1" s="3" t="s">
        <v>1514</v>
      </c>
      <c r="Q1" s="3" t="s">
        <v>1515</v>
      </c>
      <c r="R1" s="3" t="s">
        <v>1516</v>
      </c>
      <c r="S1" s="3" t="s">
        <v>1517</v>
      </c>
      <c r="T1" s="3" t="s">
        <v>1518</v>
      </c>
      <c r="U1" s="3" t="s">
        <v>1519</v>
      </c>
      <c r="V1" s="3" t="s">
        <v>1520</v>
      </c>
      <c r="W1" s="3" t="s">
        <v>1521</v>
      </c>
      <c r="X1" s="3" t="s">
        <v>1522</v>
      </c>
      <c r="Y1" s="3" t="s">
        <v>1523</v>
      </c>
      <c r="Z1" s="3" t="s">
        <v>1524</v>
      </c>
      <c r="AA1" s="3" t="s">
        <v>1525</v>
      </c>
      <c r="AB1" s="3" t="s">
        <v>1526</v>
      </c>
      <c r="AC1" s="3" t="s">
        <v>1527</v>
      </c>
      <c r="AD1" s="3" t="s">
        <v>1528</v>
      </c>
      <c r="AE1" s="3" t="s">
        <v>1529</v>
      </c>
      <c r="AF1" s="3" t="s">
        <v>1530</v>
      </c>
      <c r="AG1" s="3" t="s">
        <v>1531</v>
      </c>
      <c r="AH1" s="3" t="s">
        <v>1532</v>
      </c>
      <c r="AI1" s="3" t="s">
        <v>1533</v>
      </c>
      <c r="AJ1" s="3" t="s">
        <v>1534</v>
      </c>
      <c r="AK1" s="3" t="s">
        <v>1535</v>
      </c>
      <c r="AL1" s="3" t="s">
        <v>5367</v>
      </c>
      <c r="AM1" s="3" t="s">
        <v>5368</v>
      </c>
      <c r="AN1" s="3" t="s">
        <v>5369</v>
      </c>
      <c r="AO1" s="3" t="s">
        <v>5370</v>
      </c>
      <c r="AP1" s="3" t="s">
        <v>5371</v>
      </c>
      <c r="AQ1" s="3" t="s">
        <v>5372</v>
      </c>
      <c r="AR1" s="3" t="s">
        <v>1536</v>
      </c>
      <c r="AS1" s="3" t="s">
        <v>1537</v>
      </c>
      <c r="AT1" s="3" t="s">
        <v>1538</v>
      </c>
      <c r="AU1" s="3" t="s">
        <v>1539</v>
      </c>
      <c r="AV1" s="3" t="s">
        <v>1540</v>
      </c>
      <c r="AW1" s="3" t="s">
        <v>1541</v>
      </c>
      <c r="AX1" s="3" t="s">
        <v>1542</v>
      </c>
      <c r="AY1" s="3" t="s">
        <v>1543</v>
      </c>
      <c r="AZ1" s="3" t="s">
        <v>1544</v>
      </c>
      <c r="BA1" s="3" t="s">
        <v>1545</v>
      </c>
      <c r="BB1" s="3" t="s">
        <v>1546</v>
      </c>
      <c r="BC1" s="3" t="s">
        <v>1547</v>
      </c>
      <c r="BD1" s="3" t="s">
        <v>1548</v>
      </c>
      <c r="BE1" s="3" t="s">
        <v>1549</v>
      </c>
      <c r="BF1" s="3" t="s">
        <v>1550</v>
      </c>
      <c r="BG1" s="3" t="s">
        <v>1551</v>
      </c>
      <c r="BH1" s="3" t="s">
        <v>1552</v>
      </c>
      <c r="BI1" s="3" t="s">
        <v>1553</v>
      </c>
      <c r="BJ1" s="3" t="s">
        <v>1554</v>
      </c>
      <c r="BK1" s="3" t="s">
        <v>1555</v>
      </c>
      <c r="BL1" s="3" t="s">
        <v>1556</v>
      </c>
      <c r="BM1" s="3" t="s">
        <v>1557</v>
      </c>
      <c r="BN1" s="3" t="s">
        <v>1558</v>
      </c>
      <c r="BO1" s="3" t="s">
        <v>1559</v>
      </c>
      <c r="BP1" s="3" t="s">
        <v>1560</v>
      </c>
      <c r="BQ1" s="3" t="s">
        <v>1561</v>
      </c>
      <c r="BR1" s="3" t="s">
        <v>1562</v>
      </c>
      <c r="BS1" s="3" t="s">
        <v>1563</v>
      </c>
      <c r="BT1" s="3" t="s">
        <v>1564</v>
      </c>
      <c r="BU1" s="3" t="s">
        <v>1565</v>
      </c>
      <c r="BV1" s="3" t="s">
        <v>1566</v>
      </c>
      <c r="BW1" s="3" t="s">
        <v>1567</v>
      </c>
      <c r="BX1" s="3" t="s">
        <v>1568</v>
      </c>
      <c r="BY1" s="3" t="s">
        <v>1569</v>
      </c>
      <c r="BZ1" s="3" t="s">
        <v>1570</v>
      </c>
      <c r="CA1" s="3" t="s">
        <v>1571</v>
      </c>
      <c r="CB1" s="3" t="s">
        <v>1572</v>
      </c>
      <c r="CC1" s="3" t="s">
        <v>1573</v>
      </c>
      <c r="CD1" s="3" t="s">
        <v>1574</v>
      </c>
      <c r="CE1" s="3" t="s">
        <v>1575</v>
      </c>
      <c r="CF1" s="3" t="s">
        <v>1576</v>
      </c>
      <c r="CG1" s="3" t="s">
        <v>1577</v>
      </c>
      <c r="CH1" s="3" t="s">
        <v>1578</v>
      </c>
      <c r="CI1" s="3" t="s">
        <v>1579</v>
      </c>
      <c r="CJ1" s="3" t="s">
        <v>1580</v>
      </c>
      <c r="CK1" s="3" t="s">
        <v>1581</v>
      </c>
      <c r="CL1" s="3" t="s">
        <v>1582</v>
      </c>
      <c r="CM1" s="3" t="s">
        <v>1583</v>
      </c>
      <c r="CN1" s="3" t="s">
        <v>1584</v>
      </c>
      <c r="CO1" s="3" t="s">
        <v>1585</v>
      </c>
      <c r="CP1" s="3" t="s">
        <v>1586</v>
      </c>
      <c r="CQ1" s="3" t="s">
        <v>1587</v>
      </c>
      <c r="CR1" s="3" t="s">
        <v>1588</v>
      </c>
      <c r="CS1" s="3" t="s">
        <v>1589</v>
      </c>
      <c r="CT1" s="3" t="s">
        <v>1590</v>
      </c>
      <c r="CU1" s="3" t="s">
        <v>1591</v>
      </c>
      <c r="CV1" s="3" t="s">
        <v>1592</v>
      </c>
      <c r="CW1" s="3" t="s">
        <v>1593</v>
      </c>
      <c r="CX1" s="3" t="s">
        <v>1594</v>
      </c>
      <c r="CY1" s="3" t="s">
        <v>1595</v>
      </c>
      <c r="CZ1" s="3" t="s">
        <v>1596</v>
      </c>
      <c r="DA1" s="3" t="s">
        <v>1597</v>
      </c>
      <c r="DB1" s="3" t="s">
        <v>1598</v>
      </c>
      <c r="DC1" s="3" t="s">
        <v>1599</v>
      </c>
      <c r="DD1" s="3" t="s">
        <v>1600</v>
      </c>
      <c r="DE1" s="3" t="s">
        <v>1601</v>
      </c>
      <c r="DF1" s="3" t="s">
        <v>1602</v>
      </c>
      <c r="DG1" s="3" t="s">
        <v>1603</v>
      </c>
      <c r="DH1" s="3" t="s">
        <v>1604</v>
      </c>
      <c r="DI1" s="3" t="s">
        <v>1605</v>
      </c>
      <c r="DJ1" s="3" t="s">
        <v>1606</v>
      </c>
      <c r="DK1" s="3" t="s">
        <v>1607</v>
      </c>
      <c r="DL1" s="3" t="s">
        <v>1608</v>
      </c>
      <c r="DM1" s="3" t="s">
        <v>1609</v>
      </c>
      <c r="DN1" s="3" t="s">
        <v>1610</v>
      </c>
      <c r="DO1" s="3" t="s">
        <v>1611</v>
      </c>
      <c r="DP1" s="3" t="s">
        <v>1612</v>
      </c>
      <c r="DQ1" s="3" t="s">
        <v>1613</v>
      </c>
      <c r="DR1" s="3" t="s">
        <v>1614</v>
      </c>
      <c r="DS1" s="3" t="s">
        <v>1615</v>
      </c>
      <c r="DT1" s="3" t="s">
        <v>1616</v>
      </c>
      <c r="DU1" s="3" t="s">
        <v>1617</v>
      </c>
      <c r="DV1" s="3" t="s">
        <v>1618</v>
      </c>
      <c r="DW1" s="3" t="s">
        <v>1619</v>
      </c>
      <c r="DX1" s="3" t="s">
        <v>1620</v>
      </c>
      <c r="DY1" s="3" t="s">
        <v>1621</v>
      </c>
      <c r="DZ1" s="3" t="s">
        <v>1622</v>
      </c>
      <c r="EA1" s="3" t="s">
        <v>1623</v>
      </c>
      <c r="EB1" s="3" t="s">
        <v>1624</v>
      </c>
      <c r="EC1" s="3" t="s">
        <v>1625</v>
      </c>
      <c r="ED1" s="3" t="s">
        <v>1626</v>
      </c>
      <c r="EE1" s="3" t="s">
        <v>1627</v>
      </c>
      <c r="EF1" s="3" t="s">
        <v>1628</v>
      </c>
      <c r="EG1" s="3" t="s">
        <v>1629</v>
      </c>
      <c r="EH1" s="3" t="s">
        <v>1630</v>
      </c>
      <c r="EI1" s="3" t="s">
        <v>1631</v>
      </c>
      <c r="EJ1" s="3" t="s">
        <v>1632</v>
      </c>
      <c r="EK1" s="3" t="s">
        <v>1633</v>
      </c>
      <c r="EL1" s="3" t="s">
        <v>1634</v>
      </c>
      <c r="EM1" s="3" t="s">
        <v>1635</v>
      </c>
      <c r="EN1" s="3" t="s">
        <v>1636</v>
      </c>
      <c r="EO1" s="3" t="s">
        <v>1637</v>
      </c>
      <c r="EP1" s="3" t="s">
        <v>1638</v>
      </c>
      <c r="EQ1" s="3" t="s">
        <v>1639</v>
      </c>
      <c r="ER1" s="3" t="s">
        <v>1640</v>
      </c>
      <c r="ES1" s="3" t="s">
        <v>1641</v>
      </c>
      <c r="ET1" s="3" t="s">
        <v>1642</v>
      </c>
      <c r="EU1" s="3" t="s">
        <v>1643</v>
      </c>
      <c r="EV1" s="3" t="s">
        <v>1644</v>
      </c>
      <c r="EW1" s="3" t="s">
        <v>1645</v>
      </c>
      <c r="EX1" s="3" t="s">
        <v>1646</v>
      </c>
      <c r="EY1" s="3" t="s">
        <v>1647</v>
      </c>
      <c r="EZ1" s="3" t="s">
        <v>1648</v>
      </c>
      <c r="FA1" s="3" t="s">
        <v>1649</v>
      </c>
      <c r="FB1" s="3" t="s">
        <v>1650</v>
      </c>
      <c r="FC1" s="3" t="s">
        <v>1651</v>
      </c>
      <c r="FD1" s="3" t="s">
        <v>1652</v>
      </c>
      <c r="FE1" s="3" t="s">
        <v>1653</v>
      </c>
      <c r="FF1" s="3" t="s">
        <v>1654</v>
      </c>
      <c r="FG1" s="3" t="s">
        <v>1655</v>
      </c>
      <c r="FH1" s="3" t="s">
        <v>1656</v>
      </c>
      <c r="FI1" s="3" t="s">
        <v>1657</v>
      </c>
      <c r="FJ1" s="3" t="s">
        <v>1658</v>
      </c>
      <c r="FK1" s="3" t="s">
        <v>1659</v>
      </c>
      <c r="FL1" s="3" t="s">
        <v>1660</v>
      </c>
      <c r="FM1" s="3" t="s">
        <v>1661</v>
      </c>
      <c r="FN1" s="3" t="s">
        <v>1662</v>
      </c>
      <c r="FO1" s="3" t="s">
        <v>1663</v>
      </c>
      <c r="FP1" s="3" t="s">
        <v>1664</v>
      </c>
      <c r="FQ1" s="3" t="s">
        <v>1665</v>
      </c>
      <c r="FR1" s="3" t="s">
        <v>1666</v>
      </c>
      <c r="FS1" s="3" t="s">
        <v>1667</v>
      </c>
      <c r="FT1" s="3" t="s">
        <v>1668</v>
      </c>
      <c r="FU1" s="3" t="s">
        <v>1669</v>
      </c>
      <c r="FV1" s="3" t="s">
        <v>1670</v>
      </c>
      <c r="FW1" s="3" t="s">
        <v>1671</v>
      </c>
      <c r="FX1" s="3" t="s">
        <v>1672</v>
      </c>
      <c r="FY1" s="3" t="s">
        <v>1673</v>
      </c>
      <c r="FZ1" s="3" t="s">
        <v>1674</v>
      </c>
      <c r="GA1" s="3" t="s">
        <v>1675</v>
      </c>
      <c r="GB1" s="3" t="s">
        <v>1676</v>
      </c>
      <c r="GC1" s="3" t="s">
        <v>1677</v>
      </c>
      <c r="GD1" s="3" t="s">
        <v>1678</v>
      </c>
      <c r="GE1" s="3" t="s">
        <v>1679</v>
      </c>
      <c r="GF1" s="3" t="s">
        <v>1680</v>
      </c>
      <c r="GG1" s="3" t="s">
        <v>1681</v>
      </c>
      <c r="GH1" s="3" t="s">
        <v>1682</v>
      </c>
      <c r="GI1" s="3" t="s">
        <v>1683</v>
      </c>
      <c r="GJ1" s="3" t="s">
        <v>1684</v>
      </c>
      <c r="GK1" s="3" t="s">
        <v>1685</v>
      </c>
      <c r="GL1" s="3" t="s">
        <v>1686</v>
      </c>
      <c r="GM1" s="3" t="s">
        <v>1687</v>
      </c>
      <c r="GN1" s="3" t="s">
        <v>1688</v>
      </c>
      <c r="GO1" s="3" t="s">
        <v>1689</v>
      </c>
      <c r="GP1" s="3" t="s">
        <v>1690</v>
      </c>
      <c r="GQ1" s="3" t="s">
        <v>1691</v>
      </c>
      <c r="GR1" s="3" t="s">
        <v>1692</v>
      </c>
      <c r="GS1" s="3" t="s">
        <v>1693</v>
      </c>
      <c r="GT1" s="3" t="s">
        <v>1694</v>
      </c>
      <c r="GU1" s="3" t="s">
        <v>1695</v>
      </c>
      <c r="GV1" s="3" t="s">
        <v>1696</v>
      </c>
      <c r="GW1" s="3" t="s">
        <v>1697</v>
      </c>
      <c r="GX1" s="3" t="s">
        <v>1698</v>
      </c>
      <c r="GY1" s="3" t="s">
        <v>1699</v>
      </c>
      <c r="GZ1" s="3" t="s">
        <v>1700</v>
      </c>
      <c r="HA1" s="3" t="s">
        <v>1701</v>
      </c>
      <c r="HB1" s="3" t="s">
        <v>1702</v>
      </c>
      <c r="HC1" s="3" t="s">
        <v>1703</v>
      </c>
      <c r="HD1" s="3" t="s">
        <v>1704</v>
      </c>
      <c r="HE1" s="3" t="s">
        <v>1705</v>
      </c>
      <c r="HF1" s="3" t="s">
        <v>1706</v>
      </c>
      <c r="HG1" s="3" t="s">
        <v>1707</v>
      </c>
      <c r="HH1" s="3" t="s">
        <v>1708</v>
      </c>
      <c r="HI1" s="3" t="s">
        <v>1709</v>
      </c>
      <c r="HJ1" s="3" t="s">
        <v>1710</v>
      </c>
      <c r="HK1" s="3" t="s">
        <v>1711</v>
      </c>
      <c r="HL1" s="3" t="s">
        <v>1712</v>
      </c>
      <c r="HM1" s="3" t="s">
        <v>1713</v>
      </c>
      <c r="HN1" s="3" t="s">
        <v>1714</v>
      </c>
      <c r="HO1" s="3" t="s">
        <v>1715</v>
      </c>
      <c r="HP1" s="3" t="s">
        <v>1716</v>
      </c>
      <c r="HQ1" s="3" t="s">
        <v>1717</v>
      </c>
      <c r="HR1" s="3" t="s">
        <v>1718</v>
      </c>
      <c r="HS1" s="3" t="s">
        <v>1719</v>
      </c>
      <c r="HT1" s="3" t="s">
        <v>1720</v>
      </c>
      <c r="HU1" s="3" t="s">
        <v>1721</v>
      </c>
      <c r="HV1" s="3" t="s">
        <v>1722</v>
      </c>
      <c r="HW1" s="3" t="s">
        <v>1723</v>
      </c>
      <c r="HX1" s="3" t="s">
        <v>1724</v>
      </c>
      <c r="HY1" s="3" t="s">
        <v>1725</v>
      </c>
      <c r="HZ1" s="3" t="s">
        <v>1726</v>
      </c>
      <c r="IA1" s="3" t="s">
        <v>1727</v>
      </c>
      <c r="IB1" s="3" t="s">
        <v>1728</v>
      </c>
      <c r="IC1" s="3" t="s">
        <v>1729</v>
      </c>
      <c r="ID1" s="3" t="s">
        <v>1730</v>
      </c>
      <c r="IE1" s="3" t="s">
        <v>1731</v>
      </c>
      <c r="IF1" s="3" t="s">
        <v>1732</v>
      </c>
      <c r="IG1" s="3" t="s">
        <v>1733</v>
      </c>
      <c r="IH1" s="3" t="s">
        <v>1734</v>
      </c>
      <c r="II1" s="3" t="s">
        <v>1735</v>
      </c>
      <c r="IJ1" s="3" t="s">
        <v>1736</v>
      </c>
      <c r="IK1" s="3" t="s">
        <v>1737</v>
      </c>
      <c r="IL1" s="3" t="s">
        <v>1738</v>
      </c>
      <c r="IM1" s="3" t="s">
        <v>1739</v>
      </c>
      <c r="IN1" s="3" t="s">
        <v>1740</v>
      </c>
      <c r="IO1" s="3" t="s">
        <v>1741</v>
      </c>
      <c r="IP1" s="3" t="s">
        <v>1742</v>
      </c>
      <c r="IQ1" s="3" t="s">
        <v>1743</v>
      </c>
    </row>
    <row r="2" spans="1:251">
      <c r="A2" s="4" t="s">
        <v>244</v>
      </c>
      <c r="B2" s="7" t="s">
        <v>253</v>
      </c>
      <c r="C2" s="7" t="s">
        <v>253</v>
      </c>
      <c r="D2" s="7" t="s">
        <v>253</v>
      </c>
      <c r="E2" s="7" t="s">
        <v>253</v>
      </c>
      <c r="F2" s="7" t="s">
        <v>253</v>
      </c>
      <c r="G2" s="7" t="s">
        <v>253</v>
      </c>
      <c r="H2" s="7" t="s">
        <v>253</v>
      </c>
      <c r="I2" s="7" t="s">
        <v>253</v>
      </c>
      <c r="J2" s="7" t="s">
        <v>253</v>
      </c>
      <c r="K2" s="7" t="s">
        <v>253</v>
      </c>
      <c r="L2" s="7" t="s">
        <v>253</v>
      </c>
      <c r="M2" s="7" t="s">
        <v>253</v>
      </c>
      <c r="N2" s="7" t="s">
        <v>253</v>
      </c>
      <c r="O2" s="7" t="s">
        <v>253</v>
      </c>
      <c r="P2" s="7" t="s">
        <v>253</v>
      </c>
      <c r="Q2" s="7" t="s">
        <v>253</v>
      </c>
      <c r="R2" s="7" t="s">
        <v>253</v>
      </c>
      <c r="S2" s="7" t="s">
        <v>253</v>
      </c>
      <c r="T2" s="7" t="s">
        <v>253</v>
      </c>
      <c r="U2" s="7" t="s">
        <v>253</v>
      </c>
      <c r="V2" s="7" t="s">
        <v>253</v>
      </c>
      <c r="W2" s="7" t="s">
        <v>253</v>
      </c>
      <c r="X2" s="7" t="s">
        <v>253</v>
      </c>
      <c r="Y2" s="7" t="s">
        <v>253</v>
      </c>
      <c r="Z2" s="7" t="s">
        <v>253</v>
      </c>
      <c r="AA2" s="7" t="s">
        <v>253</v>
      </c>
      <c r="AB2" s="7" t="s">
        <v>253</v>
      </c>
      <c r="AC2" s="7" t="s">
        <v>253</v>
      </c>
      <c r="AD2" s="7" t="s">
        <v>253</v>
      </c>
      <c r="AE2" s="7" t="s">
        <v>253</v>
      </c>
      <c r="AF2" s="7" t="s">
        <v>253</v>
      </c>
      <c r="AG2" s="7" t="s">
        <v>253</v>
      </c>
      <c r="AH2" s="7" t="s">
        <v>253</v>
      </c>
      <c r="AI2" s="7" t="s">
        <v>253</v>
      </c>
      <c r="AJ2" s="7" t="s">
        <v>253</v>
      </c>
      <c r="AK2" s="7" t="s">
        <v>253</v>
      </c>
      <c r="AL2" s="7" t="s">
        <v>253</v>
      </c>
      <c r="AM2" s="7" t="s">
        <v>253</v>
      </c>
      <c r="AN2" s="7" t="s">
        <v>253</v>
      </c>
      <c r="AO2" s="7" t="s">
        <v>253</v>
      </c>
      <c r="AP2" s="7" t="s">
        <v>253</v>
      </c>
      <c r="AQ2" s="7" t="s">
        <v>253</v>
      </c>
      <c r="AR2" s="7" t="s">
        <v>253</v>
      </c>
      <c r="AS2" s="7" t="s">
        <v>253</v>
      </c>
      <c r="AT2" s="7" t="s">
        <v>253</v>
      </c>
      <c r="AU2" s="7" t="s">
        <v>253</v>
      </c>
      <c r="AV2" s="7" t="s">
        <v>253</v>
      </c>
      <c r="AW2" s="7" t="s">
        <v>253</v>
      </c>
      <c r="AX2" s="7" t="s">
        <v>253</v>
      </c>
      <c r="AY2" s="7" t="s">
        <v>253</v>
      </c>
      <c r="AZ2" s="7" t="s">
        <v>253</v>
      </c>
      <c r="BA2" s="7" t="s">
        <v>253</v>
      </c>
      <c r="BB2" s="7" t="s">
        <v>253</v>
      </c>
      <c r="BC2" s="7" t="s">
        <v>253</v>
      </c>
      <c r="BD2" s="7" t="s">
        <v>253</v>
      </c>
      <c r="BE2" s="7" t="s">
        <v>253</v>
      </c>
      <c r="BF2" s="7" t="s">
        <v>253</v>
      </c>
      <c r="BG2" s="7" t="s">
        <v>253</v>
      </c>
      <c r="BH2" s="7" t="s">
        <v>253</v>
      </c>
      <c r="BI2" s="7" t="s">
        <v>253</v>
      </c>
      <c r="BJ2" s="7" t="s">
        <v>253</v>
      </c>
      <c r="BK2" s="7" t="s">
        <v>253</v>
      </c>
      <c r="BL2" s="7" t="s">
        <v>253</v>
      </c>
      <c r="BM2" s="7" t="s">
        <v>253</v>
      </c>
      <c r="BN2" s="7" t="s">
        <v>253</v>
      </c>
      <c r="BO2" s="7" t="s">
        <v>253</v>
      </c>
      <c r="BP2" s="7" t="s">
        <v>253</v>
      </c>
      <c r="BQ2" s="7" t="s">
        <v>253</v>
      </c>
      <c r="BR2" s="7" t="s">
        <v>253</v>
      </c>
      <c r="BS2" s="7" t="s">
        <v>253</v>
      </c>
      <c r="BT2" s="7" t="s">
        <v>253</v>
      </c>
      <c r="BU2" s="7" t="s">
        <v>253</v>
      </c>
      <c r="BV2" s="7" t="s">
        <v>253</v>
      </c>
      <c r="BW2" s="7" t="s">
        <v>253</v>
      </c>
      <c r="BX2" s="7" t="s">
        <v>253</v>
      </c>
      <c r="BY2" s="7" t="s">
        <v>253</v>
      </c>
      <c r="BZ2" s="7" t="s">
        <v>253</v>
      </c>
      <c r="CA2" s="7" t="s">
        <v>253</v>
      </c>
      <c r="CB2" s="7" t="s">
        <v>253</v>
      </c>
      <c r="CC2" s="7" t="s">
        <v>253</v>
      </c>
      <c r="CD2" s="7" t="s">
        <v>253</v>
      </c>
      <c r="CE2" s="7" t="s">
        <v>253</v>
      </c>
      <c r="CF2" s="7" t="s">
        <v>253</v>
      </c>
      <c r="CG2" s="7" t="s">
        <v>253</v>
      </c>
      <c r="CH2" s="7" t="s">
        <v>253</v>
      </c>
      <c r="CI2" s="7" t="s">
        <v>253</v>
      </c>
      <c r="CJ2" s="7" t="s">
        <v>253</v>
      </c>
      <c r="CK2" s="7" t="s">
        <v>253</v>
      </c>
      <c r="CL2" s="7" t="s">
        <v>253</v>
      </c>
      <c r="CM2" s="7" t="s">
        <v>253</v>
      </c>
      <c r="CN2" s="7" t="s">
        <v>253</v>
      </c>
      <c r="CO2" s="7" t="s">
        <v>253</v>
      </c>
      <c r="CP2" s="7" t="s">
        <v>253</v>
      </c>
      <c r="CQ2" s="7" t="s">
        <v>253</v>
      </c>
      <c r="CR2" s="7" t="s">
        <v>253</v>
      </c>
      <c r="CS2" s="7" t="s">
        <v>253</v>
      </c>
      <c r="CT2" s="7" t="s">
        <v>253</v>
      </c>
      <c r="CU2" s="7" t="s">
        <v>253</v>
      </c>
      <c r="CV2" s="7" t="s">
        <v>253</v>
      </c>
      <c r="CW2" s="7" t="s">
        <v>253</v>
      </c>
      <c r="CX2" s="7" t="s">
        <v>253</v>
      </c>
      <c r="CY2" s="7" t="s">
        <v>253</v>
      </c>
      <c r="CZ2" s="7" t="s">
        <v>253</v>
      </c>
      <c r="DA2" s="7" t="s">
        <v>253</v>
      </c>
      <c r="DB2" s="7" t="s">
        <v>253</v>
      </c>
      <c r="DC2" s="7" t="s">
        <v>253</v>
      </c>
      <c r="DD2" s="7" t="s">
        <v>253</v>
      </c>
      <c r="DE2" s="7" t="s">
        <v>253</v>
      </c>
      <c r="DF2" s="7" t="s">
        <v>253</v>
      </c>
      <c r="DG2" s="7" t="s">
        <v>253</v>
      </c>
      <c r="DH2" s="7" t="s">
        <v>253</v>
      </c>
      <c r="DI2" s="7" t="s">
        <v>253</v>
      </c>
      <c r="DJ2" s="7" t="s">
        <v>253</v>
      </c>
      <c r="DK2" s="7" t="s">
        <v>253</v>
      </c>
      <c r="DL2" s="7" t="s">
        <v>253</v>
      </c>
      <c r="DM2" s="7" t="s">
        <v>253</v>
      </c>
      <c r="DN2" s="7" t="s">
        <v>253</v>
      </c>
      <c r="DO2" s="7" t="s">
        <v>253</v>
      </c>
      <c r="DP2" s="7" t="s">
        <v>253</v>
      </c>
      <c r="DQ2" s="7" t="s">
        <v>253</v>
      </c>
      <c r="DR2" s="7" t="s">
        <v>253</v>
      </c>
      <c r="DS2" s="7" t="s">
        <v>253</v>
      </c>
      <c r="DT2" s="7" t="s">
        <v>253</v>
      </c>
      <c r="DU2" s="7" t="s">
        <v>253</v>
      </c>
      <c r="DV2" s="7" t="s">
        <v>253</v>
      </c>
      <c r="DW2" s="7" t="s">
        <v>253</v>
      </c>
      <c r="DX2" s="7" t="s">
        <v>253</v>
      </c>
      <c r="DY2" s="7" t="s">
        <v>253</v>
      </c>
      <c r="DZ2" s="7" t="s">
        <v>253</v>
      </c>
      <c r="EA2" s="7" t="s">
        <v>253</v>
      </c>
      <c r="EB2" s="7" t="s">
        <v>253</v>
      </c>
      <c r="EC2" s="7" t="s">
        <v>253</v>
      </c>
      <c r="ED2" s="7" t="s">
        <v>253</v>
      </c>
      <c r="EE2" s="7" t="s">
        <v>253</v>
      </c>
      <c r="EF2" s="7" t="s">
        <v>253</v>
      </c>
      <c r="EG2" s="7" t="s">
        <v>253</v>
      </c>
      <c r="EH2" s="7" t="s">
        <v>253</v>
      </c>
      <c r="EI2" s="7" t="s">
        <v>253</v>
      </c>
      <c r="EJ2" s="7" t="s">
        <v>253</v>
      </c>
      <c r="EK2" s="7" t="s">
        <v>253</v>
      </c>
      <c r="EL2" s="7" t="s">
        <v>253</v>
      </c>
      <c r="EM2" s="7" t="s">
        <v>253</v>
      </c>
      <c r="EN2" s="7" t="s">
        <v>253</v>
      </c>
      <c r="EO2" s="7" t="s">
        <v>253</v>
      </c>
      <c r="EP2" s="7" t="s">
        <v>253</v>
      </c>
      <c r="EQ2" s="7" t="s">
        <v>253</v>
      </c>
      <c r="ER2" s="7" t="s">
        <v>253</v>
      </c>
      <c r="ES2" s="7" t="s">
        <v>253</v>
      </c>
      <c r="ET2" s="7" t="s">
        <v>253</v>
      </c>
      <c r="EU2" s="7" t="s">
        <v>253</v>
      </c>
      <c r="EV2" s="7" t="s">
        <v>253</v>
      </c>
      <c r="EW2" s="7" t="s">
        <v>253</v>
      </c>
      <c r="EX2" s="7" t="s">
        <v>253</v>
      </c>
      <c r="EY2" s="7" t="s">
        <v>253</v>
      </c>
      <c r="EZ2" s="7" t="s">
        <v>253</v>
      </c>
      <c r="FA2" s="7" t="s">
        <v>253</v>
      </c>
      <c r="FB2" s="7" t="s">
        <v>253</v>
      </c>
      <c r="FC2" s="7" t="s">
        <v>253</v>
      </c>
      <c r="FD2" s="7" t="s">
        <v>253</v>
      </c>
      <c r="FE2" s="7" t="s">
        <v>253</v>
      </c>
      <c r="FF2" s="7" t="s">
        <v>253</v>
      </c>
      <c r="FG2" s="7" t="s">
        <v>253</v>
      </c>
      <c r="FH2" s="7" t="s">
        <v>253</v>
      </c>
      <c r="FI2" s="7" t="s">
        <v>253</v>
      </c>
      <c r="FJ2" s="7" t="s">
        <v>253</v>
      </c>
      <c r="FK2" s="7" t="s">
        <v>253</v>
      </c>
      <c r="FL2" s="7" t="s">
        <v>253</v>
      </c>
      <c r="FM2" s="7" t="s">
        <v>253</v>
      </c>
      <c r="FN2" s="7" t="s">
        <v>253</v>
      </c>
      <c r="FO2" s="7" t="s">
        <v>253</v>
      </c>
      <c r="FP2" s="7" t="s">
        <v>253</v>
      </c>
      <c r="FQ2" s="7" t="s">
        <v>253</v>
      </c>
      <c r="FR2" s="7" t="s">
        <v>253</v>
      </c>
      <c r="FS2" s="7" t="s">
        <v>253</v>
      </c>
      <c r="FT2" s="7" t="s">
        <v>253</v>
      </c>
      <c r="FU2" s="7" t="s">
        <v>253</v>
      </c>
      <c r="FV2" s="7" t="s">
        <v>253</v>
      </c>
      <c r="FW2" s="7" t="s">
        <v>253</v>
      </c>
      <c r="FX2" s="7" t="s">
        <v>253</v>
      </c>
      <c r="FY2" s="7" t="s">
        <v>253</v>
      </c>
      <c r="FZ2" s="7" t="s">
        <v>253</v>
      </c>
      <c r="GA2" s="7" t="s">
        <v>253</v>
      </c>
      <c r="GB2" s="7" t="s">
        <v>253</v>
      </c>
      <c r="GC2" s="7" t="s">
        <v>253</v>
      </c>
      <c r="GD2" s="7" t="s">
        <v>253</v>
      </c>
      <c r="GE2" s="7" t="s">
        <v>253</v>
      </c>
      <c r="GF2" s="7" t="s">
        <v>253</v>
      </c>
      <c r="GG2" s="7" t="s">
        <v>253</v>
      </c>
      <c r="GH2" s="7" t="s">
        <v>253</v>
      </c>
      <c r="GI2" s="7" t="s">
        <v>253</v>
      </c>
      <c r="GJ2" s="7" t="s">
        <v>253</v>
      </c>
      <c r="GK2" s="7" t="s">
        <v>253</v>
      </c>
      <c r="GL2" s="7" t="s">
        <v>253</v>
      </c>
      <c r="GM2" s="7" t="s">
        <v>253</v>
      </c>
      <c r="GN2" s="7" t="s">
        <v>253</v>
      </c>
      <c r="GO2" s="7" t="s">
        <v>253</v>
      </c>
      <c r="GP2" s="7" t="s">
        <v>253</v>
      </c>
      <c r="GQ2" s="7" t="s">
        <v>253</v>
      </c>
      <c r="GR2" s="7" t="s">
        <v>253</v>
      </c>
      <c r="GS2" s="7" t="s">
        <v>253</v>
      </c>
      <c r="GT2" s="7" t="s">
        <v>253</v>
      </c>
      <c r="GU2" s="7" t="s">
        <v>253</v>
      </c>
      <c r="GV2" s="7" t="s">
        <v>253</v>
      </c>
      <c r="GW2" s="7" t="s">
        <v>253</v>
      </c>
      <c r="GX2" s="7" t="s">
        <v>253</v>
      </c>
      <c r="GY2" s="7" t="s">
        <v>253</v>
      </c>
      <c r="GZ2" s="7" t="s">
        <v>253</v>
      </c>
      <c r="HA2" s="7" t="s">
        <v>253</v>
      </c>
      <c r="HB2" s="7" t="s">
        <v>253</v>
      </c>
      <c r="HC2" s="7" t="s">
        <v>253</v>
      </c>
      <c r="HD2" s="7" t="s">
        <v>253</v>
      </c>
      <c r="HE2" s="7" t="s">
        <v>253</v>
      </c>
      <c r="HF2" s="7" t="s">
        <v>253</v>
      </c>
      <c r="HG2" s="7" t="s">
        <v>253</v>
      </c>
      <c r="HH2" s="7" t="s">
        <v>253</v>
      </c>
      <c r="HI2" s="7" t="s">
        <v>253</v>
      </c>
      <c r="HJ2" s="7" t="s">
        <v>253</v>
      </c>
      <c r="HK2" s="7" t="s">
        <v>253</v>
      </c>
      <c r="HL2" s="7" t="s">
        <v>253</v>
      </c>
      <c r="HM2" s="7" t="s">
        <v>253</v>
      </c>
      <c r="HN2" s="7" t="s">
        <v>253</v>
      </c>
      <c r="HO2" s="7" t="s">
        <v>253</v>
      </c>
      <c r="HP2" s="7" t="s">
        <v>253</v>
      </c>
      <c r="HQ2" s="7" t="s">
        <v>253</v>
      </c>
      <c r="HR2" s="7" t="s">
        <v>253</v>
      </c>
      <c r="HS2" s="7" t="s">
        <v>253</v>
      </c>
      <c r="HT2" s="7" t="s">
        <v>253</v>
      </c>
      <c r="HU2" s="7" t="s">
        <v>253</v>
      </c>
      <c r="HV2" s="7" t="s">
        <v>253</v>
      </c>
      <c r="HW2" s="7" t="s">
        <v>253</v>
      </c>
      <c r="HX2" s="7" t="s">
        <v>253</v>
      </c>
      <c r="HY2" s="7" t="s">
        <v>253</v>
      </c>
      <c r="HZ2" s="7" t="s">
        <v>253</v>
      </c>
      <c r="IA2" s="7" t="s">
        <v>253</v>
      </c>
      <c r="IB2" s="7" t="s">
        <v>253</v>
      </c>
      <c r="IC2" s="7" t="s">
        <v>253</v>
      </c>
      <c r="ID2" s="7" t="s">
        <v>253</v>
      </c>
      <c r="IE2" s="7" t="s">
        <v>253</v>
      </c>
      <c r="IF2" s="7" t="s">
        <v>253</v>
      </c>
      <c r="IG2" s="7" t="s">
        <v>253</v>
      </c>
      <c r="IH2" s="7" t="s">
        <v>253</v>
      </c>
      <c r="II2" s="7" t="s">
        <v>253</v>
      </c>
      <c r="IJ2" s="7" t="s">
        <v>253</v>
      </c>
      <c r="IK2" s="7" t="s">
        <v>253</v>
      </c>
      <c r="IL2" s="7" t="s">
        <v>253</v>
      </c>
      <c r="IM2" s="7" t="s">
        <v>253</v>
      </c>
      <c r="IN2" s="7" t="s">
        <v>253</v>
      </c>
      <c r="IO2" s="7" t="s">
        <v>253</v>
      </c>
      <c r="IP2" s="7" t="s">
        <v>253</v>
      </c>
      <c r="IQ2" s="7" t="s">
        <v>253</v>
      </c>
    </row>
    <row r="3" spans="1:251">
      <c r="A3" s="4" t="s">
        <v>245</v>
      </c>
      <c r="B3" s="8" t="s">
        <v>254</v>
      </c>
      <c r="C3" s="8" t="s">
        <v>254</v>
      </c>
      <c r="D3" s="8" t="s">
        <v>254</v>
      </c>
      <c r="E3" s="8" t="s">
        <v>254</v>
      </c>
      <c r="F3" s="8" t="s">
        <v>254</v>
      </c>
      <c r="G3" s="8" t="s">
        <v>254</v>
      </c>
      <c r="H3" s="8" t="s">
        <v>254</v>
      </c>
      <c r="I3" s="8" t="s">
        <v>254</v>
      </c>
      <c r="J3" s="8" t="s">
        <v>254</v>
      </c>
      <c r="K3" s="8" t="s">
        <v>254</v>
      </c>
      <c r="L3" s="8" t="s">
        <v>254</v>
      </c>
      <c r="M3" s="8" t="s">
        <v>254</v>
      </c>
      <c r="N3" s="8" t="s">
        <v>254</v>
      </c>
      <c r="O3" s="8" t="s">
        <v>254</v>
      </c>
      <c r="P3" s="8" t="s">
        <v>254</v>
      </c>
      <c r="Q3" s="8" t="s">
        <v>254</v>
      </c>
      <c r="R3" s="8" t="s">
        <v>254</v>
      </c>
      <c r="S3" s="8" t="s">
        <v>254</v>
      </c>
      <c r="T3" s="8" t="s">
        <v>254</v>
      </c>
      <c r="U3" s="8" t="s">
        <v>254</v>
      </c>
      <c r="V3" s="8" t="s">
        <v>254</v>
      </c>
      <c r="W3" s="8" t="s">
        <v>254</v>
      </c>
      <c r="X3" s="8" t="s">
        <v>254</v>
      </c>
      <c r="Y3" s="8" t="s">
        <v>254</v>
      </c>
      <c r="Z3" s="8" t="s">
        <v>254</v>
      </c>
      <c r="AA3" s="8" t="s">
        <v>254</v>
      </c>
      <c r="AB3" s="8" t="s">
        <v>254</v>
      </c>
      <c r="AC3" s="8" t="s">
        <v>254</v>
      </c>
      <c r="AD3" s="8" t="s">
        <v>254</v>
      </c>
      <c r="AE3" s="8" t="s">
        <v>254</v>
      </c>
      <c r="AF3" s="8" t="s">
        <v>254</v>
      </c>
      <c r="AG3" s="8" t="s">
        <v>254</v>
      </c>
      <c r="AH3" s="8" t="s">
        <v>254</v>
      </c>
      <c r="AI3" s="8" t="s">
        <v>254</v>
      </c>
      <c r="AJ3" s="8" t="s">
        <v>254</v>
      </c>
      <c r="AK3" s="8" t="s">
        <v>254</v>
      </c>
      <c r="AL3" s="8" t="s">
        <v>254</v>
      </c>
      <c r="AM3" s="8" t="s">
        <v>254</v>
      </c>
      <c r="AN3" s="8" t="s">
        <v>254</v>
      </c>
      <c r="AO3" s="8" t="s">
        <v>254</v>
      </c>
      <c r="AP3" s="8" t="s">
        <v>254</v>
      </c>
      <c r="AQ3" s="8" t="s">
        <v>254</v>
      </c>
      <c r="AR3" s="8" t="s">
        <v>254</v>
      </c>
      <c r="AS3" s="8" t="s">
        <v>254</v>
      </c>
      <c r="AT3" s="8" t="s">
        <v>254</v>
      </c>
      <c r="AU3" s="8" t="s">
        <v>254</v>
      </c>
      <c r="AV3" s="8" t="s">
        <v>254</v>
      </c>
      <c r="AW3" s="8" t="s">
        <v>254</v>
      </c>
      <c r="AX3" s="8" t="s">
        <v>254</v>
      </c>
      <c r="AY3" s="8" t="s">
        <v>254</v>
      </c>
      <c r="AZ3" s="8" t="s">
        <v>254</v>
      </c>
      <c r="BA3" s="8" t="s">
        <v>254</v>
      </c>
      <c r="BB3" s="8" t="s">
        <v>254</v>
      </c>
      <c r="BC3" s="8" t="s">
        <v>254</v>
      </c>
      <c r="BD3" s="8" t="s">
        <v>254</v>
      </c>
      <c r="BE3" s="8" t="s">
        <v>254</v>
      </c>
      <c r="BF3" s="8" t="s">
        <v>254</v>
      </c>
      <c r="BG3" s="8" t="s">
        <v>254</v>
      </c>
      <c r="BH3" s="8" t="s">
        <v>254</v>
      </c>
      <c r="BI3" s="8" t="s">
        <v>254</v>
      </c>
      <c r="BJ3" s="8" t="s">
        <v>254</v>
      </c>
      <c r="BK3" s="8" t="s">
        <v>254</v>
      </c>
      <c r="BL3" s="8" t="s">
        <v>254</v>
      </c>
      <c r="BM3" s="8" t="s">
        <v>254</v>
      </c>
      <c r="BN3" s="8" t="s">
        <v>254</v>
      </c>
      <c r="BO3" s="8" t="s">
        <v>254</v>
      </c>
      <c r="BP3" s="8" t="s">
        <v>254</v>
      </c>
      <c r="BQ3" s="8" t="s">
        <v>254</v>
      </c>
      <c r="BR3" s="8" t="s">
        <v>254</v>
      </c>
      <c r="BS3" s="8" t="s">
        <v>254</v>
      </c>
      <c r="BT3" s="8" t="s">
        <v>254</v>
      </c>
      <c r="BU3" s="8" t="s">
        <v>254</v>
      </c>
      <c r="BV3" s="8" t="s">
        <v>254</v>
      </c>
      <c r="BW3" s="8" t="s">
        <v>254</v>
      </c>
      <c r="BX3" s="8" t="s">
        <v>254</v>
      </c>
      <c r="BY3" s="8" t="s">
        <v>254</v>
      </c>
      <c r="BZ3" s="8" t="s">
        <v>254</v>
      </c>
      <c r="CA3" s="8" t="s">
        <v>254</v>
      </c>
      <c r="CB3" s="8" t="s">
        <v>254</v>
      </c>
      <c r="CC3" s="8" t="s">
        <v>254</v>
      </c>
      <c r="CD3" s="8" t="s">
        <v>254</v>
      </c>
      <c r="CE3" s="8" t="s">
        <v>254</v>
      </c>
      <c r="CF3" s="8" t="s">
        <v>254</v>
      </c>
      <c r="CG3" s="8" t="s">
        <v>254</v>
      </c>
      <c r="CH3" s="8" t="s">
        <v>254</v>
      </c>
      <c r="CI3" s="8" t="s">
        <v>254</v>
      </c>
      <c r="CJ3" s="8" t="s">
        <v>254</v>
      </c>
      <c r="CK3" s="8" t="s">
        <v>254</v>
      </c>
      <c r="CL3" s="8" t="s">
        <v>254</v>
      </c>
      <c r="CM3" s="8" t="s">
        <v>254</v>
      </c>
      <c r="CN3" s="8" t="s">
        <v>254</v>
      </c>
      <c r="CO3" s="8" t="s">
        <v>254</v>
      </c>
      <c r="CP3" s="8" t="s">
        <v>254</v>
      </c>
      <c r="CQ3" s="8" t="s">
        <v>254</v>
      </c>
      <c r="CR3" s="8" t="s">
        <v>254</v>
      </c>
      <c r="CS3" s="8" t="s">
        <v>254</v>
      </c>
      <c r="CT3" s="8" t="s">
        <v>254</v>
      </c>
      <c r="CU3" s="8" t="s">
        <v>254</v>
      </c>
      <c r="CV3" s="8" t="s">
        <v>254</v>
      </c>
      <c r="CW3" s="8" t="s">
        <v>254</v>
      </c>
      <c r="CX3" s="8" t="s">
        <v>254</v>
      </c>
      <c r="CY3" s="8" t="s">
        <v>254</v>
      </c>
      <c r="CZ3" s="8" t="s">
        <v>254</v>
      </c>
      <c r="DA3" s="8" t="s">
        <v>254</v>
      </c>
      <c r="DB3" s="8" t="s">
        <v>254</v>
      </c>
      <c r="DC3" s="8" t="s">
        <v>254</v>
      </c>
      <c r="DD3" s="8" t="s">
        <v>254</v>
      </c>
      <c r="DE3" s="8" t="s">
        <v>254</v>
      </c>
      <c r="DF3" s="8" t="s">
        <v>254</v>
      </c>
      <c r="DG3" s="8" t="s">
        <v>254</v>
      </c>
      <c r="DH3" s="8" t="s">
        <v>254</v>
      </c>
      <c r="DI3" s="8" t="s">
        <v>254</v>
      </c>
      <c r="DJ3" s="8" t="s">
        <v>254</v>
      </c>
      <c r="DK3" s="8" t="s">
        <v>254</v>
      </c>
      <c r="DL3" s="8" t="s">
        <v>254</v>
      </c>
      <c r="DM3" s="8" t="s">
        <v>254</v>
      </c>
      <c r="DN3" s="8" t="s">
        <v>254</v>
      </c>
      <c r="DO3" s="8" t="s">
        <v>254</v>
      </c>
      <c r="DP3" s="8" t="s">
        <v>254</v>
      </c>
      <c r="DQ3" s="8" t="s">
        <v>254</v>
      </c>
      <c r="DR3" s="8" t="s">
        <v>254</v>
      </c>
      <c r="DS3" s="8" t="s">
        <v>254</v>
      </c>
      <c r="DT3" s="8" t="s">
        <v>254</v>
      </c>
      <c r="DU3" s="8" t="s">
        <v>254</v>
      </c>
      <c r="DV3" s="8" t="s">
        <v>254</v>
      </c>
      <c r="DW3" s="8" t="s">
        <v>254</v>
      </c>
      <c r="DX3" s="8" t="s">
        <v>254</v>
      </c>
      <c r="DY3" s="8" t="s">
        <v>254</v>
      </c>
      <c r="DZ3" s="8" t="s">
        <v>254</v>
      </c>
      <c r="EA3" s="8" t="s">
        <v>254</v>
      </c>
      <c r="EB3" s="8" t="s">
        <v>254</v>
      </c>
      <c r="EC3" s="8" t="s">
        <v>254</v>
      </c>
      <c r="ED3" s="8" t="s">
        <v>254</v>
      </c>
      <c r="EE3" s="8" t="s">
        <v>254</v>
      </c>
      <c r="EF3" s="8" t="s">
        <v>254</v>
      </c>
      <c r="EG3" s="8" t="s">
        <v>254</v>
      </c>
      <c r="EH3" s="8" t="s">
        <v>254</v>
      </c>
      <c r="EI3" s="8" t="s">
        <v>254</v>
      </c>
      <c r="EJ3" s="8" t="s">
        <v>254</v>
      </c>
      <c r="EK3" s="8" t="s">
        <v>254</v>
      </c>
      <c r="EL3" s="8" t="s">
        <v>254</v>
      </c>
      <c r="EM3" s="8" t="s">
        <v>254</v>
      </c>
      <c r="EN3" s="8" t="s">
        <v>254</v>
      </c>
      <c r="EO3" s="8" t="s">
        <v>254</v>
      </c>
      <c r="EP3" s="8" t="s">
        <v>254</v>
      </c>
      <c r="EQ3" s="8" t="s">
        <v>254</v>
      </c>
      <c r="ER3" s="8" t="s">
        <v>254</v>
      </c>
      <c r="ES3" s="8" t="s">
        <v>254</v>
      </c>
      <c r="ET3" s="8" t="s">
        <v>254</v>
      </c>
      <c r="EU3" s="8" t="s">
        <v>254</v>
      </c>
      <c r="EV3" s="8" t="s">
        <v>254</v>
      </c>
      <c r="EW3" s="8" t="s">
        <v>254</v>
      </c>
      <c r="EX3" s="8" t="s">
        <v>254</v>
      </c>
      <c r="EY3" s="8" t="s">
        <v>254</v>
      </c>
      <c r="EZ3" s="8" t="s">
        <v>254</v>
      </c>
      <c r="FA3" s="8" t="s">
        <v>254</v>
      </c>
      <c r="FB3" s="8" t="s">
        <v>254</v>
      </c>
      <c r="FC3" s="8" t="s">
        <v>254</v>
      </c>
      <c r="FD3" s="8" t="s">
        <v>254</v>
      </c>
      <c r="FE3" s="8" t="s">
        <v>254</v>
      </c>
      <c r="FF3" s="8" t="s">
        <v>254</v>
      </c>
      <c r="FG3" s="8" t="s">
        <v>254</v>
      </c>
      <c r="FH3" s="8" t="s">
        <v>254</v>
      </c>
      <c r="FI3" s="8" t="s">
        <v>254</v>
      </c>
      <c r="FJ3" s="8" t="s">
        <v>254</v>
      </c>
      <c r="FK3" s="8" t="s">
        <v>254</v>
      </c>
      <c r="FL3" s="8" t="s">
        <v>254</v>
      </c>
      <c r="FM3" s="8" t="s">
        <v>254</v>
      </c>
      <c r="FN3" s="8" t="s">
        <v>254</v>
      </c>
      <c r="FO3" s="8" t="s">
        <v>254</v>
      </c>
      <c r="FP3" s="8" t="s">
        <v>254</v>
      </c>
      <c r="FQ3" s="8" t="s">
        <v>254</v>
      </c>
      <c r="FR3" s="8" t="s">
        <v>254</v>
      </c>
      <c r="FS3" s="8" t="s">
        <v>254</v>
      </c>
      <c r="FT3" s="8" t="s">
        <v>254</v>
      </c>
      <c r="FU3" s="8" t="s">
        <v>254</v>
      </c>
      <c r="FV3" s="8" t="s">
        <v>254</v>
      </c>
      <c r="FW3" s="8" t="s">
        <v>254</v>
      </c>
      <c r="FX3" s="8" t="s">
        <v>254</v>
      </c>
      <c r="FY3" s="8" t="s">
        <v>254</v>
      </c>
      <c r="FZ3" s="8" t="s">
        <v>254</v>
      </c>
      <c r="GA3" s="8" t="s">
        <v>254</v>
      </c>
      <c r="GB3" s="8" t="s">
        <v>254</v>
      </c>
      <c r="GC3" s="8" t="s">
        <v>254</v>
      </c>
      <c r="GD3" s="8" t="s">
        <v>254</v>
      </c>
      <c r="GE3" s="8" t="s">
        <v>254</v>
      </c>
      <c r="GF3" s="8" t="s">
        <v>254</v>
      </c>
      <c r="GG3" s="8" t="s">
        <v>254</v>
      </c>
      <c r="GH3" s="8" t="s">
        <v>254</v>
      </c>
      <c r="GI3" s="8" t="s">
        <v>254</v>
      </c>
      <c r="GJ3" s="8" t="s">
        <v>254</v>
      </c>
      <c r="GK3" s="8" t="s">
        <v>254</v>
      </c>
      <c r="GL3" s="8" t="s">
        <v>254</v>
      </c>
      <c r="GM3" s="8" t="s">
        <v>254</v>
      </c>
      <c r="GN3" s="8" t="s">
        <v>254</v>
      </c>
      <c r="GO3" s="8" t="s">
        <v>254</v>
      </c>
      <c r="GP3" s="8" t="s">
        <v>254</v>
      </c>
      <c r="GQ3" s="8" t="s">
        <v>254</v>
      </c>
      <c r="GR3" s="8" t="s">
        <v>254</v>
      </c>
      <c r="GS3" s="8" t="s">
        <v>254</v>
      </c>
      <c r="GT3" s="8" t="s">
        <v>254</v>
      </c>
      <c r="GU3" s="8" t="s">
        <v>254</v>
      </c>
      <c r="GV3" s="8" t="s">
        <v>254</v>
      </c>
      <c r="GW3" s="8" t="s">
        <v>254</v>
      </c>
      <c r="GX3" s="8" t="s">
        <v>254</v>
      </c>
      <c r="GY3" s="8" t="s">
        <v>254</v>
      </c>
      <c r="GZ3" s="8" t="s">
        <v>254</v>
      </c>
      <c r="HA3" s="8" t="s">
        <v>254</v>
      </c>
      <c r="HB3" s="8" t="s">
        <v>254</v>
      </c>
      <c r="HC3" s="8" t="s">
        <v>254</v>
      </c>
      <c r="HD3" s="8" t="s">
        <v>254</v>
      </c>
      <c r="HE3" s="8" t="s">
        <v>254</v>
      </c>
      <c r="HF3" s="8" t="s">
        <v>254</v>
      </c>
      <c r="HG3" s="8" t="s">
        <v>254</v>
      </c>
      <c r="HH3" s="8" t="s">
        <v>254</v>
      </c>
      <c r="HI3" s="8" t="s">
        <v>254</v>
      </c>
      <c r="HJ3" s="8" t="s">
        <v>254</v>
      </c>
      <c r="HK3" s="8" t="s">
        <v>254</v>
      </c>
      <c r="HL3" s="8" t="s">
        <v>254</v>
      </c>
      <c r="HM3" s="8" t="s">
        <v>254</v>
      </c>
      <c r="HN3" s="8" t="s">
        <v>254</v>
      </c>
      <c r="HO3" s="8" t="s">
        <v>254</v>
      </c>
      <c r="HP3" s="8" t="s">
        <v>254</v>
      </c>
      <c r="HQ3" s="8" t="s">
        <v>254</v>
      </c>
      <c r="HR3" s="8" t="s">
        <v>254</v>
      </c>
      <c r="HS3" s="8" t="s">
        <v>254</v>
      </c>
      <c r="HT3" s="8" t="s">
        <v>254</v>
      </c>
      <c r="HU3" s="8" t="s">
        <v>254</v>
      </c>
      <c r="HV3" s="8" t="s">
        <v>254</v>
      </c>
      <c r="HW3" s="8" t="s">
        <v>254</v>
      </c>
      <c r="HX3" s="8" t="s">
        <v>254</v>
      </c>
      <c r="HY3" s="8" t="s">
        <v>254</v>
      </c>
      <c r="HZ3" s="8" t="s">
        <v>254</v>
      </c>
      <c r="IA3" s="8" t="s">
        <v>254</v>
      </c>
      <c r="IB3" s="8" t="s">
        <v>254</v>
      </c>
      <c r="IC3" s="8" t="s">
        <v>254</v>
      </c>
      <c r="ID3" s="8" t="s">
        <v>254</v>
      </c>
      <c r="IE3" s="8" t="s">
        <v>254</v>
      </c>
      <c r="IF3" s="8" t="s">
        <v>254</v>
      </c>
      <c r="IG3" s="8" t="s">
        <v>254</v>
      </c>
      <c r="IH3" s="8" t="s">
        <v>254</v>
      </c>
      <c r="II3" s="8" t="s">
        <v>254</v>
      </c>
      <c r="IJ3" s="8" t="s">
        <v>254</v>
      </c>
      <c r="IK3" s="8" t="s">
        <v>254</v>
      </c>
      <c r="IL3" s="8" t="s">
        <v>254</v>
      </c>
      <c r="IM3" s="8" t="s">
        <v>254</v>
      </c>
      <c r="IN3" s="8" t="s">
        <v>254</v>
      </c>
      <c r="IO3" s="8" t="s">
        <v>254</v>
      </c>
      <c r="IP3" s="8" t="s">
        <v>254</v>
      </c>
      <c r="IQ3" s="8" t="s">
        <v>254</v>
      </c>
    </row>
    <row r="4" spans="1:251">
      <c r="A4" s="4" t="s">
        <v>246</v>
      </c>
      <c r="B4" s="8" t="s">
        <v>255</v>
      </c>
      <c r="C4" s="8" t="s">
        <v>255</v>
      </c>
      <c r="D4" s="8" t="s">
        <v>255</v>
      </c>
      <c r="E4" s="8" t="s">
        <v>255</v>
      </c>
      <c r="F4" s="8" t="s">
        <v>255</v>
      </c>
      <c r="G4" s="8" t="s">
        <v>255</v>
      </c>
      <c r="H4" s="8" t="s">
        <v>255</v>
      </c>
      <c r="I4" s="8" t="s">
        <v>255</v>
      </c>
      <c r="J4" s="8" t="s">
        <v>255</v>
      </c>
      <c r="K4" s="8" t="s">
        <v>255</v>
      </c>
      <c r="L4" s="8" t="s">
        <v>255</v>
      </c>
      <c r="M4" s="8" t="s">
        <v>255</v>
      </c>
      <c r="N4" s="8" t="s">
        <v>255</v>
      </c>
      <c r="O4" s="8" t="s">
        <v>255</v>
      </c>
      <c r="P4" s="8" t="s">
        <v>255</v>
      </c>
      <c r="Q4" s="8" t="s">
        <v>255</v>
      </c>
      <c r="R4" s="8" t="s">
        <v>255</v>
      </c>
      <c r="S4" s="8" t="s">
        <v>255</v>
      </c>
      <c r="T4" s="8" t="s">
        <v>255</v>
      </c>
      <c r="U4" s="8" t="s">
        <v>255</v>
      </c>
      <c r="V4" s="8" t="s">
        <v>255</v>
      </c>
      <c r="W4" s="8" t="s">
        <v>255</v>
      </c>
      <c r="X4" s="8" t="s">
        <v>255</v>
      </c>
      <c r="Y4" s="8" t="s">
        <v>255</v>
      </c>
      <c r="Z4" s="8" t="s">
        <v>255</v>
      </c>
      <c r="AA4" s="8" t="s">
        <v>255</v>
      </c>
      <c r="AB4" s="8" t="s">
        <v>255</v>
      </c>
      <c r="AC4" s="8" t="s">
        <v>255</v>
      </c>
      <c r="AD4" s="8" t="s">
        <v>255</v>
      </c>
      <c r="AE4" s="8" t="s">
        <v>255</v>
      </c>
      <c r="AF4" s="8" t="s">
        <v>255</v>
      </c>
      <c r="AG4" s="8" t="s">
        <v>255</v>
      </c>
      <c r="AH4" s="8" t="s">
        <v>255</v>
      </c>
      <c r="AI4" s="8" t="s">
        <v>255</v>
      </c>
      <c r="AJ4" s="8" t="s">
        <v>255</v>
      </c>
      <c r="AK4" s="8" t="s">
        <v>255</v>
      </c>
      <c r="AL4" s="8" t="s">
        <v>255</v>
      </c>
      <c r="AM4" s="8" t="s">
        <v>255</v>
      </c>
      <c r="AN4" s="8" t="s">
        <v>255</v>
      </c>
      <c r="AO4" s="8" t="s">
        <v>255</v>
      </c>
      <c r="AP4" s="8" t="s">
        <v>255</v>
      </c>
      <c r="AQ4" s="8" t="s">
        <v>255</v>
      </c>
      <c r="AR4" s="8" t="s">
        <v>255</v>
      </c>
      <c r="AS4" s="8" t="s">
        <v>255</v>
      </c>
      <c r="AT4" s="8" t="s">
        <v>255</v>
      </c>
      <c r="AU4" s="8" t="s">
        <v>255</v>
      </c>
      <c r="AV4" s="8" t="s">
        <v>255</v>
      </c>
      <c r="AW4" s="8" t="s">
        <v>255</v>
      </c>
      <c r="AX4" s="8" t="s">
        <v>255</v>
      </c>
      <c r="AY4" s="8" t="s">
        <v>255</v>
      </c>
      <c r="AZ4" s="8" t="s">
        <v>255</v>
      </c>
      <c r="BA4" s="8" t="s">
        <v>255</v>
      </c>
      <c r="BB4" s="8" t="s">
        <v>255</v>
      </c>
      <c r="BC4" s="8" t="s">
        <v>255</v>
      </c>
      <c r="BD4" s="8" t="s">
        <v>255</v>
      </c>
      <c r="BE4" s="8" t="s">
        <v>255</v>
      </c>
      <c r="BF4" s="8" t="s">
        <v>255</v>
      </c>
      <c r="BG4" s="8" t="s">
        <v>255</v>
      </c>
      <c r="BH4" s="8" t="s">
        <v>255</v>
      </c>
      <c r="BI4" s="8" t="s">
        <v>255</v>
      </c>
      <c r="BJ4" s="8" t="s">
        <v>255</v>
      </c>
      <c r="BK4" s="8" t="s">
        <v>255</v>
      </c>
      <c r="BL4" s="8" t="s">
        <v>255</v>
      </c>
      <c r="BM4" s="8" t="s">
        <v>255</v>
      </c>
      <c r="BN4" s="8" t="s">
        <v>255</v>
      </c>
      <c r="BO4" s="8" t="s">
        <v>255</v>
      </c>
      <c r="BP4" s="8" t="s">
        <v>255</v>
      </c>
      <c r="BQ4" s="8" t="s">
        <v>255</v>
      </c>
      <c r="BR4" s="8" t="s">
        <v>255</v>
      </c>
      <c r="BS4" s="8" t="s">
        <v>255</v>
      </c>
      <c r="BT4" s="8" t="s">
        <v>255</v>
      </c>
      <c r="BU4" s="8" t="s">
        <v>255</v>
      </c>
      <c r="BV4" s="8" t="s">
        <v>255</v>
      </c>
      <c r="BW4" s="8" t="s">
        <v>255</v>
      </c>
      <c r="BX4" s="8" t="s">
        <v>255</v>
      </c>
      <c r="BY4" s="8" t="s">
        <v>255</v>
      </c>
      <c r="BZ4" s="8" t="s">
        <v>255</v>
      </c>
      <c r="CA4" s="8" t="s">
        <v>255</v>
      </c>
      <c r="CB4" s="8" t="s">
        <v>255</v>
      </c>
      <c r="CC4" s="8" t="s">
        <v>255</v>
      </c>
      <c r="CD4" s="8" t="s">
        <v>255</v>
      </c>
      <c r="CE4" s="8" t="s">
        <v>255</v>
      </c>
      <c r="CF4" s="8" t="s">
        <v>255</v>
      </c>
      <c r="CG4" s="8" t="s">
        <v>255</v>
      </c>
      <c r="CH4" s="8" t="s">
        <v>255</v>
      </c>
      <c r="CI4" s="8" t="s">
        <v>255</v>
      </c>
      <c r="CJ4" s="8" t="s">
        <v>255</v>
      </c>
      <c r="CK4" s="8" t="s">
        <v>255</v>
      </c>
      <c r="CL4" s="8" t="s">
        <v>255</v>
      </c>
      <c r="CM4" s="8" t="s">
        <v>255</v>
      </c>
      <c r="CN4" s="8" t="s">
        <v>255</v>
      </c>
      <c r="CO4" s="8" t="s">
        <v>255</v>
      </c>
      <c r="CP4" s="8" t="s">
        <v>255</v>
      </c>
      <c r="CQ4" s="8" t="s">
        <v>255</v>
      </c>
      <c r="CR4" s="8" t="s">
        <v>255</v>
      </c>
      <c r="CS4" s="8" t="s">
        <v>255</v>
      </c>
      <c r="CT4" s="8" t="s">
        <v>255</v>
      </c>
      <c r="CU4" s="8" t="s">
        <v>255</v>
      </c>
      <c r="CV4" s="8" t="s">
        <v>255</v>
      </c>
      <c r="CW4" s="8" t="s">
        <v>255</v>
      </c>
      <c r="CX4" s="8" t="s">
        <v>255</v>
      </c>
      <c r="CY4" s="8" t="s">
        <v>255</v>
      </c>
      <c r="CZ4" s="8" t="s">
        <v>255</v>
      </c>
      <c r="DA4" s="8" t="s">
        <v>255</v>
      </c>
      <c r="DB4" s="8" t="s">
        <v>255</v>
      </c>
      <c r="DC4" s="8" t="s">
        <v>255</v>
      </c>
      <c r="DD4" s="8" t="s">
        <v>255</v>
      </c>
      <c r="DE4" s="8" t="s">
        <v>255</v>
      </c>
      <c r="DF4" s="8" t="s">
        <v>255</v>
      </c>
      <c r="DG4" s="8" t="s">
        <v>255</v>
      </c>
      <c r="DH4" s="8" t="s">
        <v>255</v>
      </c>
      <c r="DI4" s="8" t="s">
        <v>255</v>
      </c>
      <c r="DJ4" s="8" t="s">
        <v>255</v>
      </c>
      <c r="DK4" s="8" t="s">
        <v>255</v>
      </c>
      <c r="DL4" s="8" t="s">
        <v>255</v>
      </c>
      <c r="DM4" s="8" t="s">
        <v>255</v>
      </c>
      <c r="DN4" s="8" t="s">
        <v>255</v>
      </c>
      <c r="DO4" s="8" t="s">
        <v>255</v>
      </c>
      <c r="DP4" s="8" t="s">
        <v>255</v>
      </c>
      <c r="DQ4" s="8" t="s">
        <v>255</v>
      </c>
      <c r="DR4" s="8" t="s">
        <v>255</v>
      </c>
      <c r="DS4" s="8" t="s">
        <v>255</v>
      </c>
      <c r="DT4" s="8" t="s">
        <v>255</v>
      </c>
      <c r="DU4" s="8" t="s">
        <v>255</v>
      </c>
      <c r="DV4" s="8" t="s">
        <v>255</v>
      </c>
      <c r="DW4" s="8" t="s">
        <v>255</v>
      </c>
      <c r="DX4" s="8" t="s">
        <v>255</v>
      </c>
      <c r="DY4" s="8" t="s">
        <v>255</v>
      </c>
      <c r="DZ4" s="8" t="s">
        <v>255</v>
      </c>
      <c r="EA4" s="8" t="s">
        <v>255</v>
      </c>
      <c r="EB4" s="8" t="s">
        <v>255</v>
      </c>
      <c r="EC4" s="8" t="s">
        <v>255</v>
      </c>
      <c r="ED4" s="8" t="s">
        <v>255</v>
      </c>
      <c r="EE4" s="8" t="s">
        <v>255</v>
      </c>
      <c r="EF4" s="8" t="s">
        <v>255</v>
      </c>
      <c r="EG4" s="8" t="s">
        <v>255</v>
      </c>
      <c r="EH4" s="8" t="s">
        <v>255</v>
      </c>
      <c r="EI4" s="8" t="s">
        <v>255</v>
      </c>
      <c r="EJ4" s="8" t="s">
        <v>255</v>
      </c>
      <c r="EK4" s="8" t="s">
        <v>255</v>
      </c>
      <c r="EL4" s="8" t="s">
        <v>255</v>
      </c>
      <c r="EM4" s="8" t="s">
        <v>255</v>
      </c>
      <c r="EN4" s="8" t="s">
        <v>255</v>
      </c>
      <c r="EO4" s="8" t="s">
        <v>255</v>
      </c>
      <c r="EP4" s="8" t="s">
        <v>255</v>
      </c>
      <c r="EQ4" s="8" t="s">
        <v>255</v>
      </c>
      <c r="ER4" s="8" t="s">
        <v>255</v>
      </c>
      <c r="ES4" s="8" t="s">
        <v>255</v>
      </c>
      <c r="ET4" s="8" t="s">
        <v>255</v>
      </c>
      <c r="EU4" s="8" t="s">
        <v>255</v>
      </c>
      <c r="EV4" s="8" t="s">
        <v>255</v>
      </c>
      <c r="EW4" s="8" t="s">
        <v>255</v>
      </c>
      <c r="EX4" s="8" t="s">
        <v>255</v>
      </c>
      <c r="EY4" s="8" t="s">
        <v>255</v>
      </c>
      <c r="EZ4" s="8" t="s">
        <v>255</v>
      </c>
      <c r="FA4" s="8" t="s">
        <v>255</v>
      </c>
      <c r="FB4" s="8" t="s">
        <v>255</v>
      </c>
      <c r="FC4" s="8" t="s">
        <v>255</v>
      </c>
      <c r="FD4" s="8" t="s">
        <v>255</v>
      </c>
      <c r="FE4" s="8" t="s">
        <v>255</v>
      </c>
      <c r="FF4" s="8" t="s">
        <v>255</v>
      </c>
      <c r="FG4" s="8" t="s">
        <v>255</v>
      </c>
      <c r="FH4" s="8" t="s">
        <v>255</v>
      </c>
      <c r="FI4" s="8" t="s">
        <v>255</v>
      </c>
      <c r="FJ4" s="8" t="s">
        <v>255</v>
      </c>
      <c r="FK4" s="8" t="s">
        <v>255</v>
      </c>
      <c r="FL4" s="8" t="s">
        <v>255</v>
      </c>
      <c r="FM4" s="8" t="s">
        <v>255</v>
      </c>
      <c r="FN4" s="8" t="s">
        <v>255</v>
      </c>
      <c r="FO4" s="8" t="s">
        <v>255</v>
      </c>
      <c r="FP4" s="8" t="s">
        <v>255</v>
      </c>
      <c r="FQ4" s="8" t="s">
        <v>255</v>
      </c>
      <c r="FR4" s="8" t="s">
        <v>255</v>
      </c>
      <c r="FS4" s="8" t="s">
        <v>255</v>
      </c>
      <c r="FT4" s="8" t="s">
        <v>255</v>
      </c>
      <c r="FU4" s="8" t="s">
        <v>255</v>
      </c>
      <c r="FV4" s="8" t="s">
        <v>255</v>
      </c>
      <c r="FW4" s="8" t="s">
        <v>255</v>
      </c>
      <c r="FX4" s="8" t="s">
        <v>255</v>
      </c>
      <c r="FY4" s="8" t="s">
        <v>255</v>
      </c>
      <c r="FZ4" s="8" t="s">
        <v>255</v>
      </c>
      <c r="GA4" s="8" t="s">
        <v>255</v>
      </c>
      <c r="GB4" s="8" t="s">
        <v>255</v>
      </c>
      <c r="GC4" s="8" t="s">
        <v>255</v>
      </c>
      <c r="GD4" s="8" t="s">
        <v>255</v>
      </c>
      <c r="GE4" s="8" t="s">
        <v>255</v>
      </c>
      <c r="GF4" s="8" t="s">
        <v>255</v>
      </c>
      <c r="GG4" s="8" t="s">
        <v>255</v>
      </c>
      <c r="GH4" s="8" t="s">
        <v>255</v>
      </c>
      <c r="GI4" s="8" t="s">
        <v>255</v>
      </c>
      <c r="GJ4" s="8" t="s">
        <v>255</v>
      </c>
      <c r="GK4" s="8" t="s">
        <v>255</v>
      </c>
      <c r="GL4" s="8" t="s">
        <v>255</v>
      </c>
      <c r="GM4" s="8" t="s">
        <v>255</v>
      </c>
      <c r="GN4" s="8" t="s">
        <v>255</v>
      </c>
      <c r="GO4" s="8" t="s">
        <v>255</v>
      </c>
      <c r="GP4" s="8" t="s">
        <v>255</v>
      </c>
      <c r="GQ4" s="8" t="s">
        <v>255</v>
      </c>
      <c r="GR4" s="8" t="s">
        <v>255</v>
      </c>
      <c r="GS4" s="8" t="s">
        <v>255</v>
      </c>
      <c r="GT4" s="8" t="s">
        <v>255</v>
      </c>
      <c r="GU4" s="8" t="s">
        <v>255</v>
      </c>
      <c r="GV4" s="8" t="s">
        <v>255</v>
      </c>
      <c r="GW4" s="8" t="s">
        <v>255</v>
      </c>
      <c r="GX4" s="8" t="s">
        <v>255</v>
      </c>
      <c r="GY4" s="8" t="s">
        <v>255</v>
      </c>
      <c r="GZ4" s="8" t="s">
        <v>255</v>
      </c>
      <c r="HA4" s="8" t="s">
        <v>255</v>
      </c>
      <c r="HB4" s="8" t="s">
        <v>255</v>
      </c>
      <c r="HC4" s="8" t="s">
        <v>255</v>
      </c>
      <c r="HD4" s="8" t="s">
        <v>255</v>
      </c>
      <c r="HE4" s="8" t="s">
        <v>255</v>
      </c>
      <c r="HF4" s="8" t="s">
        <v>255</v>
      </c>
      <c r="HG4" s="8" t="s">
        <v>255</v>
      </c>
      <c r="HH4" s="8" t="s">
        <v>255</v>
      </c>
      <c r="HI4" s="8" t="s">
        <v>255</v>
      </c>
      <c r="HJ4" s="8" t="s">
        <v>255</v>
      </c>
      <c r="HK4" s="8" t="s">
        <v>255</v>
      </c>
      <c r="HL4" s="8" t="s">
        <v>255</v>
      </c>
      <c r="HM4" s="8" t="s">
        <v>255</v>
      </c>
      <c r="HN4" s="8" t="s">
        <v>255</v>
      </c>
      <c r="HO4" s="8" t="s">
        <v>255</v>
      </c>
      <c r="HP4" s="8" t="s">
        <v>255</v>
      </c>
      <c r="HQ4" s="8" t="s">
        <v>255</v>
      </c>
      <c r="HR4" s="8" t="s">
        <v>255</v>
      </c>
      <c r="HS4" s="8" t="s">
        <v>255</v>
      </c>
      <c r="HT4" s="8" t="s">
        <v>255</v>
      </c>
      <c r="HU4" s="8" t="s">
        <v>255</v>
      </c>
      <c r="HV4" s="8" t="s">
        <v>255</v>
      </c>
      <c r="HW4" s="8" t="s">
        <v>255</v>
      </c>
      <c r="HX4" s="8" t="s">
        <v>255</v>
      </c>
      <c r="HY4" s="8" t="s">
        <v>255</v>
      </c>
      <c r="HZ4" s="8" t="s">
        <v>255</v>
      </c>
      <c r="IA4" s="8" t="s">
        <v>255</v>
      </c>
      <c r="IB4" s="8" t="s">
        <v>255</v>
      </c>
      <c r="IC4" s="8" t="s">
        <v>255</v>
      </c>
      <c r="ID4" s="8" t="s">
        <v>255</v>
      </c>
      <c r="IE4" s="8" t="s">
        <v>255</v>
      </c>
      <c r="IF4" s="8" t="s">
        <v>255</v>
      </c>
      <c r="IG4" s="8" t="s">
        <v>255</v>
      </c>
      <c r="IH4" s="8" t="s">
        <v>255</v>
      </c>
      <c r="II4" s="8" t="s">
        <v>255</v>
      </c>
      <c r="IJ4" s="8" t="s">
        <v>255</v>
      </c>
      <c r="IK4" s="8" t="s">
        <v>255</v>
      </c>
      <c r="IL4" s="8" t="s">
        <v>255</v>
      </c>
      <c r="IM4" s="8" t="s">
        <v>255</v>
      </c>
      <c r="IN4" s="8" t="s">
        <v>255</v>
      </c>
      <c r="IO4" s="8" t="s">
        <v>255</v>
      </c>
      <c r="IP4" s="8" t="s">
        <v>255</v>
      </c>
      <c r="IQ4" s="8" t="s">
        <v>255</v>
      </c>
    </row>
    <row r="5" spans="1:251">
      <c r="A5" s="4" t="s">
        <v>247</v>
      </c>
      <c r="B5" s="8" t="s">
        <v>5259</v>
      </c>
      <c r="C5" s="8" t="s">
        <v>5259</v>
      </c>
      <c r="D5" s="8" t="s">
        <v>5259</v>
      </c>
      <c r="E5" s="8" t="s">
        <v>5259</v>
      </c>
      <c r="F5" s="8" t="s">
        <v>5259</v>
      </c>
      <c r="G5" s="8" t="s">
        <v>5259</v>
      </c>
      <c r="H5" s="8" t="s">
        <v>5259</v>
      </c>
      <c r="I5" s="8" t="s">
        <v>5259</v>
      </c>
      <c r="J5" s="8" t="s">
        <v>5259</v>
      </c>
      <c r="K5" s="8" t="s">
        <v>5259</v>
      </c>
      <c r="L5" s="8" t="s">
        <v>5259</v>
      </c>
      <c r="M5" s="8" t="s">
        <v>5259</v>
      </c>
      <c r="N5" s="8" t="s">
        <v>5259</v>
      </c>
      <c r="O5" s="8" t="s">
        <v>5259</v>
      </c>
      <c r="P5" s="8" t="s">
        <v>5259</v>
      </c>
      <c r="Q5" s="8" t="s">
        <v>5259</v>
      </c>
      <c r="R5" s="8" t="s">
        <v>5259</v>
      </c>
      <c r="S5" s="8" t="s">
        <v>5259</v>
      </c>
      <c r="T5" s="8" t="s">
        <v>5259</v>
      </c>
      <c r="U5" s="8" t="s">
        <v>5259</v>
      </c>
      <c r="V5" s="8" t="s">
        <v>5259</v>
      </c>
      <c r="W5" s="8" t="s">
        <v>5259</v>
      </c>
      <c r="X5" s="8" t="s">
        <v>5259</v>
      </c>
      <c r="Y5" s="8" t="s">
        <v>5259</v>
      </c>
      <c r="Z5" s="8" t="s">
        <v>5259</v>
      </c>
      <c r="AA5" s="8" t="s">
        <v>5259</v>
      </c>
      <c r="AB5" s="8" t="s">
        <v>5259</v>
      </c>
      <c r="AC5" s="8" t="s">
        <v>5259</v>
      </c>
      <c r="AD5" s="8" t="s">
        <v>5259</v>
      </c>
      <c r="AE5" s="8" t="s">
        <v>5259</v>
      </c>
      <c r="AF5" s="8" t="s">
        <v>5259</v>
      </c>
      <c r="AG5" s="8" t="s">
        <v>5259</v>
      </c>
      <c r="AH5" s="8" t="s">
        <v>5259</v>
      </c>
      <c r="AI5" s="8" t="s">
        <v>5259</v>
      </c>
      <c r="AJ5" s="8" t="s">
        <v>5259</v>
      </c>
      <c r="AK5" s="8" t="s">
        <v>5259</v>
      </c>
      <c r="AL5" s="8" t="s">
        <v>5259</v>
      </c>
      <c r="AM5" s="8" t="s">
        <v>5259</v>
      </c>
      <c r="AN5" s="8" t="s">
        <v>5259</v>
      </c>
      <c r="AO5" s="8" t="s">
        <v>5259</v>
      </c>
      <c r="AP5" s="8" t="s">
        <v>5259</v>
      </c>
      <c r="AQ5" s="8" t="s">
        <v>5259</v>
      </c>
      <c r="AR5" s="8" t="s">
        <v>5259</v>
      </c>
      <c r="AS5" s="8" t="s">
        <v>5259</v>
      </c>
      <c r="AT5" s="8" t="s">
        <v>5259</v>
      </c>
      <c r="AU5" s="8" t="s">
        <v>5259</v>
      </c>
      <c r="AV5" s="8" t="s">
        <v>5259</v>
      </c>
      <c r="AW5" s="8" t="s">
        <v>5259</v>
      </c>
      <c r="AX5" s="8" t="s">
        <v>5259</v>
      </c>
      <c r="AY5" s="8" t="s">
        <v>5259</v>
      </c>
      <c r="AZ5" s="8" t="s">
        <v>5259</v>
      </c>
      <c r="BA5" s="8" t="s">
        <v>5259</v>
      </c>
      <c r="BB5" s="8" t="s">
        <v>5259</v>
      </c>
      <c r="BC5" s="8" t="s">
        <v>5259</v>
      </c>
      <c r="BD5" s="8" t="s">
        <v>5259</v>
      </c>
      <c r="BE5" s="8" t="s">
        <v>5259</v>
      </c>
      <c r="BF5" s="8" t="s">
        <v>5259</v>
      </c>
      <c r="BG5" s="8" t="s">
        <v>5259</v>
      </c>
      <c r="BH5" s="8" t="s">
        <v>5259</v>
      </c>
      <c r="BI5" s="8" t="s">
        <v>5259</v>
      </c>
      <c r="BJ5" s="8" t="s">
        <v>5259</v>
      </c>
      <c r="BK5" s="8" t="s">
        <v>5259</v>
      </c>
      <c r="BL5" s="8" t="s">
        <v>5259</v>
      </c>
      <c r="BM5" s="8" t="s">
        <v>5259</v>
      </c>
      <c r="BN5" s="8" t="s">
        <v>5259</v>
      </c>
      <c r="BO5" s="8" t="s">
        <v>5259</v>
      </c>
      <c r="BP5" s="8" t="s">
        <v>5259</v>
      </c>
      <c r="BQ5" s="8" t="s">
        <v>5259</v>
      </c>
      <c r="BR5" s="8" t="s">
        <v>5259</v>
      </c>
      <c r="BS5" s="8" t="s">
        <v>5259</v>
      </c>
      <c r="BT5" s="8" t="s">
        <v>5259</v>
      </c>
      <c r="BU5" s="8" t="s">
        <v>5259</v>
      </c>
      <c r="BV5" s="8" t="s">
        <v>5259</v>
      </c>
      <c r="BW5" s="8" t="s">
        <v>5259</v>
      </c>
      <c r="BX5" s="8" t="s">
        <v>5259</v>
      </c>
      <c r="BY5" s="8" t="s">
        <v>5259</v>
      </c>
      <c r="BZ5" s="8" t="s">
        <v>5259</v>
      </c>
      <c r="CA5" s="8" t="s">
        <v>5259</v>
      </c>
      <c r="CB5" s="8" t="s">
        <v>5259</v>
      </c>
      <c r="CC5" s="8" t="s">
        <v>5259</v>
      </c>
      <c r="CD5" s="8" t="s">
        <v>5259</v>
      </c>
      <c r="CE5" s="8" t="s">
        <v>5259</v>
      </c>
      <c r="CF5" s="8" t="s">
        <v>5259</v>
      </c>
      <c r="CG5" s="8" t="s">
        <v>5259</v>
      </c>
      <c r="CH5" s="8" t="s">
        <v>5259</v>
      </c>
      <c r="CI5" s="8" t="s">
        <v>5259</v>
      </c>
      <c r="CJ5" s="8" t="s">
        <v>5259</v>
      </c>
      <c r="CK5" s="8" t="s">
        <v>5259</v>
      </c>
      <c r="CL5" s="8" t="s">
        <v>5259</v>
      </c>
      <c r="CM5" s="8" t="s">
        <v>5259</v>
      </c>
      <c r="CN5" s="8" t="s">
        <v>5259</v>
      </c>
      <c r="CO5" s="8" t="s">
        <v>5259</v>
      </c>
      <c r="CP5" s="8" t="s">
        <v>5259</v>
      </c>
      <c r="CQ5" s="8" t="s">
        <v>5259</v>
      </c>
      <c r="CR5" s="8" t="s">
        <v>5259</v>
      </c>
      <c r="CS5" s="8" t="s">
        <v>5259</v>
      </c>
      <c r="CT5" s="8" t="s">
        <v>5259</v>
      </c>
      <c r="CU5" s="8" t="s">
        <v>5259</v>
      </c>
      <c r="CV5" s="8" t="s">
        <v>5259</v>
      </c>
      <c r="CW5" s="8" t="s">
        <v>5259</v>
      </c>
      <c r="CX5" s="8" t="s">
        <v>5259</v>
      </c>
      <c r="CY5" s="8" t="s">
        <v>5259</v>
      </c>
      <c r="CZ5" s="8" t="s">
        <v>5259</v>
      </c>
      <c r="DA5" s="8" t="s">
        <v>5259</v>
      </c>
      <c r="DB5" s="8" t="s">
        <v>5259</v>
      </c>
      <c r="DC5" s="8" t="s">
        <v>5259</v>
      </c>
      <c r="DD5" s="8" t="s">
        <v>5259</v>
      </c>
      <c r="DE5" s="8" t="s">
        <v>5259</v>
      </c>
      <c r="DF5" s="8" t="s">
        <v>5259</v>
      </c>
      <c r="DG5" s="8" t="s">
        <v>5259</v>
      </c>
      <c r="DH5" s="8" t="s">
        <v>5259</v>
      </c>
      <c r="DI5" s="8" t="s">
        <v>5259</v>
      </c>
      <c r="DJ5" s="8" t="s">
        <v>5259</v>
      </c>
      <c r="DK5" s="8" t="s">
        <v>5259</v>
      </c>
      <c r="DL5" s="8" t="s">
        <v>5259</v>
      </c>
      <c r="DM5" s="8" t="s">
        <v>5259</v>
      </c>
      <c r="DN5" s="8" t="s">
        <v>5259</v>
      </c>
      <c r="DO5" s="8" t="s">
        <v>5259</v>
      </c>
      <c r="DP5" s="8" t="s">
        <v>5259</v>
      </c>
      <c r="DQ5" s="8" t="s">
        <v>5259</v>
      </c>
      <c r="DR5" s="8" t="s">
        <v>5259</v>
      </c>
      <c r="DS5" s="8" t="s">
        <v>5259</v>
      </c>
      <c r="DT5" s="8" t="s">
        <v>5259</v>
      </c>
      <c r="DU5" s="8" t="s">
        <v>5259</v>
      </c>
      <c r="DV5" s="8" t="s">
        <v>5259</v>
      </c>
      <c r="DW5" s="8" t="s">
        <v>5259</v>
      </c>
      <c r="DX5" s="8" t="s">
        <v>5259</v>
      </c>
      <c r="DY5" s="8" t="s">
        <v>5259</v>
      </c>
      <c r="DZ5" s="8" t="s">
        <v>5259</v>
      </c>
      <c r="EA5" s="8" t="s">
        <v>5259</v>
      </c>
      <c r="EB5" s="8" t="s">
        <v>5259</v>
      </c>
      <c r="EC5" s="8" t="s">
        <v>5259</v>
      </c>
      <c r="ED5" s="8" t="s">
        <v>5259</v>
      </c>
      <c r="EE5" s="8" t="s">
        <v>5259</v>
      </c>
      <c r="EF5" s="8" t="s">
        <v>5259</v>
      </c>
      <c r="EG5" s="8" t="s">
        <v>5259</v>
      </c>
      <c r="EH5" s="8" t="s">
        <v>5259</v>
      </c>
      <c r="EI5" s="8" t="s">
        <v>5259</v>
      </c>
      <c r="EJ5" s="8" t="s">
        <v>5259</v>
      </c>
      <c r="EK5" s="8" t="s">
        <v>5259</v>
      </c>
      <c r="EL5" s="8" t="s">
        <v>5259</v>
      </c>
      <c r="EM5" s="8" t="s">
        <v>5259</v>
      </c>
      <c r="EN5" s="8" t="s">
        <v>5259</v>
      </c>
      <c r="EO5" s="8" t="s">
        <v>5259</v>
      </c>
      <c r="EP5" s="8" t="s">
        <v>5259</v>
      </c>
      <c r="EQ5" s="8" t="s">
        <v>5259</v>
      </c>
      <c r="ER5" s="8" t="s">
        <v>5259</v>
      </c>
      <c r="ES5" s="8" t="s">
        <v>5259</v>
      </c>
      <c r="ET5" s="8" t="s">
        <v>5259</v>
      </c>
      <c r="EU5" s="8" t="s">
        <v>5259</v>
      </c>
      <c r="EV5" s="8" t="s">
        <v>5259</v>
      </c>
      <c r="EW5" s="8" t="s">
        <v>5259</v>
      </c>
      <c r="EX5" s="8" t="s">
        <v>5259</v>
      </c>
      <c r="EY5" s="8" t="s">
        <v>5259</v>
      </c>
      <c r="EZ5" s="8" t="s">
        <v>5259</v>
      </c>
      <c r="FA5" s="8" t="s">
        <v>5259</v>
      </c>
      <c r="FB5" s="8" t="s">
        <v>5259</v>
      </c>
      <c r="FC5" s="8" t="s">
        <v>5259</v>
      </c>
      <c r="FD5" s="8" t="s">
        <v>5259</v>
      </c>
      <c r="FE5" s="8" t="s">
        <v>5259</v>
      </c>
      <c r="FF5" s="8" t="s">
        <v>5259</v>
      </c>
      <c r="FG5" s="8" t="s">
        <v>5259</v>
      </c>
      <c r="FH5" s="8" t="s">
        <v>5259</v>
      </c>
      <c r="FI5" s="8" t="s">
        <v>5259</v>
      </c>
      <c r="FJ5" s="8" t="s">
        <v>5259</v>
      </c>
      <c r="FK5" s="8" t="s">
        <v>5259</v>
      </c>
      <c r="FL5" s="8" t="s">
        <v>5259</v>
      </c>
      <c r="FM5" s="8" t="s">
        <v>5259</v>
      </c>
      <c r="FN5" s="8" t="s">
        <v>5259</v>
      </c>
      <c r="FO5" s="8" t="s">
        <v>5259</v>
      </c>
      <c r="FP5" s="8" t="s">
        <v>5259</v>
      </c>
      <c r="FQ5" s="8" t="s">
        <v>5259</v>
      </c>
      <c r="FR5" s="8" t="s">
        <v>5259</v>
      </c>
      <c r="FS5" s="8" t="s">
        <v>5259</v>
      </c>
      <c r="FT5" s="8" t="s">
        <v>5259</v>
      </c>
      <c r="FU5" s="8" t="s">
        <v>5259</v>
      </c>
      <c r="FV5" s="8" t="s">
        <v>5259</v>
      </c>
      <c r="FW5" s="8" t="s">
        <v>5259</v>
      </c>
      <c r="FX5" s="8" t="s">
        <v>5259</v>
      </c>
      <c r="FY5" s="8" t="s">
        <v>5259</v>
      </c>
      <c r="FZ5" s="8" t="s">
        <v>5259</v>
      </c>
      <c r="GA5" s="8" t="s">
        <v>5259</v>
      </c>
      <c r="GB5" s="8" t="s">
        <v>5259</v>
      </c>
      <c r="GC5" s="8" t="s">
        <v>5259</v>
      </c>
      <c r="GD5" s="8" t="s">
        <v>5259</v>
      </c>
      <c r="GE5" s="8" t="s">
        <v>5259</v>
      </c>
      <c r="GF5" s="8" t="s">
        <v>5259</v>
      </c>
      <c r="GG5" s="8" t="s">
        <v>5259</v>
      </c>
      <c r="GH5" s="8" t="s">
        <v>5259</v>
      </c>
      <c r="GI5" s="8" t="s">
        <v>5259</v>
      </c>
      <c r="GJ5" s="8" t="s">
        <v>5259</v>
      </c>
      <c r="GK5" s="8" t="s">
        <v>5259</v>
      </c>
      <c r="GL5" s="8" t="s">
        <v>5259</v>
      </c>
      <c r="GM5" s="8" t="s">
        <v>5259</v>
      </c>
      <c r="GN5" s="8" t="s">
        <v>5259</v>
      </c>
      <c r="GO5" s="8" t="s">
        <v>5259</v>
      </c>
      <c r="GP5" s="8" t="s">
        <v>5259</v>
      </c>
      <c r="GQ5" s="8" t="s">
        <v>5259</v>
      </c>
      <c r="GR5" s="8" t="s">
        <v>5259</v>
      </c>
      <c r="GS5" s="8" t="s">
        <v>5259</v>
      </c>
      <c r="GT5" s="8" t="s">
        <v>5259</v>
      </c>
      <c r="GU5" s="8" t="s">
        <v>5259</v>
      </c>
      <c r="GV5" s="8" t="s">
        <v>5259</v>
      </c>
      <c r="GW5" s="8" t="s">
        <v>5259</v>
      </c>
      <c r="GX5" s="8" t="s">
        <v>5259</v>
      </c>
      <c r="GY5" s="8" t="s">
        <v>5259</v>
      </c>
      <c r="GZ5" s="8" t="s">
        <v>5259</v>
      </c>
      <c r="HA5" s="8" t="s">
        <v>5259</v>
      </c>
      <c r="HB5" s="8" t="s">
        <v>5259</v>
      </c>
      <c r="HC5" s="8" t="s">
        <v>5259</v>
      </c>
      <c r="HD5" s="8" t="s">
        <v>5259</v>
      </c>
      <c r="HE5" s="8" t="s">
        <v>5259</v>
      </c>
      <c r="HF5" s="8" t="s">
        <v>5259</v>
      </c>
      <c r="HG5" s="8" t="s">
        <v>5259</v>
      </c>
      <c r="HH5" s="8" t="s">
        <v>5259</v>
      </c>
      <c r="HI5" s="8" t="s">
        <v>5259</v>
      </c>
      <c r="HJ5" s="8" t="s">
        <v>5259</v>
      </c>
      <c r="HK5" s="8" t="s">
        <v>5259</v>
      </c>
      <c r="HL5" s="8" t="s">
        <v>5259</v>
      </c>
      <c r="HM5" s="8" t="s">
        <v>5259</v>
      </c>
      <c r="HN5" s="8" t="s">
        <v>5259</v>
      </c>
      <c r="HO5" s="8" t="s">
        <v>5259</v>
      </c>
      <c r="HP5" s="8" t="s">
        <v>5259</v>
      </c>
      <c r="HQ5" s="8" t="s">
        <v>5259</v>
      </c>
      <c r="HR5" s="8" t="s">
        <v>5259</v>
      </c>
      <c r="HS5" s="8" t="s">
        <v>5259</v>
      </c>
      <c r="HT5" s="8" t="s">
        <v>5259</v>
      </c>
      <c r="HU5" s="8" t="s">
        <v>5259</v>
      </c>
      <c r="HV5" s="8" t="s">
        <v>5259</v>
      </c>
      <c r="HW5" s="8" t="s">
        <v>5259</v>
      </c>
      <c r="HX5" s="8" t="s">
        <v>5259</v>
      </c>
      <c r="HY5" s="8" t="s">
        <v>5259</v>
      </c>
      <c r="HZ5" s="8" t="s">
        <v>5259</v>
      </c>
      <c r="IA5" s="8" t="s">
        <v>5259</v>
      </c>
      <c r="IB5" s="8" t="s">
        <v>5259</v>
      </c>
      <c r="IC5" s="8" t="s">
        <v>5259</v>
      </c>
      <c r="ID5" s="8" t="s">
        <v>5259</v>
      </c>
      <c r="IE5" s="8" t="s">
        <v>5259</v>
      </c>
      <c r="IF5" s="8" t="s">
        <v>5259</v>
      </c>
      <c r="IG5" s="8" t="s">
        <v>5259</v>
      </c>
      <c r="IH5" s="8" t="s">
        <v>5259</v>
      </c>
      <c r="II5" s="8" t="s">
        <v>5259</v>
      </c>
      <c r="IJ5" s="8" t="s">
        <v>5259</v>
      </c>
      <c r="IK5" s="8" t="s">
        <v>5259</v>
      </c>
      <c r="IL5" s="8" t="s">
        <v>5259</v>
      </c>
      <c r="IM5" s="8" t="s">
        <v>5259</v>
      </c>
      <c r="IN5" s="8" t="s">
        <v>5259</v>
      </c>
      <c r="IO5" s="8" t="s">
        <v>5259</v>
      </c>
      <c r="IP5" s="8" t="s">
        <v>5259</v>
      </c>
      <c r="IQ5" s="8" t="s">
        <v>5259</v>
      </c>
    </row>
    <row r="6" spans="1:251">
      <c r="A6" s="4" t="s">
        <v>248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249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250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251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252</v>
      </c>
      <c r="B10" s="8" t="s">
        <v>1744</v>
      </c>
      <c r="C10" s="8" t="s">
        <v>1745</v>
      </c>
      <c r="D10" s="8" t="s">
        <v>1746</v>
      </c>
      <c r="E10" s="8" t="s">
        <v>1747</v>
      </c>
      <c r="F10" s="8" t="s">
        <v>1748</v>
      </c>
      <c r="G10" s="8" t="s">
        <v>1749</v>
      </c>
      <c r="H10" s="8" t="s">
        <v>1750</v>
      </c>
      <c r="I10" s="8" t="s">
        <v>1751</v>
      </c>
      <c r="J10" s="8" t="s">
        <v>1752</v>
      </c>
      <c r="K10" s="8" t="s">
        <v>1753</v>
      </c>
      <c r="L10" s="8" t="s">
        <v>1754</v>
      </c>
      <c r="M10" s="8" t="s">
        <v>1755</v>
      </c>
      <c r="N10" s="8" t="s">
        <v>1756</v>
      </c>
      <c r="O10" s="8" t="s">
        <v>1757</v>
      </c>
      <c r="P10" s="8" t="s">
        <v>1758</v>
      </c>
      <c r="Q10" s="8" t="s">
        <v>1759</v>
      </c>
      <c r="R10" s="8" t="s">
        <v>1760</v>
      </c>
      <c r="S10" s="8" t="s">
        <v>1761</v>
      </c>
      <c r="T10" s="8" t="s">
        <v>1762</v>
      </c>
      <c r="U10" s="8" t="s">
        <v>1763</v>
      </c>
      <c r="V10" s="8" t="s">
        <v>1764</v>
      </c>
      <c r="W10" s="8" t="s">
        <v>1765</v>
      </c>
      <c r="X10" s="8" t="s">
        <v>1766</v>
      </c>
      <c r="Y10" s="8" t="s">
        <v>1767</v>
      </c>
      <c r="Z10" s="8" t="s">
        <v>1768</v>
      </c>
      <c r="AA10" s="8" t="s">
        <v>1769</v>
      </c>
      <c r="AB10" s="8" t="s">
        <v>1770</v>
      </c>
      <c r="AC10" s="8" t="s">
        <v>1771</v>
      </c>
      <c r="AD10" s="8" t="s">
        <v>1772</v>
      </c>
      <c r="AE10" s="8" t="s">
        <v>1773</v>
      </c>
      <c r="AF10" s="8" t="s">
        <v>1774</v>
      </c>
      <c r="AG10" s="8" t="s">
        <v>1775</v>
      </c>
      <c r="AH10" s="8" t="s">
        <v>1776</v>
      </c>
      <c r="AI10" s="8" t="s">
        <v>1777</v>
      </c>
      <c r="AJ10" s="8" t="s">
        <v>1778</v>
      </c>
      <c r="AK10" s="8" t="s">
        <v>1779</v>
      </c>
      <c r="AL10" s="8" t="s">
        <v>1780</v>
      </c>
      <c r="AM10" s="8" t="s">
        <v>1781</v>
      </c>
      <c r="AN10" s="8" t="s">
        <v>1782</v>
      </c>
      <c r="AO10" s="8" t="s">
        <v>1783</v>
      </c>
      <c r="AP10" s="8" t="s">
        <v>1784</v>
      </c>
      <c r="AQ10" s="8" t="s">
        <v>1785</v>
      </c>
      <c r="AR10" s="8" t="s">
        <v>1786</v>
      </c>
      <c r="AS10" s="8" t="s">
        <v>1787</v>
      </c>
      <c r="AT10" s="8" t="s">
        <v>1788</v>
      </c>
      <c r="AU10" s="8" t="s">
        <v>1789</v>
      </c>
      <c r="AV10" s="8" t="s">
        <v>1790</v>
      </c>
      <c r="AW10" s="8" t="s">
        <v>1791</v>
      </c>
      <c r="AX10" s="8" t="s">
        <v>1792</v>
      </c>
      <c r="AY10" s="8" t="s">
        <v>1793</v>
      </c>
      <c r="AZ10" s="8" t="s">
        <v>1794</v>
      </c>
      <c r="BA10" s="8" t="s">
        <v>1795</v>
      </c>
      <c r="BB10" s="8" t="s">
        <v>1796</v>
      </c>
      <c r="BC10" s="8" t="s">
        <v>1797</v>
      </c>
      <c r="BD10" s="8" t="s">
        <v>1798</v>
      </c>
      <c r="BE10" s="8" t="s">
        <v>1799</v>
      </c>
      <c r="BF10" s="8" t="s">
        <v>1800</v>
      </c>
      <c r="BG10" s="8" t="s">
        <v>1801</v>
      </c>
      <c r="BH10" s="8" t="s">
        <v>1802</v>
      </c>
      <c r="BI10" s="8" t="s">
        <v>1803</v>
      </c>
      <c r="BJ10" s="8" t="s">
        <v>1804</v>
      </c>
      <c r="BK10" s="8" t="s">
        <v>1805</v>
      </c>
      <c r="BL10" s="8" t="s">
        <v>1806</v>
      </c>
      <c r="BM10" s="8" t="s">
        <v>1807</v>
      </c>
      <c r="BN10" s="8" t="s">
        <v>1808</v>
      </c>
      <c r="BO10" s="8" t="s">
        <v>1809</v>
      </c>
      <c r="BP10" s="8" t="s">
        <v>1810</v>
      </c>
      <c r="BQ10" s="8" t="s">
        <v>1811</v>
      </c>
      <c r="BR10" s="8" t="s">
        <v>1812</v>
      </c>
      <c r="BS10" s="8" t="s">
        <v>1813</v>
      </c>
      <c r="BT10" s="8" t="s">
        <v>1814</v>
      </c>
      <c r="BU10" s="8" t="s">
        <v>1815</v>
      </c>
      <c r="BV10" s="8" t="s">
        <v>1816</v>
      </c>
      <c r="BW10" s="8" t="s">
        <v>1817</v>
      </c>
      <c r="BX10" s="8" t="s">
        <v>1818</v>
      </c>
      <c r="BY10" s="8" t="s">
        <v>1819</v>
      </c>
      <c r="BZ10" s="8" t="s">
        <v>1820</v>
      </c>
      <c r="CA10" s="8" t="s">
        <v>1821</v>
      </c>
      <c r="CB10" s="8" t="s">
        <v>1822</v>
      </c>
      <c r="CC10" s="8" t="s">
        <v>1823</v>
      </c>
      <c r="CD10" s="8" t="s">
        <v>1824</v>
      </c>
      <c r="CE10" s="8" t="s">
        <v>1825</v>
      </c>
      <c r="CF10" s="8" t="s">
        <v>1826</v>
      </c>
      <c r="CG10" s="8" t="s">
        <v>1827</v>
      </c>
      <c r="CH10" s="8" t="s">
        <v>1828</v>
      </c>
      <c r="CI10" s="8" t="s">
        <v>1829</v>
      </c>
      <c r="CJ10" s="8" t="s">
        <v>1830</v>
      </c>
      <c r="CK10" s="8" t="s">
        <v>1831</v>
      </c>
      <c r="CL10" s="8" t="s">
        <v>1832</v>
      </c>
      <c r="CM10" s="8" t="s">
        <v>1833</v>
      </c>
      <c r="CN10" s="8" t="s">
        <v>1834</v>
      </c>
      <c r="CO10" s="8" t="s">
        <v>1835</v>
      </c>
      <c r="CP10" s="8" t="s">
        <v>1836</v>
      </c>
      <c r="CQ10" s="8" t="s">
        <v>1837</v>
      </c>
      <c r="CR10" s="8" t="s">
        <v>1838</v>
      </c>
      <c r="CS10" s="8" t="s">
        <v>1839</v>
      </c>
      <c r="CT10" s="8" t="s">
        <v>1840</v>
      </c>
      <c r="CU10" s="8" t="s">
        <v>1841</v>
      </c>
      <c r="CV10" s="8" t="s">
        <v>1842</v>
      </c>
      <c r="CW10" s="8" t="s">
        <v>1843</v>
      </c>
      <c r="CX10" s="8" t="s">
        <v>1844</v>
      </c>
      <c r="CY10" s="8" t="s">
        <v>1845</v>
      </c>
      <c r="CZ10" s="8" t="s">
        <v>1846</v>
      </c>
      <c r="DA10" s="8" t="s">
        <v>1847</v>
      </c>
      <c r="DB10" s="8" t="s">
        <v>1848</v>
      </c>
      <c r="DC10" s="8" t="s">
        <v>1849</v>
      </c>
      <c r="DD10" s="8" t="s">
        <v>1850</v>
      </c>
      <c r="DE10" s="8" t="s">
        <v>1851</v>
      </c>
      <c r="DF10" s="8" t="s">
        <v>1852</v>
      </c>
      <c r="DG10" s="8" t="s">
        <v>1853</v>
      </c>
      <c r="DH10" s="8" t="s">
        <v>1854</v>
      </c>
      <c r="DI10" s="8" t="s">
        <v>1855</v>
      </c>
      <c r="DJ10" s="8" t="s">
        <v>1856</v>
      </c>
      <c r="DK10" s="8" t="s">
        <v>1857</v>
      </c>
      <c r="DL10" s="8" t="s">
        <v>1858</v>
      </c>
      <c r="DM10" s="8" t="s">
        <v>1859</v>
      </c>
      <c r="DN10" s="8" t="s">
        <v>1860</v>
      </c>
      <c r="DO10" s="8" t="s">
        <v>1861</v>
      </c>
      <c r="DP10" s="8" t="s">
        <v>1862</v>
      </c>
      <c r="DQ10" s="8" t="s">
        <v>1863</v>
      </c>
      <c r="DR10" s="8" t="s">
        <v>1864</v>
      </c>
      <c r="DS10" s="8" t="s">
        <v>1865</v>
      </c>
      <c r="DT10" s="8" t="s">
        <v>1866</v>
      </c>
      <c r="DU10" s="8" t="s">
        <v>1867</v>
      </c>
      <c r="DV10" s="8" t="s">
        <v>1868</v>
      </c>
      <c r="DW10" s="8" t="s">
        <v>1869</v>
      </c>
      <c r="DX10" s="8" t="s">
        <v>1870</v>
      </c>
      <c r="DY10" s="8" t="s">
        <v>1871</v>
      </c>
      <c r="DZ10" s="8" t="s">
        <v>1872</v>
      </c>
      <c r="EA10" s="8" t="s">
        <v>1873</v>
      </c>
      <c r="EB10" s="8" t="s">
        <v>1874</v>
      </c>
      <c r="EC10" s="8" t="s">
        <v>1875</v>
      </c>
      <c r="ED10" s="8" t="s">
        <v>1876</v>
      </c>
      <c r="EE10" s="8" t="s">
        <v>1877</v>
      </c>
      <c r="EF10" s="8" t="s">
        <v>1878</v>
      </c>
      <c r="EG10" s="8" t="s">
        <v>1879</v>
      </c>
      <c r="EH10" s="8" t="s">
        <v>1880</v>
      </c>
      <c r="EI10" s="8" t="s">
        <v>1881</v>
      </c>
      <c r="EJ10" s="8" t="s">
        <v>1882</v>
      </c>
      <c r="EK10" s="8" t="s">
        <v>1883</v>
      </c>
      <c r="EL10" s="8" t="s">
        <v>1884</v>
      </c>
      <c r="EM10" s="8" t="s">
        <v>1885</v>
      </c>
      <c r="EN10" s="8" t="s">
        <v>1886</v>
      </c>
      <c r="EO10" s="8" t="s">
        <v>1887</v>
      </c>
      <c r="EP10" s="8" t="s">
        <v>1888</v>
      </c>
      <c r="EQ10" s="8" t="s">
        <v>1889</v>
      </c>
      <c r="ER10" s="8" t="s">
        <v>1890</v>
      </c>
      <c r="ES10" s="8" t="s">
        <v>1891</v>
      </c>
      <c r="ET10" s="8" t="s">
        <v>1892</v>
      </c>
      <c r="EU10" s="8" t="s">
        <v>1893</v>
      </c>
      <c r="EV10" s="8" t="s">
        <v>1894</v>
      </c>
      <c r="EW10" s="8" t="s">
        <v>1895</v>
      </c>
      <c r="EX10" s="8" t="s">
        <v>1896</v>
      </c>
      <c r="EY10" s="8" t="s">
        <v>1897</v>
      </c>
      <c r="EZ10" s="8" t="s">
        <v>1898</v>
      </c>
      <c r="FA10" s="8" t="s">
        <v>1899</v>
      </c>
      <c r="FB10" s="8" t="s">
        <v>1900</v>
      </c>
      <c r="FC10" s="8" t="s">
        <v>1901</v>
      </c>
      <c r="FD10" s="8" t="s">
        <v>1902</v>
      </c>
      <c r="FE10" s="8" t="s">
        <v>1903</v>
      </c>
      <c r="FF10" s="8" t="s">
        <v>1904</v>
      </c>
      <c r="FG10" s="8" t="s">
        <v>1905</v>
      </c>
      <c r="FH10" s="8" t="s">
        <v>1906</v>
      </c>
      <c r="FI10" s="8" t="s">
        <v>1907</v>
      </c>
      <c r="FJ10" s="8" t="s">
        <v>1908</v>
      </c>
      <c r="FK10" s="8" t="s">
        <v>1909</v>
      </c>
      <c r="FL10" s="8" t="s">
        <v>1910</v>
      </c>
      <c r="FM10" s="8" t="s">
        <v>1911</v>
      </c>
      <c r="FN10" s="8" t="s">
        <v>1912</v>
      </c>
      <c r="FO10" s="8" t="s">
        <v>1913</v>
      </c>
      <c r="FP10" s="8" t="s">
        <v>1914</v>
      </c>
      <c r="FQ10" s="8" t="s">
        <v>1915</v>
      </c>
      <c r="FR10" s="8" t="s">
        <v>1916</v>
      </c>
      <c r="FS10" s="8" t="s">
        <v>1917</v>
      </c>
      <c r="FT10" s="8" t="s">
        <v>1918</v>
      </c>
      <c r="FU10" s="8" t="s">
        <v>1919</v>
      </c>
      <c r="FV10" s="8" t="s">
        <v>1920</v>
      </c>
      <c r="FW10" s="8" t="s">
        <v>1921</v>
      </c>
      <c r="FX10" s="8" t="s">
        <v>1922</v>
      </c>
      <c r="FY10" s="8" t="s">
        <v>1923</v>
      </c>
      <c r="FZ10" s="8" t="s">
        <v>1924</v>
      </c>
      <c r="GA10" s="8" t="s">
        <v>1925</v>
      </c>
      <c r="GB10" s="8" t="s">
        <v>1926</v>
      </c>
      <c r="GC10" s="8" t="s">
        <v>1927</v>
      </c>
      <c r="GD10" s="8" t="s">
        <v>1928</v>
      </c>
      <c r="GE10" s="8" t="s">
        <v>1929</v>
      </c>
      <c r="GF10" s="8" t="s">
        <v>1930</v>
      </c>
      <c r="GG10" s="8" t="s">
        <v>1931</v>
      </c>
      <c r="GH10" s="8" t="s">
        <v>1932</v>
      </c>
      <c r="GI10" s="8" t="s">
        <v>1933</v>
      </c>
      <c r="GJ10" s="8" t="s">
        <v>1934</v>
      </c>
      <c r="GK10" s="8" t="s">
        <v>1935</v>
      </c>
      <c r="GL10" s="8" t="s">
        <v>1936</v>
      </c>
      <c r="GM10" s="8" t="s">
        <v>1937</v>
      </c>
      <c r="GN10" s="8" t="s">
        <v>1938</v>
      </c>
      <c r="GO10" s="8" t="s">
        <v>1939</v>
      </c>
      <c r="GP10" s="8" t="s">
        <v>1940</v>
      </c>
      <c r="GQ10" s="8" t="s">
        <v>1941</v>
      </c>
      <c r="GR10" s="8" t="s">
        <v>1942</v>
      </c>
      <c r="GS10" s="8" t="s">
        <v>1943</v>
      </c>
      <c r="GT10" s="8" t="s">
        <v>1944</v>
      </c>
      <c r="GU10" s="8" t="s">
        <v>1945</v>
      </c>
      <c r="GV10" s="8" t="s">
        <v>1946</v>
      </c>
      <c r="GW10" s="8" t="s">
        <v>1947</v>
      </c>
      <c r="GX10" s="8" t="s">
        <v>1948</v>
      </c>
      <c r="GY10" s="8" t="s">
        <v>1949</v>
      </c>
      <c r="GZ10" s="8" t="s">
        <v>1950</v>
      </c>
      <c r="HA10" s="8" t="s">
        <v>1951</v>
      </c>
      <c r="HB10" s="8" t="s">
        <v>1952</v>
      </c>
      <c r="HC10" s="8" t="s">
        <v>1953</v>
      </c>
      <c r="HD10" s="8" t="s">
        <v>1954</v>
      </c>
      <c r="HE10" s="8" t="s">
        <v>1955</v>
      </c>
      <c r="HF10" s="8" t="s">
        <v>1956</v>
      </c>
      <c r="HG10" s="8" t="s">
        <v>1957</v>
      </c>
      <c r="HH10" s="8" t="s">
        <v>1958</v>
      </c>
      <c r="HI10" s="8" t="s">
        <v>1959</v>
      </c>
      <c r="HJ10" s="8" t="s">
        <v>1960</v>
      </c>
      <c r="HK10" s="8" t="s">
        <v>1961</v>
      </c>
      <c r="HL10" s="8" t="s">
        <v>1962</v>
      </c>
      <c r="HM10" s="8" t="s">
        <v>1963</v>
      </c>
      <c r="HN10" s="8" t="s">
        <v>1964</v>
      </c>
      <c r="HO10" s="8" t="s">
        <v>1965</v>
      </c>
      <c r="HP10" s="8" t="s">
        <v>1966</v>
      </c>
      <c r="HQ10" s="8" t="s">
        <v>1967</v>
      </c>
      <c r="HR10" s="8" t="s">
        <v>1968</v>
      </c>
      <c r="HS10" s="8" t="s">
        <v>1969</v>
      </c>
      <c r="HT10" s="8" t="s">
        <v>1970</v>
      </c>
      <c r="HU10" s="8" t="s">
        <v>1971</v>
      </c>
      <c r="HV10" s="8" t="s">
        <v>1972</v>
      </c>
      <c r="HW10" s="8" t="s">
        <v>1973</v>
      </c>
      <c r="HX10" s="8" t="s">
        <v>1974</v>
      </c>
      <c r="HY10" s="8" t="s">
        <v>1975</v>
      </c>
      <c r="HZ10" s="8" t="s">
        <v>1976</v>
      </c>
      <c r="IA10" s="8" t="s">
        <v>1977</v>
      </c>
      <c r="IB10" s="8" t="s">
        <v>1978</v>
      </c>
      <c r="IC10" s="8" t="s">
        <v>1979</v>
      </c>
      <c r="ID10" s="8" t="s">
        <v>1980</v>
      </c>
      <c r="IE10" s="8" t="s">
        <v>1981</v>
      </c>
      <c r="IF10" s="8" t="s">
        <v>1982</v>
      </c>
      <c r="IG10" s="8" t="s">
        <v>1983</v>
      </c>
      <c r="IH10" s="8" t="s">
        <v>1984</v>
      </c>
      <c r="II10" s="8" t="s">
        <v>1985</v>
      </c>
      <c r="IJ10" s="8" t="s">
        <v>1986</v>
      </c>
      <c r="IK10" s="8" t="s">
        <v>1987</v>
      </c>
      <c r="IL10" s="8" t="s">
        <v>1988</v>
      </c>
      <c r="IM10" s="8" t="s">
        <v>1989</v>
      </c>
      <c r="IN10" s="8" t="s">
        <v>1990</v>
      </c>
      <c r="IO10" s="8" t="s">
        <v>1991</v>
      </c>
      <c r="IP10" s="8" t="s">
        <v>1992</v>
      </c>
      <c r="IQ10" s="8" t="s">
        <v>1993</v>
      </c>
    </row>
    <row r="11" spans="1:251">
      <c r="A11" s="10">
        <v>42036</v>
      </c>
      <c r="B11" s="9">
        <v>181.666</v>
      </c>
      <c r="C11" s="9">
        <v>95.838999999999999</v>
      </c>
      <c r="D11" s="9">
        <v>85.826999999999998</v>
      </c>
      <c r="E11" s="9">
        <v>82.436999999999998</v>
      </c>
      <c r="F11" s="9">
        <v>39.353000000000002</v>
      </c>
      <c r="G11" s="9">
        <v>43.084000000000003</v>
      </c>
      <c r="H11" s="9">
        <v>147.40600000000001</v>
      </c>
      <c r="I11" s="9">
        <v>77.016000000000005</v>
      </c>
      <c r="J11" s="9">
        <v>70.39</v>
      </c>
      <c r="K11" s="9">
        <v>71.063000000000002</v>
      </c>
      <c r="L11" s="9">
        <v>34.174999999999997</v>
      </c>
      <c r="M11" s="9">
        <v>36.887999999999998</v>
      </c>
      <c r="N11" s="9">
        <v>80.128</v>
      </c>
      <c r="O11" s="9">
        <v>41.607999999999997</v>
      </c>
      <c r="P11" s="9">
        <v>38.521000000000001</v>
      </c>
      <c r="Q11" s="9">
        <v>54.091999999999999</v>
      </c>
      <c r="R11" s="9">
        <v>26.04</v>
      </c>
      <c r="S11" s="9">
        <v>28.052</v>
      </c>
      <c r="T11" s="9">
        <v>98.412000000000006</v>
      </c>
      <c r="U11" s="9">
        <v>58.2</v>
      </c>
      <c r="V11" s="9">
        <v>40.212000000000003</v>
      </c>
      <c r="W11" s="9">
        <v>50.572000000000003</v>
      </c>
      <c r="X11" s="9">
        <v>22.759</v>
      </c>
      <c r="Y11" s="9">
        <v>27.812999999999999</v>
      </c>
      <c r="Z11" s="9">
        <v>10.849</v>
      </c>
      <c r="AA11" s="9">
        <v>6.55</v>
      </c>
      <c r="AB11" s="9">
        <v>4.2990000000000004</v>
      </c>
      <c r="AC11" s="9">
        <v>18.608000000000001</v>
      </c>
      <c r="AD11" s="9">
        <v>7.4669999999999996</v>
      </c>
      <c r="AE11" s="9">
        <v>11.141</v>
      </c>
      <c r="AF11" s="9">
        <v>15.909000000000001</v>
      </c>
      <c r="AG11" s="9">
        <v>11.032999999999999</v>
      </c>
      <c r="AH11" s="9">
        <v>4.8760000000000003</v>
      </c>
      <c r="AI11" s="9">
        <v>7.3369999999999997</v>
      </c>
      <c r="AJ11" s="9">
        <v>2.3420000000000001</v>
      </c>
      <c r="AK11" s="9">
        <v>4.9960000000000004</v>
      </c>
      <c r="AL11" s="9">
        <v>77.768000000000001</v>
      </c>
      <c r="AM11" s="9">
        <v>43.375</v>
      </c>
      <c r="AN11" s="9">
        <v>34.392000000000003</v>
      </c>
      <c r="AO11" s="9">
        <v>26.652000000000001</v>
      </c>
      <c r="AP11" s="9">
        <v>12.935</v>
      </c>
      <c r="AQ11" s="9">
        <v>13.715999999999999</v>
      </c>
      <c r="AR11" s="9">
        <v>54.439</v>
      </c>
      <c r="AS11" s="9">
        <v>27.257000000000001</v>
      </c>
      <c r="AT11" s="9">
        <v>27.181999999999999</v>
      </c>
      <c r="AU11" s="9">
        <v>26.815000000000001</v>
      </c>
      <c r="AV11" s="9">
        <v>9.6319999999999997</v>
      </c>
      <c r="AW11" s="9">
        <v>17.183</v>
      </c>
      <c r="AX11" s="9">
        <v>175.91300000000001</v>
      </c>
      <c r="AY11" s="9">
        <v>96.093999999999994</v>
      </c>
      <c r="AZ11" s="9">
        <v>79.819000000000003</v>
      </c>
      <c r="BA11" s="9">
        <v>98.971999999999994</v>
      </c>
      <c r="BB11" s="9">
        <v>50.064999999999998</v>
      </c>
      <c r="BC11" s="9">
        <v>48.906999999999996</v>
      </c>
      <c r="BD11" s="9">
        <v>79.599999999999994</v>
      </c>
      <c r="BE11" s="9">
        <v>48.48</v>
      </c>
      <c r="BF11" s="9">
        <v>31.12</v>
      </c>
      <c r="BG11" s="9">
        <v>21.887</v>
      </c>
      <c r="BH11" s="9">
        <v>10.483000000000001</v>
      </c>
      <c r="BI11" s="9">
        <v>11.404</v>
      </c>
      <c r="BJ11" s="9">
        <v>39.905999999999999</v>
      </c>
      <c r="BK11" s="9">
        <v>20.152000000000001</v>
      </c>
      <c r="BL11" s="9">
        <v>19.754000000000001</v>
      </c>
      <c r="BM11" s="9">
        <v>24.437000000000001</v>
      </c>
      <c r="BN11" s="9">
        <v>9.8949999999999996</v>
      </c>
      <c r="BO11" s="9">
        <v>14.542</v>
      </c>
      <c r="BP11" s="9">
        <v>2.1960000000000002</v>
      </c>
      <c r="BQ11" s="9">
        <v>0.52</v>
      </c>
      <c r="BR11" s="9">
        <v>1.6759999999999999</v>
      </c>
      <c r="BS11" s="9">
        <v>428.12200000000001</v>
      </c>
      <c r="BT11" s="9">
        <v>234.35900000000001</v>
      </c>
      <c r="BU11" s="9">
        <v>193.76400000000001</v>
      </c>
      <c r="BV11" s="9">
        <v>102.35899999999999</v>
      </c>
      <c r="BW11" s="9">
        <v>49.183</v>
      </c>
      <c r="BX11" s="9">
        <v>53.176000000000002</v>
      </c>
      <c r="BY11" s="9">
        <v>345.702</v>
      </c>
      <c r="BZ11" s="9">
        <v>183.91</v>
      </c>
      <c r="CA11" s="9">
        <v>161.792</v>
      </c>
      <c r="CB11" s="9">
        <v>9.2439999999999998</v>
      </c>
      <c r="CC11" s="9">
        <v>5.3239999999999998</v>
      </c>
      <c r="CD11" s="9">
        <v>3.92</v>
      </c>
      <c r="CE11" s="9">
        <v>38.249000000000002</v>
      </c>
      <c r="CF11" s="9">
        <v>16.427</v>
      </c>
      <c r="CG11" s="9">
        <v>21.821999999999999</v>
      </c>
      <c r="CH11" s="9">
        <v>5.1269999999999998</v>
      </c>
      <c r="CI11" s="9">
        <v>1.26</v>
      </c>
      <c r="CJ11" s="9">
        <v>3.867</v>
      </c>
      <c r="CK11" s="9">
        <v>20.117000000000001</v>
      </c>
      <c r="CL11" s="9">
        <v>7.2759999999999998</v>
      </c>
      <c r="CM11" s="9">
        <v>12.842000000000001</v>
      </c>
      <c r="CN11" s="9">
        <v>23.978999999999999</v>
      </c>
      <c r="CO11" s="9">
        <v>10.885999999999999</v>
      </c>
      <c r="CP11" s="9">
        <v>13.093</v>
      </c>
      <c r="CQ11" s="9">
        <v>114.191</v>
      </c>
      <c r="CR11" s="9">
        <v>59.02</v>
      </c>
      <c r="CS11" s="9">
        <v>55.17</v>
      </c>
      <c r="CT11" s="9">
        <v>17.350999999999999</v>
      </c>
      <c r="CU11" s="9">
        <v>9.26</v>
      </c>
      <c r="CV11" s="9">
        <v>8.0909999999999993</v>
      </c>
      <c r="CW11" s="9">
        <v>51.801000000000002</v>
      </c>
      <c r="CX11" s="9">
        <v>25.448</v>
      </c>
      <c r="CY11" s="9">
        <v>26.353000000000002</v>
      </c>
      <c r="CZ11" s="9">
        <v>34.899000000000001</v>
      </c>
      <c r="DA11" s="9">
        <v>18.187999999999999</v>
      </c>
      <c r="DB11" s="9">
        <v>16.712</v>
      </c>
      <c r="DC11" s="9">
        <v>95.858999999999995</v>
      </c>
      <c r="DD11" s="9">
        <v>61.481999999999999</v>
      </c>
      <c r="DE11" s="9">
        <v>34.377000000000002</v>
      </c>
      <c r="DF11" s="9">
        <v>9.2279999999999998</v>
      </c>
      <c r="DG11" s="9">
        <v>4.2640000000000002</v>
      </c>
      <c r="DH11" s="9">
        <v>4.9640000000000004</v>
      </c>
      <c r="DI11" s="9">
        <v>13.148</v>
      </c>
      <c r="DJ11" s="9">
        <v>8.0980000000000008</v>
      </c>
      <c r="DK11" s="9">
        <v>5.05</v>
      </c>
      <c r="DL11" s="9">
        <v>1.577</v>
      </c>
      <c r="DM11" s="9">
        <v>0</v>
      </c>
      <c r="DN11" s="9">
        <v>1.577</v>
      </c>
      <c r="DO11" s="9">
        <v>5.0229999999999997</v>
      </c>
      <c r="DP11" s="9">
        <v>2.798</v>
      </c>
      <c r="DQ11" s="9">
        <v>2.2250000000000001</v>
      </c>
      <c r="DR11" s="9">
        <v>0.95399999999999996</v>
      </c>
      <c r="DS11" s="9">
        <v>0</v>
      </c>
      <c r="DT11" s="9">
        <v>0.95399999999999996</v>
      </c>
      <c r="DU11" s="9">
        <v>7.3129999999999997</v>
      </c>
      <c r="DV11" s="9">
        <v>3.3610000000000002</v>
      </c>
      <c r="DW11" s="9">
        <v>3.952</v>
      </c>
      <c r="DX11" s="9">
        <v>95.856999999999999</v>
      </c>
      <c r="DY11" s="9">
        <v>55.863999999999997</v>
      </c>
      <c r="DZ11" s="9">
        <v>39.993000000000002</v>
      </c>
      <c r="EA11" s="9">
        <v>200.26900000000001</v>
      </c>
      <c r="EB11" s="9">
        <v>109.045</v>
      </c>
      <c r="EC11" s="9">
        <v>91.224000000000004</v>
      </c>
      <c r="ED11" s="9">
        <v>161.721</v>
      </c>
      <c r="EE11" s="9">
        <v>90.5</v>
      </c>
      <c r="EF11" s="9">
        <v>71.221000000000004</v>
      </c>
      <c r="EG11" s="9">
        <v>458.048</v>
      </c>
      <c r="EH11" s="9">
        <v>229.559</v>
      </c>
      <c r="EI11" s="9">
        <v>228.489</v>
      </c>
      <c r="EJ11" s="9">
        <v>159.86699999999999</v>
      </c>
      <c r="EK11" s="9">
        <v>89.040999999999997</v>
      </c>
      <c r="EL11" s="9">
        <v>70.825999999999993</v>
      </c>
      <c r="EM11" s="9">
        <v>450.62599999999998</v>
      </c>
      <c r="EN11" s="9">
        <v>225.73500000000001</v>
      </c>
      <c r="EO11" s="9">
        <v>224.89</v>
      </c>
      <c r="EP11" s="9">
        <v>61.701999999999998</v>
      </c>
      <c r="EQ11" s="9">
        <v>34.918999999999997</v>
      </c>
      <c r="ER11" s="9">
        <v>26.783000000000001</v>
      </c>
      <c r="ES11" s="9">
        <v>158.81299999999999</v>
      </c>
      <c r="ET11" s="9">
        <v>79.835999999999999</v>
      </c>
      <c r="EU11" s="9">
        <v>78.975999999999999</v>
      </c>
      <c r="EV11" s="9">
        <v>59.941000000000003</v>
      </c>
      <c r="EW11" s="9">
        <v>32.046999999999997</v>
      </c>
      <c r="EX11" s="9">
        <v>27.893999999999998</v>
      </c>
      <c r="EY11" s="9">
        <v>196.65600000000001</v>
      </c>
      <c r="EZ11" s="9">
        <v>94.872</v>
      </c>
      <c r="FA11" s="9">
        <v>101.78400000000001</v>
      </c>
      <c r="FB11" s="9">
        <v>31.170999999999999</v>
      </c>
      <c r="FC11" s="9">
        <v>17.253</v>
      </c>
      <c r="FD11" s="9">
        <v>13.917999999999999</v>
      </c>
      <c r="FE11" s="9">
        <v>121.17400000000001</v>
      </c>
      <c r="FF11" s="9">
        <v>58.453000000000003</v>
      </c>
      <c r="FG11" s="9">
        <v>62.722000000000001</v>
      </c>
      <c r="FH11" s="9">
        <v>28.77</v>
      </c>
      <c r="FI11" s="9">
        <v>14.792999999999999</v>
      </c>
      <c r="FJ11" s="9">
        <v>13.976000000000001</v>
      </c>
      <c r="FK11" s="9">
        <v>75.480999999999995</v>
      </c>
      <c r="FL11" s="9">
        <v>36.418999999999997</v>
      </c>
      <c r="FM11" s="9">
        <v>39.061999999999998</v>
      </c>
      <c r="FN11" s="9">
        <v>38.223999999999997</v>
      </c>
      <c r="FO11" s="9">
        <v>22.074000000000002</v>
      </c>
      <c r="FP11" s="9">
        <v>16.149000000000001</v>
      </c>
      <c r="FQ11" s="9">
        <v>95.156999999999996</v>
      </c>
      <c r="FR11" s="9">
        <v>51.027000000000001</v>
      </c>
      <c r="FS11" s="9">
        <v>44.13</v>
      </c>
      <c r="FT11" s="9">
        <v>20.634</v>
      </c>
      <c r="FU11" s="9">
        <v>11.263999999999999</v>
      </c>
      <c r="FV11" s="9">
        <v>9.3699999999999992</v>
      </c>
      <c r="FW11" s="9">
        <v>67.975999999999999</v>
      </c>
      <c r="FX11" s="9">
        <v>32.758000000000003</v>
      </c>
      <c r="FY11" s="9">
        <v>35.218000000000004</v>
      </c>
      <c r="FZ11" s="9">
        <v>17.59</v>
      </c>
      <c r="GA11" s="9">
        <v>10.81</v>
      </c>
      <c r="GB11" s="9">
        <v>6.7789999999999999</v>
      </c>
      <c r="GC11" s="9">
        <v>27.181000000000001</v>
      </c>
      <c r="GD11" s="9">
        <v>18.268999999999998</v>
      </c>
      <c r="GE11" s="9">
        <v>8.9120000000000008</v>
      </c>
      <c r="GF11" s="9">
        <v>1.8540000000000001</v>
      </c>
      <c r="GG11" s="9">
        <v>1.46</v>
      </c>
      <c r="GH11" s="9">
        <v>0.39400000000000002</v>
      </c>
      <c r="GI11" s="9">
        <v>7.4219999999999997</v>
      </c>
      <c r="GJ11" s="9">
        <v>3.8239999999999998</v>
      </c>
      <c r="GK11" s="9">
        <v>3.5979999999999999</v>
      </c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</row>
    <row r="12" spans="1:251">
      <c r="A12" s="10">
        <v>42401</v>
      </c>
      <c r="B12" s="9">
        <v>174.416</v>
      </c>
      <c r="C12" s="9">
        <v>88.966999999999999</v>
      </c>
      <c r="D12" s="9">
        <v>85.447999999999993</v>
      </c>
      <c r="E12" s="9">
        <v>80.001999999999995</v>
      </c>
      <c r="F12" s="9">
        <v>36.645000000000003</v>
      </c>
      <c r="G12" s="9">
        <v>43.356000000000002</v>
      </c>
      <c r="H12" s="9">
        <v>139.69399999999999</v>
      </c>
      <c r="I12" s="9">
        <v>69.031999999999996</v>
      </c>
      <c r="J12" s="9">
        <v>70.662000000000006</v>
      </c>
      <c r="K12" s="9">
        <v>73.268000000000001</v>
      </c>
      <c r="L12" s="9">
        <v>35.591000000000001</v>
      </c>
      <c r="M12" s="9">
        <v>37.677</v>
      </c>
      <c r="N12" s="9">
        <v>85.07</v>
      </c>
      <c r="O12" s="9">
        <v>44.747</v>
      </c>
      <c r="P12" s="9">
        <v>40.323</v>
      </c>
      <c r="Q12" s="9">
        <v>59.241</v>
      </c>
      <c r="R12" s="9">
        <v>28.369</v>
      </c>
      <c r="S12" s="9">
        <v>30.872</v>
      </c>
      <c r="T12" s="9">
        <v>104.062</v>
      </c>
      <c r="U12" s="9">
        <v>56.536000000000001</v>
      </c>
      <c r="V12" s="9">
        <v>47.527000000000001</v>
      </c>
      <c r="W12" s="9">
        <v>62.125</v>
      </c>
      <c r="X12" s="9">
        <v>34.561999999999998</v>
      </c>
      <c r="Y12" s="9">
        <v>27.562999999999999</v>
      </c>
      <c r="Z12" s="9">
        <v>8.7469999999999999</v>
      </c>
      <c r="AA12" s="9">
        <v>5.8550000000000004</v>
      </c>
      <c r="AB12" s="9">
        <v>2.8919999999999999</v>
      </c>
      <c r="AC12" s="9">
        <v>10.086</v>
      </c>
      <c r="AD12" s="9">
        <v>5.24</v>
      </c>
      <c r="AE12" s="9">
        <v>4.8449999999999998</v>
      </c>
      <c r="AF12" s="9">
        <v>14.202999999999999</v>
      </c>
      <c r="AG12" s="9">
        <v>6.8879999999999999</v>
      </c>
      <c r="AH12" s="9">
        <v>7.3140000000000001</v>
      </c>
      <c r="AI12" s="9">
        <v>11.618</v>
      </c>
      <c r="AJ12" s="9">
        <v>4.0830000000000002</v>
      </c>
      <c r="AK12" s="9">
        <v>7.5350000000000001</v>
      </c>
      <c r="AL12" s="9">
        <v>66.396000000000001</v>
      </c>
      <c r="AM12" s="9">
        <v>34.837000000000003</v>
      </c>
      <c r="AN12" s="9">
        <v>31.559000000000001</v>
      </c>
      <c r="AO12" s="9">
        <v>18.934999999999999</v>
      </c>
      <c r="AP12" s="9">
        <v>7.8479999999999999</v>
      </c>
      <c r="AQ12" s="9">
        <v>11.087</v>
      </c>
      <c r="AR12" s="9">
        <v>53.116999999999997</v>
      </c>
      <c r="AS12" s="9">
        <v>25.936</v>
      </c>
      <c r="AT12" s="9">
        <v>27.181000000000001</v>
      </c>
      <c r="AU12" s="9">
        <v>30.866</v>
      </c>
      <c r="AV12" s="9">
        <v>18.116</v>
      </c>
      <c r="AW12" s="9">
        <v>12.75</v>
      </c>
      <c r="AX12" s="9">
        <v>163.32900000000001</v>
      </c>
      <c r="AY12" s="9">
        <v>80.52</v>
      </c>
      <c r="AZ12" s="9">
        <v>82.808999999999997</v>
      </c>
      <c r="BA12" s="9">
        <v>93.034999999999997</v>
      </c>
      <c r="BB12" s="9">
        <v>44.802</v>
      </c>
      <c r="BC12" s="9">
        <v>48.232999999999997</v>
      </c>
      <c r="BD12" s="9">
        <v>75.346999999999994</v>
      </c>
      <c r="BE12" s="9">
        <v>41.354999999999997</v>
      </c>
      <c r="BF12" s="9">
        <v>33.991999999999997</v>
      </c>
      <c r="BG12" s="9">
        <v>15.324</v>
      </c>
      <c r="BH12" s="9">
        <v>6.9939999999999998</v>
      </c>
      <c r="BI12" s="9">
        <v>8.33</v>
      </c>
      <c r="BJ12" s="9">
        <v>35.536999999999999</v>
      </c>
      <c r="BK12" s="9">
        <v>17.152999999999999</v>
      </c>
      <c r="BL12" s="9">
        <v>18.385000000000002</v>
      </c>
      <c r="BM12" s="9">
        <v>15.071999999999999</v>
      </c>
      <c r="BN12" s="9">
        <v>8.0860000000000003</v>
      </c>
      <c r="BO12" s="9">
        <v>6.9859999999999998</v>
      </c>
      <c r="BP12" s="9">
        <v>1.4390000000000001</v>
      </c>
      <c r="BQ12" s="9">
        <v>1.1539999999999999</v>
      </c>
      <c r="BR12" s="9">
        <v>0.28499999999999998</v>
      </c>
      <c r="BS12" s="9">
        <v>459.21800000000002</v>
      </c>
      <c r="BT12" s="9">
        <v>252.65199999999999</v>
      </c>
      <c r="BU12" s="9">
        <v>206.56700000000001</v>
      </c>
      <c r="BV12" s="9">
        <v>103.111</v>
      </c>
      <c r="BW12" s="9">
        <v>47.911999999999999</v>
      </c>
      <c r="BX12" s="9">
        <v>55.198999999999998</v>
      </c>
      <c r="BY12" s="9">
        <v>372.01600000000002</v>
      </c>
      <c r="BZ12" s="9">
        <v>187.60400000000001</v>
      </c>
      <c r="CA12" s="9">
        <v>184.41200000000001</v>
      </c>
      <c r="CB12" s="9">
        <v>8.2270000000000003</v>
      </c>
      <c r="CC12" s="9">
        <v>4.1139999999999999</v>
      </c>
      <c r="CD12" s="9">
        <v>4.1120000000000001</v>
      </c>
      <c r="CE12" s="9">
        <v>44.542999999999999</v>
      </c>
      <c r="CF12" s="9">
        <v>17.847000000000001</v>
      </c>
      <c r="CG12" s="9">
        <v>26.696000000000002</v>
      </c>
      <c r="CH12" s="9">
        <v>4.2539999999999996</v>
      </c>
      <c r="CI12" s="9">
        <v>1.7789999999999999</v>
      </c>
      <c r="CJ12" s="9">
        <v>2.4750000000000001</v>
      </c>
      <c r="CK12" s="9">
        <v>20.259</v>
      </c>
      <c r="CL12" s="9">
        <v>10.09</v>
      </c>
      <c r="CM12" s="9">
        <v>10.169</v>
      </c>
      <c r="CN12" s="9">
        <v>31.483000000000001</v>
      </c>
      <c r="CO12" s="9">
        <v>13.962999999999999</v>
      </c>
      <c r="CP12" s="9">
        <v>17.52</v>
      </c>
      <c r="CQ12" s="9">
        <v>133.571</v>
      </c>
      <c r="CR12" s="9">
        <v>63.939</v>
      </c>
      <c r="CS12" s="9">
        <v>69.632000000000005</v>
      </c>
      <c r="CT12" s="9">
        <v>17.510999999999999</v>
      </c>
      <c r="CU12" s="9">
        <v>4.923</v>
      </c>
      <c r="CV12" s="9">
        <v>12.587999999999999</v>
      </c>
      <c r="CW12" s="9">
        <v>60.97</v>
      </c>
      <c r="CX12" s="9">
        <v>27.922999999999998</v>
      </c>
      <c r="CY12" s="9">
        <v>33.045999999999999</v>
      </c>
      <c r="CZ12" s="9">
        <v>29.366</v>
      </c>
      <c r="DA12" s="9">
        <v>17.827999999999999</v>
      </c>
      <c r="DB12" s="9">
        <v>11.538</v>
      </c>
      <c r="DC12" s="9">
        <v>88.551000000000002</v>
      </c>
      <c r="DD12" s="9">
        <v>54.734000000000002</v>
      </c>
      <c r="DE12" s="9">
        <v>33.817</v>
      </c>
      <c r="DF12" s="9">
        <v>8.1020000000000003</v>
      </c>
      <c r="DG12" s="9">
        <v>4.1139999999999999</v>
      </c>
      <c r="DH12" s="9">
        <v>3.988</v>
      </c>
      <c r="DI12" s="9">
        <v>17.983000000000001</v>
      </c>
      <c r="DJ12" s="9">
        <v>9.266</v>
      </c>
      <c r="DK12" s="9">
        <v>8.7170000000000005</v>
      </c>
      <c r="DL12" s="9">
        <v>1.371</v>
      </c>
      <c r="DM12" s="9">
        <v>0.64300000000000002</v>
      </c>
      <c r="DN12" s="9">
        <v>0.72799999999999998</v>
      </c>
      <c r="DO12" s="9">
        <v>3.839</v>
      </c>
      <c r="DP12" s="9">
        <v>3.1960000000000002</v>
      </c>
      <c r="DQ12" s="9">
        <v>0.64300000000000002</v>
      </c>
      <c r="DR12" s="9">
        <v>2.7970000000000002</v>
      </c>
      <c r="DS12" s="9">
        <v>0.54700000000000004</v>
      </c>
      <c r="DT12" s="9">
        <v>2.2490000000000001</v>
      </c>
      <c r="DU12" s="9">
        <v>2.2999999999999998</v>
      </c>
      <c r="DV12" s="9">
        <v>0.60799999999999998</v>
      </c>
      <c r="DW12" s="9">
        <v>1.6919999999999999</v>
      </c>
      <c r="DX12" s="9">
        <v>85.88</v>
      </c>
      <c r="DY12" s="9">
        <v>50.648000000000003</v>
      </c>
      <c r="DZ12" s="9">
        <v>35.232999999999997</v>
      </c>
      <c r="EA12" s="9">
        <v>198.24</v>
      </c>
      <c r="EB12" s="9">
        <v>120.295</v>
      </c>
      <c r="EC12" s="9">
        <v>77.944999999999993</v>
      </c>
      <c r="ED12" s="9">
        <v>152.70699999999999</v>
      </c>
      <c r="EE12" s="9">
        <v>82.942999999999998</v>
      </c>
      <c r="EF12" s="9">
        <v>69.763000000000005</v>
      </c>
      <c r="EG12" s="9">
        <v>438.10700000000003</v>
      </c>
      <c r="EH12" s="9">
        <v>238.499</v>
      </c>
      <c r="EI12" s="9">
        <v>199.607</v>
      </c>
      <c r="EJ12" s="9">
        <v>151.39699999999999</v>
      </c>
      <c r="EK12" s="9">
        <v>82.587000000000003</v>
      </c>
      <c r="EL12" s="9">
        <v>68.808999999999997</v>
      </c>
      <c r="EM12" s="9">
        <v>433.31599999999997</v>
      </c>
      <c r="EN12" s="9">
        <v>234.655</v>
      </c>
      <c r="EO12" s="9">
        <v>198.661</v>
      </c>
      <c r="EP12" s="9">
        <v>56.771000000000001</v>
      </c>
      <c r="EQ12" s="9">
        <v>34.869999999999997</v>
      </c>
      <c r="ER12" s="9">
        <v>21.901</v>
      </c>
      <c r="ES12" s="9">
        <v>146.54</v>
      </c>
      <c r="ET12" s="9">
        <v>77.430999999999997</v>
      </c>
      <c r="EU12" s="9">
        <v>69.108999999999995</v>
      </c>
      <c r="EV12" s="9">
        <v>60.945</v>
      </c>
      <c r="EW12" s="9">
        <v>30.484999999999999</v>
      </c>
      <c r="EX12" s="9">
        <v>30.46</v>
      </c>
      <c r="EY12" s="9">
        <v>199.58799999999999</v>
      </c>
      <c r="EZ12" s="9">
        <v>106.306</v>
      </c>
      <c r="FA12" s="9">
        <v>93.281999999999996</v>
      </c>
      <c r="FB12" s="9">
        <v>26.913</v>
      </c>
      <c r="FC12" s="9">
        <v>14.082000000000001</v>
      </c>
      <c r="FD12" s="9">
        <v>12.831</v>
      </c>
      <c r="FE12" s="9">
        <v>123.693</v>
      </c>
      <c r="FF12" s="9">
        <v>65.213999999999999</v>
      </c>
      <c r="FG12" s="9">
        <v>58.478999999999999</v>
      </c>
      <c r="FH12" s="9">
        <v>34.031999999999996</v>
      </c>
      <c r="FI12" s="9">
        <v>16.402999999999999</v>
      </c>
      <c r="FJ12" s="9">
        <v>17.629000000000001</v>
      </c>
      <c r="FK12" s="9">
        <v>75.894999999999996</v>
      </c>
      <c r="FL12" s="9">
        <v>41.091999999999999</v>
      </c>
      <c r="FM12" s="9">
        <v>34.802999999999997</v>
      </c>
      <c r="FN12" s="9">
        <v>33.680999999999997</v>
      </c>
      <c r="FO12" s="9">
        <v>17.231999999999999</v>
      </c>
      <c r="FP12" s="9">
        <v>16.448</v>
      </c>
      <c r="FQ12" s="9">
        <v>87.188000000000002</v>
      </c>
      <c r="FR12" s="9">
        <v>50.917999999999999</v>
      </c>
      <c r="FS12" s="9">
        <v>36.271000000000001</v>
      </c>
      <c r="FT12" s="9">
        <v>18.690000000000001</v>
      </c>
      <c r="FU12" s="9">
        <v>9.25</v>
      </c>
      <c r="FV12" s="9">
        <v>9.44</v>
      </c>
      <c r="FW12" s="9">
        <v>59.509</v>
      </c>
      <c r="FX12" s="9">
        <v>33.085999999999999</v>
      </c>
      <c r="FY12" s="9">
        <v>26.422999999999998</v>
      </c>
      <c r="FZ12" s="9">
        <v>14.991</v>
      </c>
      <c r="GA12" s="9">
        <v>7.9829999999999997</v>
      </c>
      <c r="GB12" s="9">
        <v>7.008</v>
      </c>
      <c r="GC12" s="9">
        <v>27.68</v>
      </c>
      <c r="GD12" s="9">
        <v>17.832000000000001</v>
      </c>
      <c r="GE12" s="9">
        <v>9.8480000000000008</v>
      </c>
      <c r="GF12" s="9">
        <v>1.31</v>
      </c>
      <c r="GG12" s="9">
        <v>0.35599999999999998</v>
      </c>
      <c r="GH12" s="9">
        <v>0.95399999999999996</v>
      </c>
      <c r="GI12" s="9">
        <v>4.79</v>
      </c>
      <c r="GJ12" s="9">
        <v>3.8439999999999999</v>
      </c>
      <c r="GK12" s="9">
        <v>0.94599999999999995</v>
      </c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</row>
    <row r="13" spans="1:251">
      <c r="A13" s="10">
        <v>42767</v>
      </c>
      <c r="B13" s="9">
        <v>183.69800000000001</v>
      </c>
      <c r="C13" s="9">
        <v>95.171999999999997</v>
      </c>
      <c r="D13" s="9">
        <v>88.527000000000001</v>
      </c>
      <c r="E13" s="9">
        <v>80.188999999999993</v>
      </c>
      <c r="F13" s="9">
        <v>36.770000000000003</v>
      </c>
      <c r="G13" s="9">
        <v>43.417999999999999</v>
      </c>
      <c r="H13" s="9">
        <v>151.482</v>
      </c>
      <c r="I13" s="9">
        <v>76.712000000000003</v>
      </c>
      <c r="J13" s="9">
        <v>74.77</v>
      </c>
      <c r="K13" s="9">
        <v>67.043999999999997</v>
      </c>
      <c r="L13" s="9">
        <v>27.8</v>
      </c>
      <c r="M13" s="9">
        <v>39.244</v>
      </c>
      <c r="N13" s="9">
        <v>76.334000000000003</v>
      </c>
      <c r="O13" s="9">
        <v>35.405000000000001</v>
      </c>
      <c r="P13" s="9">
        <v>40.927999999999997</v>
      </c>
      <c r="Q13" s="9">
        <v>54.262999999999998</v>
      </c>
      <c r="R13" s="9">
        <v>23.198</v>
      </c>
      <c r="S13" s="9">
        <v>31.065000000000001</v>
      </c>
      <c r="T13" s="9">
        <v>102.26600000000001</v>
      </c>
      <c r="U13" s="9">
        <v>50.670999999999999</v>
      </c>
      <c r="V13" s="9">
        <v>51.594999999999999</v>
      </c>
      <c r="W13" s="9">
        <v>48.59</v>
      </c>
      <c r="X13" s="9">
        <v>22.773</v>
      </c>
      <c r="Y13" s="9">
        <v>25.817</v>
      </c>
      <c r="Z13" s="9">
        <v>10.994</v>
      </c>
      <c r="AA13" s="9">
        <v>8.3650000000000002</v>
      </c>
      <c r="AB13" s="9">
        <v>2.629</v>
      </c>
      <c r="AC13" s="9">
        <v>7.62</v>
      </c>
      <c r="AD13" s="9">
        <v>3.3340000000000001</v>
      </c>
      <c r="AE13" s="9">
        <v>4.2859999999999996</v>
      </c>
      <c r="AF13" s="9">
        <v>19.84</v>
      </c>
      <c r="AG13" s="9">
        <v>9.4320000000000004</v>
      </c>
      <c r="AH13" s="9">
        <v>10.407999999999999</v>
      </c>
      <c r="AI13" s="9">
        <v>11.265000000000001</v>
      </c>
      <c r="AJ13" s="9">
        <v>7.6859999999999999</v>
      </c>
      <c r="AK13" s="9">
        <v>3.5790000000000002</v>
      </c>
      <c r="AL13" s="9">
        <v>71.266000000000005</v>
      </c>
      <c r="AM13" s="9">
        <v>38.795999999999999</v>
      </c>
      <c r="AN13" s="9">
        <v>32.47</v>
      </c>
      <c r="AO13" s="9">
        <v>24.972000000000001</v>
      </c>
      <c r="AP13" s="9">
        <v>10.558</v>
      </c>
      <c r="AQ13" s="9">
        <v>14.414</v>
      </c>
      <c r="AR13" s="9">
        <v>60.451000000000001</v>
      </c>
      <c r="AS13" s="9">
        <v>32.682000000000002</v>
      </c>
      <c r="AT13" s="9">
        <v>27.768999999999998</v>
      </c>
      <c r="AU13" s="9">
        <v>24.597999999999999</v>
      </c>
      <c r="AV13" s="9">
        <v>11.75</v>
      </c>
      <c r="AW13" s="9">
        <v>12.848000000000001</v>
      </c>
      <c r="AX13" s="9">
        <v>179.245</v>
      </c>
      <c r="AY13" s="9">
        <v>91.596000000000004</v>
      </c>
      <c r="AZ13" s="9">
        <v>87.649000000000001</v>
      </c>
      <c r="BA13" s="9">
        <v>88.126000000000005</v>
      </c>
      <c r="BB13" s="9">
        <v>36.997999999999998</v>
      </c>
      <c r="BC13" s="9">
        <v>51.128</v>
      </c>
      <c r="BD13" s="9">
        <v>77.400999999999996</v>
      </c>
      <c r="BE13" s="9">
        <v>42.165999999999997</v>
      </c>
      <c r="BF13" s="9">
        <v>35.234999999999999</v>
      </c>
      <c r="BG13" s="9">
        <v>23.591000000000001</v>
      </c>
      <c r="BH13" s="9">
        <v>11.074999999999999</v>
      </c>
      <c r="BI13" s="9">
        <v>12.516</v>
      </c>
      <c r="BJ13" s="9">
        <v>28.655000000000001</v>
      </c>
      <c r="BK13" s="9">
        <v>17.062000000000001</v>
      </c>
      <c r="BL13" s="9">
        <v>11.593999999999999</v>
      </c>
      <c r="BM13" s="9">
        <v>17.108000000000001</v>
      </c>
      <c r="BN13" s="9">
        <v>7.516</v>
      </c>
      <c r="BO13" s="9">
        <v>9.5909999999999993</v>
      </c>
      <c r="BP13" s="9">
        <v>4.3070000000000004</v>
      </c>
      <c r="BQ13" s="9">
        <v>1.7729999999999999</v>
      </c>
      <c r="BR13" s="9">
        <v>2.5339999999999998</v>
      </c>
      <c r="BS13" s="9">
        <v>462.99099999999999</v>
      </c>
      <c r="BT13" s="9">
        <v>256.65499999999997</v>
      </c>
      <c r="BU13" s="9">
        <v>206.33600000000001</v>
      </c>
      <c r="BV13" s="9">
        <v>103.05</v>
      </c>
      <c r="BW13" s="9">
        <v>44.58</v>
      </c>
      <c r="BX13" s="9">
        <v>58.47</v>
      </c>
      <c r="BY13" s="9">
        <v>374.74599999999998</v>
      </c>
      <c r="BZ13" s="9">
        <v>195.13</v>
      </c>
      <c r="CA13" s="9">
        <v>179.61600000000001</v>
      </c>
      <c r="CB13" s="9">
        <v>9.7479999999999993</v>
      </c>
      <c r="CC13" s="9">
        <v>3.7149999999999999</v>
      </c>
      <c r="CD13" s="9">
        <v>6.0330000000000004</v>
      </c>
      <c r="CE13" s="9">
        <v>48.505000000000003</v>
      </c>
      <c r="CF13" s="9">
        <v>22.248000000000001</v>
      </c>
      <c r="CG13" s="9">
        <v>26.257000000000001</v>
      </c>
      <c r="CH13" s="9">
        <v>4.0549999999999997</v>
      </c>
      <c r="CI13" s="9">
        <v>1.6879999999999999</v>
      </c>
      <c r="CJ13" s="9">
        <v>2.367</v>
      </c>
      <c r="CK13" s="9">
        <v>14.398</v>
      </c>
      <c r="CL13" s="9">
        <v>4.984</v>
      </c>
      <c r="CM13" s="9">
        <v>9.4139999999999997</v>
      </c>
      <c r="CN13" s="9">
        <v>29.131</v>
      </c>
      <c r="CO13" s="9">
        <v>8.9060000000000006</v>
      </c>
      <c r="CP13" s="9">
        <v>20.225999999999999</v>
      </c>
      <c r="CQ13" s="9">
        <v>131.91200000000001</v>
      </c>
      <c r="CR13" s="9">
        <v>73.373999999999995</v>
      </c>
      <c r="CS13" s="9">
        <v>58.539000000000001</v>
      </c>
      <c r="CT13" s="9">
        <v>16.890999999999998</v>
      </c>
      <c r="CU13" s="9">
        <v>8.1370000000000005</v>
      </c>
      <c r="CV13" s="9">
        <v>8.7530000000000001</v>
      </c>
      <c r="CW13" s="9">
        <v>57.081000000000003</v>
      </c>
      <c r="CX13" s="9">
        <v>23.474</v>
      </c>
      <c r="CY13" s="9">
        <v>33.606999999999999</v>
      </c>
      <c r="CZ13" s="9">
        <v>30.13</v>
      </c>
      <c r="DA13" s="9">
        <v>15.706</v>
      </c>
      <c r="DB13" s="9">
        <v>14.423999999999999</v>
      </c>
      <c r="DC13" s="9">
        <v>94.376000000000005</v>
      </c>
      <c r="DD13" s="9">
        <v>55.555</v>
      </c>
      <c r="DE13" s="9">
        <v>38.820999999999998</v>
      </c>
      <c r="DF13" s="9">
        <v>8.0719999999999992</v>
      </c>
      <c r="DG13" s="9">
        <v>3.0470000000000002</v>
      </c>
      <c r="DH13" s="9">
        <v>5.0259999999999998</v>
      </c>
      <c r="DI13" s="9">
        <v>11.128</v>
      </c>
      <c r="DJ13" s="9">
        <v>6.8010000000000002</v>
      </c>
      <c r="DK13" s="9">
        <v>4.327</v>
      </c>
      <c r="DL13" s="9">
        <v>1.1879999999999999</v>
      </c>
      <c r="DM13" s="9">
        <v>0.75</v>
      </c>
      <c r="DN13" s="9">
        <v>0.438</v>
      </c>
      <c r="DO13" s="9">
        <v>5.8739999999999997</v>
      </c>
      <c r="DP13" s="9">
        <v>1.4259999999999999</v>
      </c>
      <c r="DQ13" s="9">
        <v>4.4480000000000004</v>
      </c>
      <c r="DR13" s="9">
        <v>3.8340000000000001</v>
      </c>
      <c r="DS13" s="9">
        <v>2.63</v>
      </c>
      <c r="DT13" s="9">
        <v>1.204</v>
      </c>
      <c r="DU13" s="9">
        <v>11.471</v>
      </c>
      <c r="DV13" s="9">
        <v>7.2679999999999998</v>
      </c>
      <c r="DW13" s="9">
        <v>4.2030000000000003</v>
      </c>
      <c r="DX13" s="9">
        <v>96.248999999999995</v>
      </c>
      <c r="DY13" s="9">
        <v>56.777999999999999</v>
      </c>
      <c r="DZ13" s="9">
        <v>39.470999999999997</v>
      </c>
      <c r="EA13" s="9">
        <v>196.98099999999999</v>
      </c>
      <c r="EB13" s="9">
        <v>110.51300000000001</v>
      </c>
      <c r="EC13" s="9">
        <v>86.468000000000004</v>
      </c>
      <c r="ED13" s="9">
        <v>150.67400000000001</v>
      </c>
      <c r="EE13" s="9">
        <v>79.275999999999996</v>
      </c>
      <c r="EF13" s="9">
        <v>71.399000000000001</v>
      </c>
      <c r="EG13" s="9">
        <v>466.721</v>
      </c>
      <c r="EH13" s="9">
        <v>263.65899999999999</v>
      </c>
      <c r="EI13" s="9">
        <v>203.06200000000001</v>
      </c>
      <c r="EJ13" s="9">
        <v>149.33799999999999</v>
      </c>
      <c r="EK13" s="9">
        <v>78.325000000000003</v>
      </c>
      <c r="EL13" s="9">
        <v>71.013000000000005</v>
      </c>
      <c r="EM13" s="9">
        <v>461.32799999999997</v>
      </c>
      <c r="EN13" s="9">
        <v>259.863</v>
      </c>
      <c r="EO13" s="9">
        <v>201.465</v>
      </c>
      <c r="EP13" s="9">
        <v>52.171999999999997</v>
      </c>
      <c r="EQ13" s="9">
        <v>30.942</v>
      </c>
      <c r="ER13" s="9">
        <v>21.23</v>
      </c>
      <c r="ES13" s="9">
        <v>153.10499999999999</v>
      </c>
      <c r="ET13" s="9">
        <v>78.988</v>
      </c>
      <c r="EU13" s="9">
        <v>74.117000000000004</v>
      </c>
      <c r="EV13" s="9">
        <v>59.521999999999998</v>
      </c>
      <c r="EW13" s="9">
        <v>31.204999999999998</v>
      </c>
      <c r="EX13" s="9">
        <v>28.317</v>
      </c>
      <c r="EY13" s="9">
        <v>213.46799999999999</v>
      </c>
      <c r="EZ13" s="9">
        <v>121.999</v>
      </c>
      <c r="FA13" s="9">
        <v>91.468999999999994</v>
      </c>
      <c r="FB13" s="9">
        <v>31.856999999999999</v>
      </c>
      <c r="FC13" s="9">
        <v>19.295000000000002</v>
      </c>
      <c r="FD13" s="9">
        <v>12.561</v>
      </c>
      <c r="FE13" s="9">
        <v>125.40600000000001</v>
      </c>
      <c r="FF13" s="9">
        <v>71.921999999999997</v>
      </c>
      <c r="FG13" s="9">
        <v>53.484000000000002</v>
      </c>
      <c r="FH13" s="9">
        <v>27.664999999999999</v>
      </c>
      <c r="FI13" s="9">
        <v>11.91</v>
      </c>
      <c r="FJ13" s="9">
        <v>15.756</v>
      </c>
      <c r="FK13" s="9">
        <v>88.061999999999998</v>
      </c>
      <c r="FL13" s="9">
        <v>50.076000000000001</v>
      </c>
      <c r="FM13" s="9">
        <v>37.984999999999999</v>
      </c>
      <c r="FN13" s="9">
        <v>37.643999999999998</v>
      </c>
      <c r="FO13" s="9">
        <v>16.178000000000001</v>
      </c>
      <c r="FP13" s="9">
        <v>21.466000000000001</v>
      </c>
      <c r="FQ13" s="9">
        <v>94.754999999999995</v>
      </c>
      <c r="FR13" s="9">
        <v>58.875999999999998</v>
      </c>
      <c r="FS13" s="9">
        <v>35.878</v>
      </c>
      <c r="FT13" s="9">
        <v>24.619</v>
      </c>
      <c r="FU13" s="9">
        <v>10.794</v>
      </c>
      <c r="FV13" s="9">
        <v>13.824999999999999</v>
      </c>
      <c r="FW13" s="9">
        <v>64.387</v>
      </c>
      <c r="FX13" s="9">
        <v>38.921999999999997</v>
      </c>
      <c r="FY13" s="9">
        <v>25.463999999999999</v>
      </c>
      <c r="FZ13" s="9">
        <v>13.025</v>
      </c>
      <c r="GA13" s="9">
        <v>5.3840000000000003</v>
      </c>
      <c r="GB13" s="9">
        <v>7.641</v>
      </c>
      <c r="GC13" s="9">
        <v>30.367999999999999</v>
      </c>
      <c r="GD13" s="9">
        <v>19.954000000000001</v>
      </c>
      <c r="GE13" s="9">
        <v>10.414</v>
      </c>
      <c r="GF13" s="9">
        <v>1.337</v>
      </c>
      <c r="GG13" s="9">
        <v>0.95099999999999996</v>
      </c>
      <c r="GH13" s="9">
        <v>0.38500000000000001</v>
      </c>
      <c r="GI13" s="9">
        <v>5.3929999999999998</v>
      </c>
      <c r="GJ13" s="9">
        <v>3.7959999999999998</v>
      </c>
      <c r="GK13" s="9">
        <v>1.597</v>
      </c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</row>
    <row r="14" spans="1:251">
      <c r="A14" s="10">
        <v>43132</v>
      </c>
      <c r="B14" s="9">
        <v>171.45400000000001</v>
      </c>
      <c r="C14" s="9">
        <v>84.019000000000005</v>
      </c>
      <c r="D14" s="9">
        <v>87.435000000000002</v>
      </c>
      <c r="E14" s="9">
        <v>69.867999999999995</v>
      </c>
      <c r="F14" s="9">
        <v>32.628999999999998</v>
      </c>
      <c r="G14" s="9">
        <v>37.238999999999997</v>
      </c>
      <c r="H14" s="9">
        <v>144.63</v>
      </c>
      <c r="I14" s="9">
        <v>71.191000000000003</v>
      </c>
      <c r="J14" s="9">
        <v>73.438999999999993</v>
      </c>
      <c r="K14" s="9">
        <v>66.953000000000003</v>
      </c>
      <c r="L14" s="9">
        <v>32.572000000000003</v>
      </c>
      <c r="M14" s="9">
        <v>34.381</v>
      </c>
      <c r="N14" s="9">
        <v>79.697000000000003</v>
      </c>
      <c r="O14" s="9">
        <v>39.313000000000002</v>
      </c>
      <c r="P14" s="9">
        <v>40.383000000000003</v>
      </c>
      <c r="Q14" s="9">
        <v>49.22</v>
      </c>
      <c r="R14" s="9">
        <v>23.423999999999999</v>
      </c>
      <c r="S14" s="9">
        <v>25.795999999999999</v>
      </c>
      <c r="T14" s="9">
        <v>91.480999999999995</v>
      </c>
      <c r="U14" s="9">
        <v>50.295000000000002</v>
      </c>
      <c r="V14" s="9">
        <v>41.186999999999998</v>
      </c>
      <c r="W14" s="9">
        <v>46.021999999999998</v>
      </c>
      <c r="X14" s="9">
        <v>23.927</v>
      </c>
      <c r="Y14" s="9">
        <v>22.094999999999999</v>
      </c>
      <c r="Z14" s="9">
        <v>8.9629999999999992</v>
      </c>
      <c r="AA14" s="9">
        <v>4.37</v>
      </c>
      <c r="AB14" s="9">
        <v>4.593</v>
      </c>
      <c r="AC14" s="9">
        <v>7.5549999999999997</v>
      </c>
      <c r="AD14" s="9">
        <v>5.0549999999999997</v>
      </c>
      <c r="AE14" s="9">
        <v>2.5</v>
      </c>
      <c r="AF14" s="9">
        <v>16.861999999999998</v>
      </c>
      <c r="AG14" s="9">
        <v>7.6150000000000002</v>
      </c>
      <c r="AH14" s="9">
        <v>9.2469999999999999</v>
      </c>
      <c r="AI14" s="9">
        <v>6.2089999999999996</v>
      </c>
      <c r="AJ14" s="9">
        <v>3.18</v>
      </c>
      <c r="AK14" s="9">
        <v>3.0289999999999999</v>
      </c>
      <c r="AL14" s="9">
        <v>60.098999999999997</v>
      </c>
      <c r="AM14" s="9">
        <v>30.86</v>
      </c>
      <c r="AN14" s="9">
        <v>29.24</v>
      </c>
      <c r="AO14" s="9">
        <v>16.068999999999999</v>
      </c>
      <c r="AP14" s="9">
        <v>7.274</v>
      </c>
      <c r="AQ14" s="9">
        <v>8.7949999999999999</v>
      </c>
      <c r="AR14" s="9">
        <v>45.527000000000001</v>
      </c>
      <c r="AS14" s="9">
        <v>27.649000000000001</v>
      </c>
      <c r="AT14" s="9">
        <v>17.876999999999999</v>
      </c>
      <c r="AU14" s="9">
        <v>14.804</v>
      </c>
      <c r="AV14" s="9">
        <v>8.4960000000000004</v>
      </c>
      <c r="AW14" s="9">
        <v>6.3079999999999998</v>
      </c>
      <c r="AX14" s="9">
        <v>164.07599999999999</v>
      </c>
      <c r="AY14" s="9">
        <v>80.903999999999996</v>
      </c>
      <c r="AZ14" s="9">
        <v>83.171999999999997</v>
      </c>
      <c r="BA14" s="9">
        <v>86.34</v>
      </c>
      <c r="BB14" s="9">
        <v>36.201999999999998</v>
      </c>
      <c r="BC14" s="9">
        <v>50.137999999999998</v>
      </c>
      <c r="BD14" s="9">
        <v>64.712999999999994</v>
      </c>
      <c r="BE14" s="9">
        <v>34.015000000000001</v>
      </c>
      <c r="BF14" s="9">
        <v>30.698</v>
      </c>
      <c r="BG14" s="9">
        <v>16.843</v>
      </c>
      <c r="BH14" s="9">
        <v>7.5010000000000003</v>
      </c>
      <c r="BI14" s="9">
        <v>9.3420000000000005</v>
      </c>
      <c r="BJ14" s="9">
        <v>33.49</v>
      </c>
      <c r="BK14" s="9">
        <v>18.882000000000001</v>
      </c>
      <c r="BL14" s="9">
        <v>14.608000000000001</v>
      </c>
      <c r="BM14" s="9">
        <v>17.213000000000001</v>
      </c>
      <c r="BN14" s="9">
        <v>8.4740000000000002</v>
      </c>
      <c r="BO14" s="9">
        <v>8.7390000000000008</v>
      </c>
      <c r="BP14" s="9">
        <v>2.04</v>
      </c>
      <c r="BQ14" s="9">
        <v>1.002</v>
      </c>
      <c r="BR14" s="9">
        <v>1.0389999999999999</v>
      </c>
      <c r="BS14" s="9">
        <v>515.75599999999997</v>
      </c>
      <c r="BT14" s="9">
        <v>259.83199999999999</v>
      </c>
      <c r="BU14" s="9">
        <v>255.92400000000001</v>
      </c>
      <c r="BV14" s="9">
        <v>103.098</v>
      </c>
      <c r="BW14" s="9">
        <v>45.344999999999999</v>
      </c>
      <c r="BX14" s="9">
        <v>57.753</v>
      </c>
      <c r="BY14" s="9">
        <v>411.07</v>
      </c>
      <c r="BZ14" s="9">
        <v>198.98500000000001</v>
      </c>
      <c r="CA14" s="9">
        <v>212.084</v>
      </c>
      <c r="CB14" s="9">
        <v>14.968999999999999</v>
      </c>
      <c r="CC14" s="9">
        <v>4.3920000000000003</v>
      </c>
      <c r="CD14" s="9">
        <v>10.577</v>
      </c>
      <c r="CE14" s="9">
        <v>59.156999999999996</v>
      </c>
      <c r="CF14" s="9">
        <v>28.762</v>
      </c>
      <c r="CG14" s="9">
        <v>30.395</v>
      </c>
      <c r="CH14" s="9">
        <v>2.9319999999999999</v>
      </c>
      <c r="CI14" s="9">
        <v>1.417</v>
      </c>
      <c r="CJ14" s="9">
        <v>1.5149999999999999</v>
      </c>
      <c r="CK14" s="9">
        <v>13.388</v>
      </c>
      <c r="CL14" s="9">
        <v>1.36</v>
      </c>
      <c r="CM14" s="9">
        <v>12.028</v>
      </c>
      <c r="CN14" s="9">
        <v>23.024000000000001</v>
      </c>
      <c r="CO14" s="9">
        <v>9.1959999999999997</v>
      </c>
      <c r="CP14" s="9">
        <v>13.827999999999999</v>
      </c>
      <c r="CQ14" s="9">
        <v>138.99700000000001</v>
      </c>
      <c r="CR14" s="9">
        <v>61.218000000000004</v>
      </c>
      <c r="CS14" s="9">
        <v>77.78</v>
      </c>
      <c r="CT14" s="9">
        <v>19.297999999999998</v>
      </c>
      <c r="CU14" s="9">
        <v>7.875</v>
      </c>
      <c r="CV14" s="9">
        <v>11.423</v>
      </c>
      <c r="CW14" s="9">
        <v>66.992999999999995</v>
      </c>
      <c r="CX14" s="9">
        <v>30.317</v>
      </c>
      <c r="CY14" s="9">
        <v>36.676000000000002</v>
      </c>
      <c r="CZ14" s="9">
        <v>33.030999999999999</v>
      </c>
      <c r="DA14" s="9">
        <v>17.556999999999999</v>
      </c>
      <c r="DB14" s="9">
        <v>15.474</v>
      </c>
      <c r="DC14" s="9">
        <v>108.374</v>
      </c>
      <c r="DD14" s="9">
        <v>65.090999999999994</v>
      </c>
      <c r="DE14" s="9">
        <v>43.283000000000001</v>
      </c>
      <c r="DF14" s="9">
        <v>8.1669999999999998</v>
      </c>
      <c r="DG14" s="9">
        <v>3.754</v>
      </c>
      <c r="DH14" s="9">
        <v>4.4130000000000003</v>
      </c>
      <c r="DI14" s="9">
        <v>12.717000000000001</v>
      </c>
      <c r="DJ14" s="9">
        <v>6.6630000000000003</v>
      </c>
      <c r="DK14" s="9">
        <v>6.0540000000000003</v>
      </c>
      <c r="DL14" s="9">
        <v>1.101</v>
      </c>
      <c r="DM14" s="9">
        <v>0.57899999999999996</v>
      </c>
      <c r="DN14" s="9">
        <v>0.52300000000000002</v>
      </c>
      <c r="DO14" s="9">
        <v>2.7690000000000001</v>
      </c>
      <c r="DP14" s="9">
        <v>1.0920000000000001</v>
      </c>
      <c r="DQ14" s="9">
        <v>1.677</v>
      </c>
      <c r="DR14" s="9">
        <v>0.57599999999999996</v>
      </c>
      <c r="DS14" s="9">
        <v>0.57599999999999996</v>
      </c>
      <c r="DT14" s="9">
        <v>0</v>
      </c>
      <c r="DU14" s="9">
        <v>8.6750000000000007</v>
      </c>
      <c r="DV14" s="9">
        <v>4.4829999999999997</v>
      </c>
      <c r="DW14" s="9">
        <v>4.1920000000000002</v>
      </c>
      <c r="DX14" s="9">
        <v>81.049000000000007</v>
      </c>
      <c r="DY14" s="9">
        <v>45.101999999999997</v>
      </c>
      <c r="DZ14" s="9">
        <v>35.947000000000003</v>
      </c>
      <c r="EA14" s="9">
        <v>212.72300000000001</v>
      </c>
      <c r="EB14" s="9">
        <v>108.42</v>
      </c>
      <c r="EC14" s="9">
        <v>104.304</v>
      </c>
      <c r="ED14" s="9">
        <v>156.63499999999999</v>
      </c>
      <c r="EE14" s="9">
        <v>82.171000000000006</v>
      </c>
      <c r="EF14" s="9">
        <v>74.463999999999999</v>
      </c>
      <c r="EG14" s="9">
        <v>475.154</v>
      </c>
      <c r="EH14" s="9">
        <v>258.53300000000002</v>
      </c>
      <c r="EI14" s="9">
        <v>216.62200000000001</v>
      </c>
      <c r="EJ14" s="9">
        <v>153.56800000000001</v>
      </c>
      <c r="EK14" s="9">
        <v>79.989000000000004</v>
      </c>
      <c r="EL14" s="9">
        <v>73.578999999999994</v>
      </c>
      <c r="EM14" s="9">
        <v>469.95400000000001</v>
      </c>
      <c r="EN14" s="9">
        <v>254.79900000000001</v>
      </c>
      <c r="EO14" s="9">
        <v>215.154</v>
      </c>
      <c r="EP14" s="9">
        <v>62.341999999999999</v>
      </c>
      <c r="EQ14" s="9">
        <v>33.183999999999997</v>
      </c>
      <c r="ER14" s="9">
        <v>29.158000000000001</v>
      </c>
      <c r="ES14" s="9">
        <v>150.47</v>
      </c>
      <c r="ET14" s="9">
        <v>79.159000000000006</v>
      </c>
      <c r="EU14" s="9">
        <v>71.311000000000007</v>
      </c>
      <c r="EV14" s="9">
        <v>58.460999999999999</v>
      </c>
      <c r="EW14" s="9">
        <v>28.234000000000002</v>
      </c>
      <c r="EX14" s="9">
        <v>30.227</v>
      </c>
      <c r="EY14" s="9">
        <v>215.58</v>
      </c>
      <c r="EZ14" s="9">
        <v>120.342</v>
      </c>
      <c r="FA14" s="9">
        <v>95.238</v>
      </c>
      <c r="FB14" s="9">
        <v>33.667999999999999</v>
      </c>
      <c r="FC14" s="9">
        <v>17.925999999999998</v>
      </c>
      <c r="FD14" s="9">
        <v>15.742000000000001</v>
      </c>
      <c r="FE14" s="9">
        <v>141.434</v>
      </c>
      <c r="FF14" s="9">
        <v>82.358000000000004</v>
      </c>
      <c r="FG14" s="9">
        <v>59.076000000000001</v>
      </c>
      <c r="FH14" s="9">
        <v>24.792999999999999</v>
      </c>
      <c r="FI14" s="9">
        <v>10.308</v>
      </c>
      <c r="FJ14" s="9">
        <v>14.486000000000001</v>
      </c>
      <c r="FK14" s="9">
        <v>74.146000000000001</v>
      </c>
      <c r="FL14" s="9">
        <v>37.984000000000002</v>
      </c>
      <c r="FM14" s="9">
        <v>36.161000000000001</v>
      </c>
      <c r="FN14" s="9">
        <v>32.765000000000001</v>
      </c>
      <c r="FO14" s="9">
        <v>18.571000000000002</v>
      </c>
      <c r="FP14" s="9">
        <v>14.194000000000001</v>
      </c>
      <c r="FQ14" s="9">
        <v>103.904</v>
      </c>
      <c r="FR14" s="9">
        <v>55.298999999999999</v>
      </c>
      <c r="FS14" s="9">
        <v>48.604999999999997</v>
      </c>
      <c r="FT14" s="9">
        <v>19.227</v>
      </c>
      <c r="FU14" s="9">
        <v>9.7919999999999998</v>
      </c>
      <c r="FV14" s="9">
        <v>9.4350000000000005</v>
      </c>
      <c r="FW14" s="9">
        <v>66.78</v>
      </c>
      <c r="FX14" s="9">
        <v>37.03</v>
      </c>
      <c r="FY14" s="9">
        <v>29.75</v>
      </c>
      <c r="FZ14" s="9">
        <v>13.538</v>
      </c>
      <c r="GA14" s="9">
        <v>8.7789999999999999</v>
      </c>
      <c r="GB14" s="9">
        <v>4.7590000000000003</v>
      </c>
      <c r="GC14" s="9">
        <v>37.124000000000002</v>
      </c>
      <c r="GD14" s="9">
        <v>18.268999999999998</v>
      </c>
      <c r="GE14" s="9">
        <v>18.856000000000002</v>
      </c>
      <c r="GF14" s="9">
        <v>3.0670000000000002</v>
      </c>
      <c r="GG14" s="9">
        <v>2.1819999999999999</v>
      </c>
      <c r="GH14" s="9">
        <v>0.88500000000000001</v>
      </c>
      <c r="GI14" s="9">
        <v>5.2009999999999996</v>
      </c>
      <c r="GJ14" s="9">
        <v>3.7330000000000001</v>
      </c>
      <c r="GK14" s="9">
        <v>1.4670000000000001</v>
      </c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</row>
    <row r="15" spans="1:251">
      <c r="A15" s="10">
        <v>43497</v>
      </c>
      <c r="B15" s="9">
        <v>143.48500000000001</v>
      </c>
      <c r="C15" s="9">
        <v>75.481999999999999</v>
      </c>
      <c r="D15" s="9">
        <v>68.001999999999995</v>
      </c>
      <c r="E15" s="9">
        <v>85.777000000000001</v>
      </c>
      <c r="F15" s="9">
        <v>40.735999999999997</v>
      </c>
      <c r="G15" s="9">
        <v>45.040999999999997</v>
      </c>
      <c r="H15" s="9">
        <v>115.863</v>
      </c>
      <c r="I15" s="9">
        <v>59.25</v>
      </c>
      <c r="J15" s="9">
        <v>56.613</v>
      </c>
      <c r="K15" s="9">
        <v>73.840999999999994</v>
      </c>
      <c r="L15" s="9">
        <v>33.783999999999999</v>
      </c>
      <c r="M15" s="9">
        <v>40.057000000000002</v>
      </c>
      <c r="N15" s="9">
        <v>81.323999999999998</v>
      </c>
      <c r="O15" s="9">
        <v>45.982999999999997</v>
      </c>
      <c r="P15" s="9">
        <v>35.341000000000001</v>
      </c>
      <c r="Q15" s="9">
        <v>62.305</v>
      </c>
      <c r="R15" s="9">
        <v>31.222999999999999</v>
      </c>
      <c r="S15" s="9">
        <v>31.082000000000001</v>
      </c>
      <c r="T15" s="9">
        <v>82.828999999999994</v>
      </c>
      <c r="U15" s="9">
        <v>42.533000000000001</v>
      </c>
      <c r="V15" s="9">
        <v>40.295999999999999</v>
      </c>
      <c r="W15" s="9">
        <v>58.533999999999999</v>
      </c>
      <c r="X15" s="9">
        <v>27.216999999999999</v>
      </c>
      <c r="Y15" s="9">
        <v>31.317</v>
      </c>
      <c r="Z15" s="9">
        <v>7.827</v>
      </c>
      <c r="AA15" s="9">
        <v>2.9820000000000002</v>
      </c>
      <c r="AB15" s="9">
        <v>4.8440000000000003</v>
      </c>
      <c r="AC15" s="9">
        <v>12.944000000000001</v>
      </c>
      <c r="AD15" s="9">
        <v>6.8959999999999999</v>
      </c>
      <c r="AE15" s="9">
        <v>6.048</v>
      </c>
      <c r="AF15" s="9">
        <v>17.265000000000001</v>
      </c>
      <c r="AG15" s="9">
        <v>8.0020000000000007</v>
      </c>
      <c r="AH15" s="9">
        <v>9.2629999999999999</v>
      </c>
      <c r="AI15" s="9">
        <v>11.909000000000001</v>
      </c>
      <c r="AJ15" s="9">
        <v>8.1379999999999999</v>
      </c>
      <c r="AK15" s="9">
        <v>3.7709999999999999</v>
      </c>
      <c r="AL15" s="9">
        <v>44.973999999999997</v>
      </c>
      <c r="AM15" s="9">
        <v>26.632000000000001</v>
      </c>
      <c r="AN15" s="9">
        <v>18.341000000000001</v>
      </c>
      <c r="AO15" s="9">
        <v>17.946000000000002</v>
      </c>
      <c r="AP15" s="9">
        <v>8.3219999999999992</v>
      </c>
      <c r="AQ15" s="9">
        <v>9.6240000000000006</v>
      </c>
      <c r="AR15" s="9">
        <v>46.953000000000003</v>
      </c>
      <c r="AS15" s="9">
        <v>22.824999999999999</v>
      </c>
      <c r="AT15" s="9">
        <v>24.128</v>
      </c>
      <c r="AU15" s="9">
        <v>22.951000000000001</v>
      </c>
      <c r="AV15" s="9">
        <v>10.282999999999999</v>
      </c>
      <c r="AW15" s="9">
        <v>12.667999999999999</v>
      </c>
      <c r="AX15" s="9">
        <v>136.578</v>
      </c>
      <c r="AY15" s="9">
        <v>69.7</v>
      </c>
      <c r="AZ15" s="9">
        <v>66.878</v>
      </c>
      <c r="BA15" s="9">
        <v>99.906999999999996</v>
      </c>
      <c r="BB15" s="9">
        <v>46.7</v>
      </c>
      <c r="BC15" s="9">
        <v>53.207000000000001</v>
      </c>
      <c r="BD15" s="9">
        <v>47.061</v>
      </c>
      <c r="BE15" s="9">
        <v>26.132000000000001</v>
      </c>
      <c r="BF15" s="9">
        <v>20.928999999999998</v>
      </c>
      <c r="BG15" s="9">
        <v>9.8849999999999998</v>
      </c>
      <c r="BH15" s="9">
        <v>3.9180000000000001</v>
      </c>
      <c r="BI15" s="9">
        <v>5.9669999999999996</v>
      </c>
      <c r="BJ15" s="9">
        <v>29.282</v>
      </c>
      <c r="BK15" s="9">
        <v>18.538</v>
      </c>
      <c r="BL15" s="9">
        <v>10.744</v>
      </c>
      <c r="BM15" s="9">
        <v>28.317</v>
      </c>
      <c r="BN15" s="9">
        <v>16.57</v>
      </c>
      <c r="BO15" s="9">
        <v>11.746</v>
      </c>
      <c r="BP15" s="9">
        <v>3.347</v>
      </c>
      <c r="BQ15" s="9">
        <v>0.94299999999999995</v>
      </c>
      <c r="BR15" s="9">
        <v>2.4049999999999998</v>
      </c>
      <c r="BS15" s="9">
        <v>537.60500000000002</v>
      </c>
      <c r="BT15" s="9">
        <v>275.93099999999998</v>
      </c>
      <c r="BU15" s="9">
        <v>261.67399999999998</v>
      </c>
      <c r="BV15" s="9">
        <v>88.358000000000004</v>
      </c>
      <c r="BW15" s="9">
        <v>39.466000000000001</v>
      </c>
      <c r="BX15" s="9">
        <v>48.893000000000001</v>
      </c>
      <c r="BY15" s="9">
        <v>442.32100000000003</v>
      </c>
      <c r="BZ15" s="9">
        <v>215.34399999999999</v>
      </c>
      <c r="CA15" s="9">
        <v>226.977</v>
      </c>
      <c r="CB15" s="9">
        <v>14.653</v>
      </c>
      <c r="CC15" s="9">
        <v>7.3049999999999997</v>
      </c>
      <c r="CD15" s="9">
        <v>7.3490000000000002</v>
      </c>
      <c r="CE15" s="9">
        <v>63.231000000000002</v>
      </c>
      <c r="CF15" s="9">
        <v>28.45</v>
      </c>
      <c r="CG15" s="9">
        <v>34.780999999999999</v>
      </c>
      <c r="CH15" s="9">
        <v>4.0259999999999998</v>
      </c>
      <c r="CI15" s="9">
        <v>1.5940000000000001</v>
      </c>
      <c r="CJ15" s="9">
        <v>2.4319999999999999</v>
      </c>
      <c r="CK15" s="9">
        <v>21.436</v>
      </c>
      <c r="CL15" s="9">
        <v>9.9359999999999999</v>
      </c>
      <c r="CM15" s="9">
        <v>11.499000000000001</v>
      </c>
      <c r="CN15" s="9">
        <v>29.481999999999999</v>
      </c>
      <c r="CO15" s="9">
        <v>11.888</v>
      </c>
      <c r="CP15" s="9">
        <v>17.593</v>
      </c>
      <c r="CQ15" s="9">
        <v>172.97300000000001</v>
      </c>
      <c r="CR15" s="9">
        <v>74.180000000000007</v>
      </c>
      <c r="CS15" s="9">
        <v>98.793000000000006</v>
      </c>
      <c r="CT15" s="9">
        <v>10.52</v>
      </c>
      <c r="CU15" s="9">
        <v>4.7030000000000003</v>
      </c>
      <c r="CV15" s="9">
        <v>5.8170000000000002</v>
      </c>
      <c r="CW15" s="9">
        <v>65.44</v>
      </c>
      <c r="CX15" s="9">
        <v>28.393000000000001</v>
      </c>
      <c r="CY15" s="9">
        <v>37.046999999999997</v>
      </c>
      <c r="CZ15" s="9">
        <v>18.535</v>
      </c>
      <c r="DA15" s="9">
        <v>8.3930000000000007</v>
      </c>
      <c r="DB15" s="9">
        <v>10.143000000000001</v>
      </c>
      <c r="DC15" s="9">
        <v>91.406000000000006</v>
      </c>
      <c r="DD15" s="9">
        <v>60.646000000000001</v>
      </c>
      <c r="DE15" s="9">
        <v>30.76</v>
      </c>
      <c r="DF15" s="9">
        <v>5.1029999999999998</v>
      </c>
      <c r="DG15" s="9">
        <v>2.7120000000000002</v>
      </c>
      <c r="DH15" s="9">
        <v>2.391</v>
      </c>
      <c r="DI15" s="9">
        <v>10.119999999999999</v>
      </c>
      <c r="DJ15" s="9">
        <v>5.3719999999999999</v>
      </c>
      <c r="DK15" s="9">
        <v>4.7480000000000002</v>
      </c>
      <c r="DL15" s="9">
        <v>0.60199999999999998</v>
      </c>
      <c r="DM15" s="9">
        <v>0</v>
      </c>
      <c r="DN15" s="9">
        <v>0.60199999999999998</v>
      </c>
      <c r="DO15" s="9">
        <v>4.1150000000000002</v>
      </c>
      <c r="DP15" s="9">
        <v>2.9329999999999998</v>
      </c>
      <c r="DQ15" s="9">
        <v>1.1819999999999999</v>
      </c>
      <c r="DR15" s="9">
        <v>5.4370000000000003</v>
      </c>
      <c r="DS15" s="9">
        <v>2.871</v>
      </c>
      <c r="DT15" s="9">
        <v>2.5659999999999998</v>
      </c>
      <c r="DU15" s="9">
        <v>13.6</v>
      </c>
      <c r="DV15" s="9">
        <v>5.4329999999999998</v>
      </c>
      <c r="DW15" s="9">
        <v>8.1660000000000004</v>
      </c>
      <c r="DX15" s="9">
        <v>71.522000000000006</v>
      </c>
      <c r="DY15" s="9">
        <v>42.857999999999997</v>
      </c>
      <c r="DZ15" s="9">
        <v>28.664000000000001</v>
      </c>
      <c r="EA15" s="9">
        <v>220.37</v>
      </c>
      <c r="EB15" s="9">
        <v>124.836</v>
      </c>
      <c r="EC15" s="9">
        <v>95.534000000000006</v>
      </c>
      <c r="ED15" s="9">
        <v>151.114</v>
      </c>
      <c r="EE15" s="9">
        <v>76.397000000000006</v>
      </c>
      <c r="EF15" s="9">
        <v>74.716999999999999</v>
      </c>
      <c r="EG15" s="9">
        <v>468.85199999999998</v>
      </c>
      <c r="EH15" s="9">
        <v>235.827</v>
      </c>
      <c r="EI15" s="9">
        <v>233.02500000000001</v>
      </c>
      <c r="EJ15" s="9">
        <v>148.80000000000001</v>
      </c>
      <c r="EK15" s="9">
        <v>74.855000000000004</v>
      </c>
      <c r="EL15" s="9">
        <v>73.944999999999993</v>
      </c>
      <c r="EM15" s="9">
        <v>463.86099999999999</v>
      </c>
      <c r="EN15" s="9">
        <v>232.98099999999999</v>
      </c>
      <c r="EO15" s="9">
        <v>230.88</v>
      </c>
      <c r="EP15" s="9">
        <v>55.088000000000001</v>
      </c>
      <c r="EQ15" s="9">
        <v>32.134999999999998</v>
      </c>
      <c r="ER15" s="9">
        <v>22.952999999999999</v>
      </c>
      <c r="ES15" s="9">
        <v>156.66</v>
      </c>
      <c r="ET15" s="9">
        <v>79.766000000000005</v>
      </c>
      <c r="EU15" s="9">
        <v>76.894999999999996</v>
      </c>
      <c r="EV15" s="9">
        <v>53.136000000000003</v>
      </c>
      <c r="EW15" s="9">
        <v>25.552</v>
      </c>
      <c r="EX15" s="9">
        <v>27.584</v>
      </c>
      <c r="EY15" s="9">
        <v>205.93299999999999</v>
      </c>
      <c r="EZ15" s="9">
        <v>106.744</v>
      </c>
      <c r="FA15" s="9">
        <v>99.188999999999993</v>
      </c>
      <c r="FB15" s="9">
        <v>28.314</v>
      </c>
      <c r="FC15" s="9">
        <v>16.38</v>
      </c>
      <c r="FD15" s="9">
        <v>11.933999999999999</v>
      </c>
      <c r="FE15" s="9">
        <v>119.544</v>
      </c>
      <c r="FF15" s="9">
        <v>64.204999999999998</v>
      </c>
      <c r="FG15" s="9">
        <v>55.338999999999999</v>
      </c>
      <c r="FH15" s="9">
        <v>24.821999999999999</v>
      </c>
      <c r="FI15" s="9">
        <v>9.1720000000000006</v>
      </c>
      <c r="FJ15" s="9">
        <v>15.65</v>
      </c>
      <c r="FK15" s="9">
        <v>86.388999999999996</v>
      </c>
      <c r="FL15" s="9">
        <v>42.539000000000001</v>
      </c>
      <c r="FM15" s="9">
        <v>43.85</v>
      </c>
      <c r="FN15" s="9">
        <v>40.576000000000001</v>
      </c>
      <c r="FO15" s="9">
        <v>17.167999999999999</v>
      </c>
      <c r="FP15" s="9">
        <v>23.408000000000001</v>
      </c>
      <c r="FQ15" s="9">
        <v>101.26900000000001</v>
      </c>
      <c r="FR15" s="9">
        <v>46.472000000000001</v>
      </c>
      <c r="FS15" s="9">
        <v>54.795999999999999</v>
      </c>
      <c r="FT15" s="9">
        <v>22.3</v>
      </c>
      <c r="FU15" s="9">
        <v>9.6549999999999994</v>
      </c>
      <c r="FV15" s="9">
        <v>12.645</v>
      </c>
      <c r="FW15" s="9">
        <v>67.367999999999995</v>
      </c>
      <c r="FX15" s="9">
        <v>33.991999999999997</v>
      </c>
      <c r="FY15" s="9">
        <v>33.375999999999998</v>
      </c>
      <c r="FZ15" s="9">
        <v>18.276</v>
      </c>
      <c r="GA15" s="9">
        <v>7.5129999999999999</v>
      </c>
      <c r="GB15" s="9">
        <v>10.763999999999999</v>
      </c>
      <c r="GC15" s="9">
        <v>33.901000000000003</v>
      </c>
      <c r="GD15" s="9">
        <v>12.48</v>
      </c>
      <c r="GE15" s="9">
        <v>21.420999999999999</v>
      </c>
      <c r="GF15" s="9">
        <v>2.3140000000000001</v>
      </c>
      <c r="GG15" s="9">
        <v>1.5429999999999999</v>
      </c>
      <c r="GH15" s="9">
        <v>0.77200000000000002</v>
      </c>
      <c r="GI15" s="9">
        <v>4.9909999999999997</v>
      </c>
      <c r="GJ15" s="9">
        <v>2.8460000000000001</v>
      </c>
      <c r="GK15" s="9">
        <v>2.145</v>
      </c>
      <c r="GL15" s="9">
        <v>121.721</v>
      </c>
      <c r="GM15" s="9">
        <v>62.466999999999999</v>
      </c>
      <c r="GN15" s="9">
        <v>59.253999999999998</v>
      </c>
      <c r="GO15" s="9">
        <v>391.14</v>
      </c>
      <c r="GP15" s="9">
        <v>188.63</v>
      </c>
      <c r="GQ15" s="9">
        <v>202.50899999999999</v>
      </c>
      <c r="GR15" s="9">
        <v>47.305</v>
      </c>
      <c r="GS15" s="9">
        <v>19.039000000000001</v>
      </c>
      <c r="GT15" s="9">
        <v>28.265999999999998</v>
      </c>
      <c r="GU15" s="9">
        <v>233.82400000000001</v>
      </c>
      <c r="GV15" s="9">
        <v>112.316</v>
      </c>
      <c r="GW15" s="9">
        <v>121.508</v>
      </c>
      <c r="GX15" s="9">
        <v>23.486999999999998</v>
      </c>
      <c r="GY15" s="9">
        <v>8.7639999999999993</v>
      </c>
      <c r="GZ15" s="9">
        <v>14.723000000000001</v>
      </c>
      <c r="HA15" s="9">
        <v>123.581</v>
      </c>
      <c r="HB15" s="9">
        <v>63.274999999999999</v>
      </c>
      <c r="HC15" s="9">
        <v>60.307000000000002</v>
      </c>
      <c r="HD15" s="9">
        <v>23.818000000000001</v>
      </c>
      <c r="HE15" s="9">
        <v>10.275</v>
      </c>
      <c r="HF15" s="9">
        <v>13.542</v>
      </c>
      <c r="HG15" s="9">
        <v>110.242</v>
      </c>
      <c r="HH15" s="9">
        <v>49.040999999999997</v>
      </c>
      <c r="HI15" s="9">
        <v>61.201000000000001</v>
      </c>
      <c r="HJ15" s="9">
        <v>12.561999999999999</v>
      </c>
      <c r="HK15" s="9">
        <v>0</v>
      </c>
      <c r="HL15" s="9">
        <v>12.561999999999999</v>
      </c>
      <c r="HM15" s="9">
        <v>25.52</v>
      </c>
      <c r="HN15" s="9">
        <v>6.335</v>
      </c>
      <c r="HO15" s="9">
        <v>19.184999999999999</v>
      </c>
      <c r="HP15" s="9">
        <v>22.245999999999999</v>
      </c>
      <c r="HQ15" s="9">
        <v>11.993</v>
      </c>
      <c r="HR15" s="9">
        <v>10.253</v>
      </c>
      <c r="HS15" s="9">
        <v>39.168999999999997</v>
      </c>
      <c r="HT15" s="9">
        <v>18.966000000000001</v>
      </c>
      <c r="HU15" s="9">
        <v>20.202999999999999</v>
      </c>
      <c r="HV15" s="9">
        <v>32.703000000000003</v>
      </c>
      <c r="HW15" s="9">
        <v>26.975000000000001</v>
      </c>
      <c r="HX15" s="9">
        <v>5.7279999999999998</v>
      </c>
      <c r="HY15" s="9">
        <v>78.308000000000007</v>
      </c>
      <c r="HZ15" s="9">
        <v>41.771999999999998</v>
      </c>
      <c r="IA15" s="9">
        <v>36.536000000000001</v>
      </c>
      <c r="IB15" s="9">
        <v>6.9050000000000002</v>
      </c>
      <c r="IC15" s="9">
        <v>4.46</v>
      </c>
      <c r="ID15" s="9">
        <v>2.4460000000000002</v>
      </c>
      <c r="IE15" s="9">
        <v>14.318</v>
      </c>
      <c r="IF15" s="9">
        <v>9.2409999999999997</v>
      </c>
      <c r="IG15" s="9">
        <v>5.077</v>
      </c>
      <c r="IH15" s="9">
        <v>26.494</v>
      </c>
      <c r="II15" s="9">
        <v>12.234</v>
      </c>
      <c r="IJ15" s="9">
        <v>14.26</v>
      </c>
      <c r="IK15" s="9">
        <v>72.912000000000006</v>
      </c>
      <c r="IL15" s="9">
        <v>44.564999999999998</v>
      </c>
      <c r="IM15" s="9">
        <v>28.347000000000001</v>
      </c>
      <c r="IN15" s="9">
        <v>16.605</v>
      </c>
      <c r="IO15" s="9">
        <v>7.5170000000000003</v>
      </c>
      <c r="IP15" s="9">
        <v>9.0879999999999992</v>
      </c>
      <c r="IQ15" s="9">
        <v>38.893999999999998</v>
      </c>
    </row>
    <row r="16" spans="1:251">
      <c r="A16" s="10">
        <v>43862</v>
      </c>
      <c r="B16" s="9">
        <v>158.21100000000001</v>
      </c>
      <c r="C16" s="9">
        <v>77.566000000000003</v>
      </c>
      <c r="D16" s="9">
        <v>80.644999999999996</v>
      </c>
      <c r="E16" s="9">
        <v>92.150999999999996</v>
      </c>
      <c r="F16" s="9">
        <v>49.637999999999998</v>
      </c>
      <c r="G16" s="9">
        <v>42.512999999999998</v>
      </c>
      <c r="H16" s="9">
        <v>121.232</v>
      </c>
      <c r="I16" s="9">
        <v>56.56</v>
      </c>
      <c r="J16" s="9">
        <v>64.671999999999997</v>
      </c>
      <c r="K16" s="9">
        <v>85.275999999999996</v>
      </c>
      <c r="L16" s="9">
        <v>46.768000000000001</v>
      </c>
      <c r="M16" s="9">
        <v>38.508000000000003</v>
      </c>
      <c r="N16" s="9">
        <v>73.251000000000005</v>
      </c>
      <c r="O16" s="9">
        <v>35.167000000000002</v>
      </c>
      <c r="P16" s="9">
        <v>38.084000000000003</v>
      </c>
      <c r="Q16" s="9">
        <v>61.456000000000003</v>
      </c>
      <c r="R16" s="9">
        <v>32.743000000000002</v>
      </c>
      <c r="S16" s="9">
        <v>28.713000000000001</v>
      </c>
      <c r="T16" s="9">
        <v>101.33</v>
      </c>
      <c r="U16" s="9">
        <v>53.26</v>
      </c>
      <c r="V16" s="9">
        <v>48.07</v>
      </c>
      <c r="W16" s="9">
        <v>72.852999999999994</v>
      </c>
      <c r="X16" s="9">
        <v>37.341000000000001</v>
      </c>
      <c r="Y16" s="9">
        <v>35.512</v>
      </c>
      <c r="Z16" s="9">
        <v>8.4589999999999996</v>
      </c>
      <c r="AA16" s="9">
        <v>4.0789999999999997</v>
      </c>
      <c r="AB16" s="9">
        <v>4.38</v>
      </c>
      <c r="AC16" s="9">
        <v>10.522</v>
      </c>
      <c r="AD16" s="9">
        <v>5.8490000000000002</v>
      </c>
      <c r="AE16" s="9">
        <v>4.673</v>
      </c>
      <c r="AF16" s="9">
        <v>23.538</v>
      </c>
      <c r="AG16" s="9">
        <v>11.724</v>
      </c>
      <c r="AH16" s="9">
        <v>11.814</v>
      </c>
      <c r="AI16" s="9">
        <v>16.577999999999999</v>
      </c>
      <c r="AJ16" s="9">
        <v>9.9120000000000008</v>
      </c>
      <c r="AK16" s="9">
        <v>6.6660000000000004</v>
      </c>
      <c r="AL16" s="9">
        <v>52.134</v>
      </c>
      <c r="AM16" s="9">
        <v>26.459</v>
      </c>
      <c r="AN16" s="9">
        <v>25.675000000000001</v>
      </c>
      <c r="AO16" s="9">
        <v>25.49</v>
      </c>
      <c r="AP16" s="9">
        <v>13.087999999999999</v>
      </c>
      <c r="AQ16" s="9">
        <v>12.401999999999999</v>
      </c>
      <c r="AR16" s="9">
        <v>37.031999999999996</v>
      </c>
      <c r="AS16" s="9">
        <v>18.821999999999999</v>
      </c>
      <c r="AT16" s="9">
        <v>18.21</v>
      </c>
      <c r="AU16" s="9">
        <v>29.872</v>
      </c>
      <c r="AV16" s="9">
        <v>15.689</v>
      </c>
      <c r="AW16" s="9">
        <v>14.182</v>
      </c>
      <c r="AX16" s="9">
        <v>149.69800000000001</v>
      </c>
      <c r="AY16" s="9">
        <v>70.456000000000003</v>
      </c>
      <c r="AZ16" s="9">
        <v>79.242999999999995</v>
      </c>
      <c r="BA16" s="9">
        <v>110.446</v>
      </c>
      <c r="BB16" s="9">
        <v>58.97</v>
      </c>
      <c r="BC16" s="9">
        <v>51.475999999999999</v>
      </c>
      <c r="BD16" s="9">
        <v>53.944000000000003</v>
      </c>
      <c r="BE16" s="9">
        <v>30.626999999999999</v>
      </c>
      <c r="BF16" s="9">
        <v>23.315999999999999</v>
      </c>
      <c r="BG16" s="9">
        <v>15.74</v>
      </c>
      <c r="BH16" s="9">
        <v>7.1130000000000004</v>
      </c>
      <c r="BI16" s="9">
        <v>8.6270000000000007</v>
      </c>
      <c r="BJ16" s="9">
        <v>38.340000000000003</v>
      </c>
      <c r="BK16" s="9">
        <v>17.931000000000001</v>
      </c>
      <c r="BL16" s="9">
        <v>20.41</v>
      </c>
      <c r="BM16" s="9">
        <v>35.122</v>
      </c>
      <c r="BN16" s="9">
        <v>17.643999999999998</v>
      </c>
      <c r="BO16" s="9">
        <v>17.478000000000002</v>
      </c>
      <c r="BP16" s="9">
        <v>4.9880000000000004</v>
      </c>
      <c r="BQ16" s="9">
        <v>2.867</v>
      </c>
      <c r="BR16" s="9">
        <v>2.121</v>
      </c>
      <c r="BS16" s="9">
        <v>526.26700000000005</v>
      </c>
      <c r="BT16" s="9">
        <v>272.19</v>
      </c>
      <c r="BU16" s="9">
        <v>254.077</v>
      </c>
      <c r="BV16" s="9">
        <v>96.733999999999995</v>
      </c>
      <c r="BW16" s="9">
        <v>43.189</v>
      </c>
      <c r="BX16" s="9">
        <v>53.545999999999999</v>
      </c>
      <c r="BY16" s="9">
        <v>454.40300000000002</v>
      </c>
      <c r="BZ16" s="9">
        <v>233.10499999999999</v>
      </c>
      <c r="CA16" s="9">
        <v>221.298</v>
      </c>
      <c r="CB16" s="9">
        <v>14.281000000000001</v>
      </c>
      <c r="CC16" s="9">
        <v>4.6749999999999998</v>
      </c>
      <c r="CD16" s="9">
        <v>9.6059999999999999</v>
      </c>
      <c r="CE16" s="9">
        <v>76.649000000000001</v>
      </c>
      <c r="CF16" s="9">
        <v>36.454999999999998</v>
      </c>
      <c r="CG16" s="9">
        <v>40.194000000000003</v>
      </c>
      <c r="CH16" s="9">
        <v>4.5640000000000001</v>
      </c>
      <c r="CI16" s="9">
        <v>2.4009999999999998</v>
      </c>
      <c r="CJ16" s="9">
        <v>2.1629999999999998</v>
      </c>
      <c r="CK16" s="9">
        <v>24.344999999999999</v>
      </c>
      <c r="CL16" s="9">
        <v>10.477</v>
      </c>
      <c r="CM16" s="9">
        <v>13.868</v>
      </c>
      <c r="CN16" s="9">
        <v>27.157</v>
      </c>
      <c r="CO16" s="9">
        <v>11.987</v>
      </c>
      <c r="CP16" s="9">
        <v>15.17</v>
      </c>
      <c r="CQ16" s="9">
        <v>172.434</v>
      </c>
      <c r="CR16" s="9">
        <v>78.349999999999994</v>
      </c>
      <c r="CS16" s="9">
        <v>94.084999999999994</v>
      </c>
      <c r="CT16" s="9">
        <v>18.074000000000002</v>
      </c>
      <c r="CU16" s="9">
        <v>7.5869999999999997</v>
      </c>
      <c r="CV16" s="9">
        <v>10.487</v>
      </c>
      <c r="CW16" s="9">
        <v>63.923999999999999</v>
      </c>
      <c r="CX16" s="9">
        <v>31.035</v>
      </c>
      <c r="CY16" s="9">
        <v>32.889000000000003</v>
      </c>
      <c r="CZ16" s="9">
        <v>17.853999999999999</v>
      </c>
      <c r="DA16" s="9">
        <v>9.2230000000000008</v>
      </c>
      <c r="DB16" s="9">
        <v>8.6310000000000002</v>
      </c>
      <c r="DC16" s="9">
        <v>92.739000000000004</v>
      </c>
      <c r="DD16" s="9">
        <v>60.408999999999999</v>
      </c>
      <c r="DE16" s="9">
        <v>32.331000000000003</v>
      </c>
      <c r="DF16" s="9">
        <v>8.8160000000000007</v>
      </c>
      <c r="DG16" s="9">
        <v>3.7130000000000001</v>
      </c>
      <c r="DH16" s="9">
        <v>5.1020000000000003</v>
      </c>
      <c r="DI16" s="9">
        <v>12.053000000000001</v>
      </c>
      <c r="DJ16" s="9">
        <v>8.2439999999999998</v>
      </c>
      <c r="DK16" s="9">
        <v>3.8090000000000002</v>
      </c>
      <c r="DL16" s="9">
        <v>2.806</v>
      </c>
      <c r="DM16" s="9">
        <v>2.181</v>
      </c>
      <c r="DN16" s="9">
        <v>0.625</v>
      </c>
      <c r="DO16" s="9">
        <v>3.4369999999999998</v>
      </c>
      <c r="DP16" s="9">
        <v>1.968</v>
      </c>
      <c r="DQ16" s="9">
        <v>1.4690000000000001</v>
      </c>
      <c r="DR16" s="9">
        <v>3.1829999999999998</v>
      </c>
      <c r="DS16" s="9">
        <v>1.4219999999999999</v>
      </c>
      <c r="DT16" s="9">
        <v>1.7609999999999999</v>
      </c>
      <c r="DU16" s="9">
        <v>8.8219999999999992</v>
      </c>
      <c r="DV16" s="9">
        <v>6.1689999999999996</v>
      </c>
      <c r="DW16" s="9">
        <v>2.653</v>
      </c>
      <c r="DX16" s="9">
        <v>80.882999999999996</v>
      </c>
      <c r="DY16" s="9">
        <v>45.180999999999997</v>
      </c>
      <c r="DZ16" s="9">
        <v>35.701999999999998</v>
      </c>
      <c r="EA16" s="9">
        <v>203.69399999999999</v>
      </c>
      <c r="EB16" s="9">
        <v>107.998</v>
      </c>
      <c r="EC16" s="9">
        <v>95.694999999999993</v>
      </c>
      <c r="ED16" s="9">
        <v>147.34800000000001</v>
      </c>
      <c r="EE16" s="9">
        <v>83.781000000000006</v>
      </c>
      <c r="EF16" s="9">
        <v>63.567999999999998</v>
      </c>
      <c r="EG16" s="9">
        <v>442.50900000000001</v>
      </c>
      <c r="EH16" s="9">
        <v>231.66900000000001</v>
      </c>
      <c r="EI16" s="9">
        <v>210.84100000000001</v>
      </c>
      <c r="EJ16" s="9">
        <v>146.26300000000001</v>
      </c>
      <c r="EK16" s="9">
        <v>83.186000000000007</v>
      </c>
      <c r="EL16" s="9">
        <v>63.076999999999998</v>
      </c>
      <c r="EM16" s="9">
        <v>437.78300000000002</v>
      </c>
      <c r="EN16" s="9">
        <v>229.703</v>
      </c>
      <c r="EO16" s="9">
        <v>208.08</v>
      </c>
      <c r="EP16" s="9">
        <v>68.150999999999996</v>
      </c>
      <c r="EQ16" s="9">
        <v>39.585999999999999</v>
      </c>
      <c r="ER16" s="9">
        <v>28.565000000000001</v>
      </c>
      <c r="ES16" s="9">
        <v>135.23699999999999</v>
      </c>
      <c r="ET16" s="9">
        <v>73.477000000000004</v>
      </c>
      <c r="EU16" s="9">
        <v>61.76</v>
      </c>
      <c r="EV16" s="9">
        <v>45.094999999999999</v>
      </c>
      <c r="EW16" s="9">
        <v>25.66</v>
      </c>
      <c r="EX16" s="9">
        <v>19.434999999999999</v>
      </c>
      <c r="EY16" s="9">
        <v>204.268</v>
      </c>
      <c r="EZ16" s="9">
        <v>105.566</v>
      </c>
      <c r="FA16" s="9">
        <v>98.701999999999998</v>
      </c>
      <c r="FB16" s="9">
        <v>26.047999999999998</v>
      </c>
      <c r="FC16" s="9">
        <v>16.292999999999999</v>
      </c>
      <c r="FD16" s="9">
        <v>9.7550000000000008</v>
      </c>
      <c r="FE16" s="9">
        <v>126.08199999999999</v>
      </c>
      <c r="FF16" s="9">
        <v>62.228000000000002</v>
      </c>
      <c r="FG16" s="9">
        <v>63.853000000000002</v>
      </c>
      <c r="FH16" s="9">
        <v>19.047000000000001</v>
      </c>
      <c r="FI16" s="9">
        <v>9.3659999999999997</v>
      </c>
      <c r="FJ16" s="9">
        <v>9.68</v>
      </c>
      <c r="FK16" s="9">
        <v>78.186999999999998</v>
      </c>
      <c r="FL16" s="9">
        <v>43.338000000000001</v>
      </c>
      <c r="FM16" s="9">
        <v>34.848999999999997</v>
      </c>
      <c r="FN16" s="9">
        <v>33.018000000000001</v>
      </c>
      <c r="FO16" s="9">
        <v>17.940999999999999</v>
      </c>
      <c r="FP16" s="9">
        <v>15.077</v>
      </c>
      <c r="FQ16" s="9">
        <v>98.278000000000006</v>
      </c>
      <c r="FR16" s="9">
        <v>50.66</v>
      </c>
      <c r="FS16" s="9">
        <v>47.618000000000002</v>
      </c>
      <c r="FT16" s="9">
        <v>13.738</v>
      </c>
      <c r="FU16" s="9">
        <v>7.3860000000000001</v>
      </c>
      <c r="FV16" s="9">
        <v>6.3520000000000003</v>
      </c>
      <c r="FW16" s="9">
        <v>62.603999999999999</v>
      </c>
      <c r="FX16" s="9">
        <v>30.187999999999999</v>
      </c>
      <c r="FY16" s="9">
        <v>32.415999999999997</v>
      </c>
      <c r="FZ16" s="9">
        <v>19.279</v>
      </c>
      <c r="GA16" s="9">
        <v>10.555</v>
      </c>
      <c r="GB16" s="9">
        <v>8.7240000000000002</v>
      </c>
      <c r="GC16" s="9">
        <v>35.673000000000002</v>
      </c>
      <c r="GD16" s="9">
        <v>20.471</v>
      </c>
      <c r="GE16" s="9">
        <v>15.202</v>
      </c>
      <c r="GF16" s="9">
        <v>1.0860000000000001</v>
      </c>
      <c r="GG16" s="9">
        <v>0.59499999999999997</v>
      </c>
      <c r="GH16" s="9">
        <v>0.49099999999999999</v>
      </c>
      <c r="GI16" s="9">
        <v>4.726</v>
      </c>
      <c r="GJ16" s="9">
        <v>1.966</v>
      </c>
      <c r="GK16" s="9">
        <v>2.7610000000000001</v>
      </c>
      <c r="GL16" s="9">
        <v>123.29300000000001</v>
      </c>
      <c r="GM16" s="9">
        <v>71.576999999999998</v>
      </c>
      <c r="GN16" s="9">
        <v>51.716000000000001</v>
      </c>
      <c r="GO16" s="9">
        <v>365.11399999999998</v>
      </c>
      <c r="GP16" s="9">
        <v>184.7</v>
      </c>
      <c r="GQ16" s="9">
        <v>180.41399999999999</v>
      </c>
      <c r="GR16" s="9">
        <v>46.966000000000001</v>
      </c>
      <c r="GS16" s="9">
        <v>22.016999999999999</v>
      </c>
      <c r="GT16" s="9">
        <v>24.949000000000002</v>
      </c>
      <c r="GU16" s="9">
        <v>230.30500000000001</v>
      </c>
      <c r="GV16" s="9">
        <v>116.96299999999999</v>
      </c>
      <c r="GW16" s="9">
        <v>113.34099999999999</v>
      </c>
      <c r="GX16" s="9">
        <v>20.992999999999999</v>
      </c>
      <c r="GY16" s="9">
        <v>8.3059999999999992</v>
      </c>
      <c r="GZ16" s="9">
        <v>12.686999999999999</v>
      </c>
      <c r="HA16" s="9">
        <v>110.131</v>
      </c>
      <c r="HB16" s="9">
        <v>57.219000000000001</v>
      </c>
      <c r="HC16" s="9">
        <v>52.911999999999999</v>
      </c>
      <c r="HD16" s="9">
        <v>25.972000000000001</v>
      </c>
      <c r="HE16" s="9">
        <v>13.711</v>
      </c>
      <c r="HF16" s="9">
        <v>12.262</v>
      </c>
      <c r="HG16" s="9">
        <v>120.17400000000001</v>
      </c>
      <c r="HH16" s="9">
        <v>59.744</v>
      </c>
      <c r="HI16" s="9">
        <v>60.43</v>
      </c>
      <c r="HJ16" s="9">
        <v>12.34</v>
      </c>
      <c r="HK16" s="9">
        <v>3.4039999999999999</v>
      </c>
      <c r="HL16" s="9">
        <v>8.9359999999999999</v>
      </c>
      <c r="HM16" s="9">
        <v>22.498000000000001</v>
      </c>
      <c r="HN16" s="9">
        <v>3.3290000000000002</v>
      </c>
      <c r="HO16" s="9">
        <v>19.167999999999999</v>
      </c>
      <c r="HP16" s="9">
        <v>29.07</v>
      </c>
      <c r="HQ16" s="9">
        <v>18.593</v>
      </c>
      <c r="HR16" s="9">
        <v>10.477</v>
      </c>
      <c r="HS16" s="9">
        <v>40.603000000000002</v>
      </c>
      <c r="HT16" s="9">
        <v>20.306999999999999</v>
      </c>
      <c r="HU16" s="9">
        <v>20.295999999999999</v>
      </c>
      <c r="HV16" s="9">
        <v>30.678000000000001</v>
      </c>
      <c r="HW16" s="9">
        <v>24.584</v>
      </c>
      <c r="HX16" s="9">
        <v>6.0940000000000003</v>
      </c>
      <c r="HY16" s="9">
        <v>59.162999999999997</v>
      </c>
      <c r="HZ16" s="9">
        <v>38.786999999999999</v>
      </c>
      <c r="IA16" s="9">
        <v>20.376000000000001</v>
      </c>
      <c r="IB16" s="9">
        <v>4.2389999999999999</v>
      </c>
      <c r="IC16" s="9">
        <v>2.9790000000000001</v>
      </c>
      <c r="ID16" s="9">
        <v>1.2609999999999999</v>
      </c>
      <c r="IE16" s="9">
        <v>12.545999999999999</v>
      </c>
      <c r="IF16" s="9">
        <v>5.3129999999999997</v>
      </c>
      <c r="IG16" s="9">
        <v>7.2329999999999997</v>
      </c>
      <c r="IH16" s="9">
        <v>21.596</v>
      </c>
      <c r="II16" s="9">
        <v>12.202999999999999</v>
      </c>
      <c r="IJ16" s="9">
        <v>9.3930000000000007</v>
      </c>
      <c r="IK16" s="9">
        <v>73.021000000000001</v>
      </c>
      <c r="IL16" s="9">
        <v>44.445999999999998</v>
      </c>
      <c r="IM16" s="9">
        <v>28.574999999999999</v>
      </c>
      <c r="IN16" s="9">
        <v>10.971</v>
      </c>
      <c r="IO16" s="9">
        <v>5.9269999999999996</v>
      </c>
      <c r="IP16" s="9">
        <v>5.0430000000000001</v>
      </c>
      <c r="IQ16" s="9">
        <v>39.744999999999997</v>
      </c>
    </row>
    <row r="17" spans="1:251">
      <c r="A17" s="10">
        <v>44228</v>
      </c>
      <c r="B17" s="9">
        <v>193.697</v>
      </c>
      <c r="C17" s="9">
        <v>104.568</v>
      </c>
      <c r="D17" s="9">
        <v>89.129000000000005</v>
      </c>
      <c r="E17" s="9">
        <v>93.941000000000003</v>
      </c>
      <c r="F17" s="9">
        <v>42.095999999999997</v>
      </c>
      <c r="G17" s="9">
        <v>51.844999999999999</v>
      </c>
      <c r="H17" s="9">
        <v>158.989</v>
      </c>
      <c r="I17" s="9">
        <v>87.314999999999998</v>
      </c>
      <c r="J17" s="9">
        <v>71.673000000000002</v>
      </c>
      <c r="K17" s="9">
        <v>85.093000000000004</v>
      </c>
      <c r="L17" s="9">
        <v>34.895000000000003</v>
      </c>
      <c r="M17" s="9">
        <v>50.198</v>
      </c>
      <c r="N17" s="9">
        <v>94.153000000000006</v>
      </c>
      <c r="O17" s="9">
        <v>47.511000000000003</v>
      </c>
      <c r="P17" s="9">
        <v>46.642000000000003</v>
      </c>
      <c r="Q17" s="9">
        <v>67.281999999999996</v>
      </c>
      <c r="R17" s="9">
        <v>26.63</v>
      </c>
      <c r="S17" s="9">
        <v>40.652000000000001</v>
      </c>
      <c r="T17" s="9">
        <v>123.785</v>
      </c>
      <c r="U17" s="9">
        <v>66.712000000000003</v>
      </c>
      <c r="V17" s="9">
        <v>57.073</v>
      </c>
      <c r="W17" s="9">
        <v>62.698</v>
      </c>
      <c r="X17" s="9">
        <v>26.719000000000001</v>
      </c>
      <c r="Y17" s="9">
        <v>35.978999999999999</v>
      </c>
      <c r="Z17" s="9">
        <v>16.161000000000001</v>
      </c>
      <c r="AA17" s="9">
        <v>9.1539999999999999</v>
      </c>
      <c r="AB17" s="9">
        <v>7.0069999999999997</v>
      </c>
      <c r="AC17" s="9">
        <v>13.236000000000001</v>
      </c>
      <c r="AD17" s="9">
        <v>5.7220000000000004</v>
      </c>
      <c r="AE17" s="9">
        <v>7.5140000000000002</v>
      </c>
      <c r="AF17" s="9">
        <v>30.114999999999998</v>
      </c>
      <c r="AG17" s="9">
        <v>16.364000000000001</v>
      </c>
      <c r="AH17" s="9">
        <v>13.75</v>
      </c>
      <c r="AI17" s="9">
        <v>18.893000000000001</v>
      </c>
      <c r="AJ17" s="9">
        <v>6.984</v>
      </c>
      <c r="AK17" s="9">
        <v>11.909000000000001</v>
      </c>
      <c r="AL17" s="9">
        <v>76.302000000000007</v>
      </c>
      <c r="AM17" s="9">
        <v>45.164999999999999</v>
      </c>
      <c r="AN17" s="9">
        <v>31.138000000000002</v>
      </c>
      <c r="AO17" s="9">
        <v>34.798999999999999</v>
      </c>
      <c r="AP17" s="9">
        <v>11.154</v>
      </c>
      <c r="AQ17" s="9">
        <v>23.645</v>
      </c>
      <c r="AR17" s="9">
        <v>47.761000000000003</v>
      </c>
      <c r="AS17" s="9">
        <v>28.222999999999999</v>
      </c>
      <c r="AT17" s="9">
        <v>19.538</v>
      </c>
      <c r="AU17" s="9">
        <v>32.716000000000001</v>
      </c>
      <c r="AV17" s="9">
        <v>13.273999999999999</v>
      </c>
      <c r="AW17" s="9">
        <v>19.442</v>
      </c>
      <c r="AX17" s="9">
        <v>187.749</v>
      </c>
      <c r="AY17" s="9">
        <v>102.075</v>
      </c>
      <c r="AZ17" s="9">
        <v>85.674000000000007</v>
      </c>
      <c r="BA17" s="9">
        <v>103.182</v>
      </c>
      <c r="BB17" s="9">
        <v>43.877000000000002</v>
      </c>
      <c r="BC17" s="9">
        <v>59.305</v>
      </c>
      <c r="BD17" s="9">
        <v>93.546999999999997</v>
      </c>
      <c r="BE17" s="9">
        <v>58.274000000000001</v>
      </c>
      <c r="BF17" s="9">
        <v>35.273000000000003</v>
      </c>
      <c r="BG17" s="9">
        <v>43.829000000000001</v>
      </c>
      <c r="BH17" s="9">
        <v>16.146000000000001</v>
      </c>
      <c r="BI17" s="9">
        <v>27.683</v>
      </c>
      <c r="BJ17" s="9">
        <v>50.156999999999996</v>
      </c>
      <c r="BK17" s="9">
        <v>26.15</v>
      </c>
      <c r="BL17" s="9">
        <v>24.007000000000001</v>
      </c>
      <c r="BM17" s="9">
        <v>33.225000000000001</v>
      </c>
      <c r="BN17" s="9">
        <v>15.638</v>
      </c>
      <c r="BO17" s="9">
        <v>17.585999999999999</v>
      </c>
      <c r="BP17" s="9">
        <v>4.6189999999999998</v>
      </c>
      <c r="BQ17" s="9">
        <v>1.611</v>
      </c>
      <c r="BR17" s="9">
        <v>3.0089999999999999</v>
      </c>
      <c r="BS17" s="9">
        <v>421.68</v>
      </c>
      <c r="BT17" s="9">
        <v>214.24199999999999</v>
      </c>
      <c r="BU17" s="9">
        <v>207.43799999999999</v>
      </c>
      <c r="BV17" s="9">
        <v>119.114</v>
      </c>
      <c r="BW17" s="9">
        <v>57.539000000000001</v>
      </c>
      <c r="BX17" s="9">
        <v>61.575000000000003</v>
      </c>
      <c r="BY17" s="9">
        <v>351.85599999999999</v>
      </c>
      <c r="BZ17" s="9">
        <v>166.04</v>
      </c>
      <c r="CA17" s="9">
        <v>185.816</v>
      </c>
      <c r="CB17" s="9">
        <v>16.494</v>
      </c>
      <c r="CC17" s="9">
        <v>7.952</v>
      </c>
      <c r="CD17" s="9">
        <v>8.5429999999999993</v>
      </c>
      <c r="CE17" s="9">
        <v>58.856999999999999</v>
      </c>
      <c r="CF17" s="9">
        <v>30.231999999999999</v>
      </c>
      <c r="CG17" s="9">
        <v>28.625</v>
      </c>
      <c r="CH17" s="9">
        <v>7.4710000000000001</v>
      </c>
      <c r="CI17" s="9">
        <v>2.9260000000000002</v>
      </c>
      <c r="CJ17" s="9">
        <v>4.5449999999999999</v>
      </c>
      <c r="CK17" s="9">
        <v>22.347000000000001</v>
      </c>
      <c r="CL17" s="9">
        <v>8.798</v>
      </c>
      <c r="CM17" s="9">
        <v>13.548999999999999</v>
      </c>
      <c r="CN17" s="9">
        <v>41.892000000000003</v>
      </c>
      <c r="CO17" s="9">
        <v>17.151</v>
      </c>
      <c r="CP17" s="9">
        <v>24.741</v>
      </c>
      <c r="CQ17" s="9">
        <v>136.93799999999999</v>
      </c>
      <c r="CR17" s="9">
        <v>58.871000000000002</v>
      </c>
      <c r="CS17" s="9">
        <v>78.066999999999993</v>
      </c>
      <c r="CT17" s="9">
        <v>19.562999999999999</v>
      </c>
      <c r="CU17" s="9">
        <v>11.340999999999999</v>
      </c>
      <c r="CV17" s="9">
        <v>8.2219999999999995</v>
      </c>
      <c r="CW17" s="9">
        <v>47.033999999999999</v>
      </c>
      <c r="CX17" s="9">
        <v>18.916</v>
      </c>
      <c r="CY17" s="9">
        <v>28.117999999999999</v>
      </c>
      <c r="CZ17" s="9">
        <v>25.734000000000002</v>
      </c>
      <c r="DA17" s="9">
        <v>14.518000000000001</v>
      </c>
      <c r="DB17" s="9">
        <v>11.215999999999999</v>
      </c>
      <c r="DC17" s="9">
        <v>70.082999999999998</v>
      </c>
      <c r="DD17" s="9">
        <v>42.506</v>
      </c>
      <c r="DE17" s="9">
        <v>27.577000000000002</v>
      </c>
      <c r="DF17" s="9">
        <v>2.0430000000000001</v>
      </c>
      <c r="DG17" s="9">
        <v>0.85599999999999998</v>
      </c>
      <c r="DH17" s="9">
        <v>1.1870000000000001</v>
      </c>
      <c r="DI17" s="9">
        <v>8.407</v>
      </c>
      <c r="DJ17" s="9">
        <v>1.962</v>
      </c>
      <c r="DK17" s="9">
        <v>6.444</v>
      </c>
      <c r="DL17" s="9">
        <v>2.5019999999999998</v>
      </c>
      <c r="DM17" s="9">
        <v>0.66</v>
      </c>
      <c r="DN17" s="9">
        <v>1.8420000000000001</v>
      </c>
      <c r="DO17" s="9">
        <v>4.2050000000000001</v>
      </c>
      <c r="DP17" s="9">
        <v>1.948</v>
      </c>
      <c r="DQ17" s="9">
        <v>2.2570000000000001</v>
      </c>
      <c r="DR17" s="9">
        <v>3.415</v>
      </c>
      <c r="DS17" s="9">
        <v>2.1349999999999998</v>
      </c>
      <c r="DT17" s="9">
        <v>1.28</v>
      </c>
      <c r="DU17" s="9">
        <v>3.9849999999999999</v>
      </c>
      <c r="DV17" s="9">
        <v>2.806</v>
      </c>
      <c r="DW17" s="9">
        <v>1.179</v>
      </c>
      <c r="DX17" s="9">
        <v>94.061999999999998</v>
      </c>
      <c r="DY17" s="9">
        <v>55.71</v>
      </c>
      <c r="DZ17" s="9">
        <v>38.351999999999997</v>
      </c>
      <c r="EA17" s="9">
        <v>192.667</v>
      </c>
      <c r="EB17" s="9">
        <v>99.162000000000006</v>
      </c>
      <c r="EC17" s="9">
        <v>93.504999999999995</v>
      </c>
      <c r="ED17" s="9">
        <v>164.184</v>
      </c>
      <c r="EE17" s="9">
        <v>93.406000000000006</v>
      </c>
      <c r="EF17" s="9">
        <v>70.778000000000006</v>
      </c>
      <c r="EG17" s="9">
        <v>479.02499999999998</v>
      </c>
      <c r="EH17" s="9">
        <v>236.458</v>
      </c>
      <c r="EI17" s="9">
        <v>242.56800000000001</v>
      </c>
      <c r="EJ17" s="9">
        <v>161.50200000000001</v>
      </c>
      <c r="EK17" s="9">
        <v>91.468000000000004</v>
      </c>
      <c r="EL17" s="9">
        <v>70.034999999999997</v>
      </c>
      <c r="EM17" s="9">
        <v>473.37799999999999</v>
      </c>
      <c r="EN17" s="9">
        <v>233.19300000000001</v>
      </c>
      <c r="EO17" s="9">
        <v>240.184</v>
      </c>
      <c r="EP17" s="9">
        <v>62.417000000000002</v>
      </c>
      <c r="EQ17" s="9">
        <v>38.825000000000003</v>
      </c>
      <c r="ER17" s="9">
        <v>23.593</v>
      </c>
      <c r="ES17" s="9">
        <v>158.23599999999999</v>
      </c>
      <c r="ET17" s="9">
        <v>73.343999999999994</v>
      </c>
      <c r="EU17" s="9">
        <v>84.891999999999996</v>
      </c>
      <c r="EV17" s="9">
        <v>58.829000000000001</v>
      </c>
      <c r="EW17" s="9">
        <v>30.888999999999999</v>
      </c>
      <c r="EX17" s="9">
        <v>27.939</v>
      </c>
      <c r="EY17" s="9">
        <v>214.69399999999999</v>
      </c>
      <c r="EZ17" s="9">
        <v>113.95099999999999</v>
      </c>
      <c r="FA17" s="9">
        <v>100.74299999999999</v>
      </c>
      <c r="FB17" s="9">
        <v>32.956000000000003</v>
      </c>
      <c r="FC17" s="9">
        <v>17.748999999999999</v>
      </c>
      <c r="FD17" s="9">
        <v>15.207000000000001</v>
      </c>
      <c r="FE17" s="9">
        <v>134.91300000000001</v>
      </c>
      <c r="FF17" s="9">
        <v>75.647000000000006</v>
      </c>
      <c r="FG17" s="9">
        <v>59.265000000000001</v>
      </c>
      <c r="FH17" s="9">
        <v>25.873000000000001</v>
      </c>
      <c r="FI17" s="9">
        <v>13.14</v>
      </c>
      <c r="FJ17" s="9">
        <v>12.733000000000001</v>
      </c>
      <c r="FK17" s="9">
        <v>79.781000000000006</v>
      </c>
      <c r="FL17" s="9">
        <v>38.302999999999997</v>
      </c>
      <c r="FM17" s="9">
        <v>41.478000000000002</v>
      </c>
      <c r="FN17" s="9">
        <v>40.256</v>
      </c>
      <c r="FO17" s="9">
        <v>21.754000000000001</v>
      </c>
      <c r="FP17" s="9">
        <v>18.501999999999999</v>
      </c>
      <c r="FQ17" s="9">
        <v>100.447</v>
      </c>
      <c r="FR17" s="9">
        <v>45.898000000000003</v>
      </c>
      <c r="FS17" s="9">
        <v>54.548999999999999</v>
      </c>
      <c r="FT17" s="9">
        <v>21.526</v>
      </c>
      <c r="FU17" s="9">
        <v>11.069000000000001</v>
      </c>
      <c r="FV17" s="9">
        <v>10.457000000000001</v>
      </c>
      <c r="FW17" s="9">
        <v>71.962000000000003</v>
      </c>
      <c r="FX17" s="9">
        <v>31.763000000000002</v>
      </c>
      <c r="FY17" s="9">
        <v>40.198999999999998</v>
      </c>
      <c r="FZ17" s="9">
        <v>18.73</v>
      </c>
      <c r="GA17" s="9">
        <v>10.683999999999999</v>
      </c>
      <c r="GB17" s="9">
        <v>8.0449999999999999</v>
      </c>
      <c r="GC17" s="9">
        <v>28.484999999999999</v>
      </c>
      <c r="GD17" s="9">
        <v>14.135</v>
      </c>
      <c r="GE17" s="9">
        <v>14.35</v>
      </c>
      <c r="GF17" s="9">
        <v>2.6819999999999999</v>
      </c>
      <c r="GG17" s="9">
        <v>1.9379999999999999</v>
      </c>
      <c r="GH17" s="9">
        <v>0.74399999999999999</v>
      </c>
      <c r="GI17" s="9">
        <v>5.6479999999999997</v>
      </c>
      <c r="GJ17" s="9">
        <v>3.2650000000000001</v>
      </c>
      <c r="GK17" s="9">
        <v>2.383</v>
      </c>
      <c r="GL17" s="9">
        <v>136.089</v>
      </c>
      <c r="GM17" s="9">
        <v>76.450999999999993</v>
      </c>
      <c r="GN17" s="9">
        <v>59.637999999999998</v>
      </c>
      <c r="GO17" s="9">
        <v>408.33499999999998</v>
      </c>
      <c r="GP17" s="9">
        <v>203.232</v>
      </c>
      <c r="GQ17" s="9">
        <v>205.102</v>
      </c>
      <c r="GR17" s="9">
        <v>54.777000000000001</v>
      </c>
      <c r="GS17" s="9">
        <v>27.838999999999999</v>
      </c>
      <c r="GT17" s="9">
        <v>26.937000000000001</v>
      </c>
      <c r="GU17" s="9">
        <v>236.44499999999999</v>
      </c>
      <c r="GV17" s="9">
        <v>126.83499999999999</v>
      </c>
      <c r="GW17" s="9">
        <v>109.61</v>
      </c>
      <c r="GX17" s="9">
        <v>30.663</v>
      </c>
      <c r="GY17" s="9">
        <v>13.688000000000001</v>
      </c>
      <c r="GZ17" s="9">
        <v>16.975000000000001</v>
      </c>
      <c r="HA17" s="9">
        <v>123.786</v>
      </c>
      <c r="HB17" s="9">
        <v>65.841999999999999</v>
      </c>
      <c r="HC17" s="9">
        <v>57.944000000000003</v>
      </c>
      <c r="HD17" s="9">
        <v>24.114000000000001</v>
      </c>
      <c r="HE17" s="9">
        <v>14.151</v>
      </c>
      <c r="HF17" s="9">
        <v>9.9629999999999992</v>
      </c>
      <c r="HG17" s="9">
        <v>112.66</v>
      </c>
      <c r="HH17" s="9">
        <v>60.993000000000002</v>
      </c>
      <c r="HI17" s="9">
        <v>51.665999999999997</v>
      </c>
      <c r="HJ17" s="9">
        <v>11.201000000000001</v>
      </c>
      <c r="HK17" s="9">
        <v>1.085</v>
      </c>
      <c r="HL17" s="9">
        <v>10.116</v>
      </c>
      <c r="HM17" s="9">
        <v>24.245999999999999</v>
      </c>
      <c r="HN17" s="9">
        <v>1.6839999999999999</v>
      </c>
      <c r="HO17" s="9">
        <v>22.562999999999999</v>
      </c>
      <c r="HP17" s="9">
        <v>22.823</v>
      </c>
      <c r="HQ17" s="9">
        <v>15.795</v>
      </c>
      <c r="HR17" s="9">
        <v>7.0279999999999996</v>
      </c>
      <c r="HS17" s="9">
        <v>60.555999999999997</v>
      </c>
      <c r="HT17" s="9">
        <v>25.606999999999999</v>
      </c>
      <c r="HU17" s="9">
        <v>34.948999999999998</v>
      </c>
      <c r="HV17" s="9">
        <v>40.078000000000003</v>
      </c>
      <c r="HW17" s="9">
        <v>28.010999999999999</v>
      </c>
      <c r="HX17" s="9">
        <v>12.067</v>
      </c>
      <c r="HY17" s="9">
        <v>69.942999999999998</v>
      </c>
      <c r="HZ17" s="9">
        <v>39.831000000000003</v>
      </c>
      <c r="IA17" s="9">
        <v>30.111000000000001</v>
      </c>
      <c r="IB17" s="9">
        <v>7.21</v>
      </c>
      <c r="IC17" s="9">
        <v>3.7210000000000001</v>
      </c>
      <c r="ID17" s="9">
        <v>3.4889999999999999</v>
      </c>
      <c r="IE17" s="9">
        <v>17.145</v>
      </c>
      <c r="IF17" s="9">
        <v>9.2759999999999998</v>
      </c>
      <c r="IG17" s="9">
        <v>7.8689999999999998</v>
      </c>
      <c r="IH17" s="9">
        <v>26.332999999999998</v>
      </c>
      <c r="II17" s="9">
        <v>16.373000000000001</v>
      </c>
      <c r="IJ17" s="9">
        <v>9.9600000000000009</v>
      </c>
      <c r="IK17" s="9">
        <v>67.358999999999995</v>
      </c>
      <c r="IL17" s="9">
        <v>31.776</v>
      </c>
      <c r="IM17" s="9">
        <v>35.582999999999998</v>
      </c>
      <c r="IN17" s="9">
        <v>14.19</v>
      </c>
      <c r="IO17" s="9">
        <v>10.007</v>
      </c>
      <c r="IP17" s="9">
        <v>4.1829999999999998</v>
      </c>
      <c r="IQ17" s="9">
        <v>30.206</v>
      </c>
    </row>
    <row r="18" spans="1:251">
      <c r="A18" s="10">
        <v>44593</v>
      </c>
      <c r="B18" s="9">
        <v>133.63800000000001</v>
      </c>
      <c r="C18" s="9">
        <v>65.968999999999994</v>
      </c>
      <c r="D18" s="9">
        <v>67.668999999999997</v>
      </c>
      <c r="E18" s="9">
        <v>88.790999999999997</v>
      </c>
      <c r="F18" s="9">
        <v>40.662999999999997</v>
      </c>
      <c r="G18" s="9">
        <v>48.128</v>
      </c>
      <c r="H18" s="9">
        <v>110.298</v>
      </c>
      <c r="I18" s="9">
        <v>51.127000000000002</v>
      </c>
      <c r="J18" s="9">
        <v>59.170999999999999</v>
      </c>
      <c r="K18" s="9">
        <v>77.513000000000005</v>
      </c>
      <c r="L18" s="9">
        <v>34.143999999999998</v>
      </c>
      <c r="M18" s="9">
        <v>43.369</v>
      </c>
      <c r="N18" s="9">
        <v>62.529000000000003</v>
      </c>
      <c r="O18" s="9">
        <v>32.03</v>
      </c>
      <c r="P18" s="9">
        <v>30.498999999999999</v>
      </c>
      <c r="Q18" s="9">
        <v>72.057000000000002</v>
      </c>
      <c r="R18" s="9">
        <v>32.122</v>
      </c>
      <c r="S18" s="9">
        <v>39.935000000000002</v>
      </c>
      <c r="T18" s="9">
        <v>74.069000000000003</v>
      </c>
      <c r="U18" s="9">
        <v>37.701999999999998</v>
      </c>
      <c r="V18" s="9">
        <v>36.366999999999997</v>
      </c>
      <c r="W18" s="9">
        <v>45.506</v>
      </c>
      <c r="X18" s="9">
        <v>21.616</v>
      </c>
      <c r="Y18" s="9">
        <v>23.89</v>
      </c>
      <c r="Z18" s="9">
        <v>9.9390000000000001</v>
      </c>
      <c r="AA18" s="9">
        <v>7.452</v>
      </c>
      <c r="AB18" s="9">
        <v>2.4860000000000002</v>
      </c>
      <c r="AC18" s="9">
        <v>10.856999999999999</v>
      </c>
      <c r="AD18" s="9">
        <v>4.6399999999999997</v>
      </c>
      <c r="AE18" s="9">
        <v>6.2169999999999996</v>
      </c>
      <c r="AF18" s="9">
        <v>16.626999999999999</v>
      </c>
      <c r="AG18" s="9">
        <v>6.17</v>
      </c>
      <c r="AH18" s="9">
        <v>10.457000000000001</v>
      </c>
      <c r="AI18" s="9">
        <v>14.278</v>
      </c>
      <c r="AJ18" s="9">
        <v>8.4740000000000002</v>
      </c>
      <c r="AK18" s="9">
        <v>5.8040000000000003</v>
      </c>
      <c r="AL18" s="9">
        <v>42.86</v>
      </c>
      <c r="AM18" s="9">
        <v>20.524999999999999</v>
      </c>
      <c r="AN18" s="9">
        <v>22.335000000000001</v>
      </c>
      <c r="AO18" s="9">
        <v>23.242000000000001</v>
      </c>
      <c r="AP18" s="9">
        <v>12.930999999999999</v>
      </c>
      <c r="AQ18" s="9">
        <v>10.311</v>
      </c>
      <c r="AR18" s="9">
        <v>27.76</v>
      </c>
      <c r="AS18" s="9">
        <v>12.727</v>
      </c>
      <c r="AT18" s="9">
        <v>15.032999999999999</v>
      </c>
      <c r="AU18" s="9">
        <v>21.751000000000001</v>
      </c>
      <c r="AV18" s="9">
        <v>10.815</v>
      </c>
      <c r="AW18" s="9">
        <v>10.936999999999999</v>
      </c>
      <c r="AX18" s="9">
        <v>123.48099999999999</v>
      </c>
      <c r="AY18" s="9">
        <v>59.552999999999997</v>
      </c>
      <c r="AZ18" s="9">
        <v>63.927999999999997</v>
      </c>
      <c r="BA18" s="9">
        <v>102.526</v>
      </c>
      <c r="BB18" s="9">
        <v>46.021999999999998</v>
      </c>
      <c r="BC18" s="9">
        <v>56.503999999999998</v>
      </c>
      <c r="BD18" s="9">
        <v>50.704000000000001</v>
      </c>
      <c r="BE18" s="9">
        <v>27.475999999999999</v>
      </c>
      <c r="BF18" s="9">
        <v>23.227</v>
      </c>
      <c r="BG18" s="9">
        <v>21.33</v>
      </c>
      <c r="BH18" s="9">
        <v>8.1910000000000007</v>
      </c>
      <c r="BI18" s="9">
        <v>13.138999999999999</v>
      </c>
      <c r="BJ18" s="9">
        <v>30.446999999999999</v>
      </c>
      <c r="BK18" s="9">
        <v>11.919</v>
      </c>
      <c r="BL18" s="9">
        <v>18.527999999999999</v>
      </c>
      <c r="BM18" s="9">
        <v>24.305</v>
      </c>
      <c r="BN18" s="9">
        <v>12.349</v>
      </c>
      <c r="BO18" s="9">
        <v>11.957000000000001</v>
      </c>
      <c r="BP18" s="9">
        <v>4.95</v>
      </c>
      <c r="BQ18" s="9">
        <v>3.4820000000000002</v>
      </c>
      <c r="BR18" s="9">
        <v>1.468</v>
      </c>
      <c r="BS18" s="9">
        <v>643.86500000000001</v>
      </c>
      <c r="BT18" s="9">
        <v>321.78199999999998</v>
      </c>
      <c r="BU18" s="9">
        <v>322.08300000000003</v>
      </c>
      <c r="BV18" s="9">
        <v>81.676000000000002</v>
      </c>
      <c r="BW18" s="9">
        <v>38.268000000000001</v>
      </c>
      <c r="BX18" s="9">
        <v>43.408000000000001</v>
      </c>
      <c r="BY18" s="9">
        <v>492.279</v>
      </c>
      <c r="BZ18" s="9">
        <v>244.15199999999999</v>
      </c>
      <c r="CA18" s="9">
        <v>248.12700000000001</v>
      </c>
      <c r="CB18" s="9">
        <v>14.358000000000001</v>
      </c>
      <c r="CC18" s="9">
        <v>4.5590000000000002</v>
      </c>
      <c r="CD18" s="9">
        <v>9.7989999999999995</v>
      </c>
      <c r="CE18" s="9">
        <v>93.242000000000004</v>
      </c>
      <c r="CF18" s="9">
        <v>38.246000000000002</v>
      </c>
      <c r="CG18" s="9">
        <v>54.996000000000002</v>
      </c>
      <c r="CH18" s="9">
        <v>2.952</v>
      </c>
      <c r="CI18" s="9">
        <v>1.1739999999999999</v>
      </c>
      <c r="CJ18" s="9">
        <v>1.778</v>
      </c>
      <c r="CK18" s="9">
        <v>23.46</v>
      </c>
      <c r="CL18" s="9">
        <v>8.4860000000000007</v>
      </c>
      <c r="CM18" s="9">
        <v>14.974</v>
      </c>
      <c r="CN18" s="9">
        <v>25.986000000000001</v>
      </c>
      <c r="CO18" s="9">
        <v>15.81</v>
      </c>
      <c r="CP18" s="9">
        <v>10.176</v>
      </c>
      <c r="CQ18" s="9">
        <v>187.52199999999999</v>
      </c>
      <c r="CR18" s="9">
        <v>96.013000000000005</v>
      </c>
      <c r="CS18" s="9">
        <v>91.509</v>
      </c>
      <c r="CT18" s="9">
        <v>12.852</v>
      </c>
      <c r="CU18" s="9">
        <v>4.798</v>
      </c>
      <c r="CV18" s="9">
        <v>8.0549999999999997</v>
      </c>
      <c r="CW18" s="9">
        <v>68.62</v>
      </c>
      <c r="CX18" s="9">
        <v>35.598999999999997</v>
      </c>
      <c r="CY18" s="9">
        <v>33.021000000000001</v>
      </c>
      <c r="CZ18" s="9">
        <v>18.838999999999999</v>
      </c>
      <c r="DA18" s="9">
        <v>9.2029999999999994</v>
      </c>
      <c r="DB18" s="9">
        <v>9.6359999999999992</v>
      </c>
      <c r="DC18" s="9">
        <v>90.49</v>
      </c>
      <c r="DD18" s="9">
        <v>51.103999999999999</v>
      </c>
      <c r="DE18" s="9">
        <v>39.386000000000003</v>
      </c>
      <c r="DF18" s="9">
        <v>4.5670000000000002</v>
      </c>
      <c r="DG18" s="9">
        <v>1.5189999999999999</v>
      </c>
      <c r="DH18" s="9">
        <v>3.0489999999999999</v>
      </c>
      <c r="DI18" s="9">
        <v>12.433999999999999</v>
      </c>
      <c r="DJ18" s="9">
        <v>7.9779999999999998</v>
      </c>
      <c r="DK18" s="9">
        <v>4.4560000000000004</v>
      </c>
      <c r="DL18" s="9">
        <v>0.91</v>
      </c>
      <c r="DM18" s="9">
        <v>0.46700000000000003</v>
      </c>
      <c r="DN18" s="9">
        <v>0.443</v>
      </c>
      <c r="DO18" s="9">
        <v>5.2779999999999996</v>
      </c>
      <c r="DP18" s="9">
        <v>3.0449999999999999</v>
      </c>
      <c r="DQ18" s="9">
        <v>2.2330000000000001</v>
      </c>
      <c r="DR18" s="9">
        <v>1.212</v>
      </c>
      <c r="DS18" s="9">
        <v>0.73899999999999999</v>
      </c>
      <c r="DT18" s="9">
        <v>0.47299999999999998</v>
      </c>
      <c r="DU18" s="9">
        <v>11.234</v>
      </c>
      <c r="DV18" s="9">
        <v>3.681</v>
      </c>
      <c r="DW18" s="9">
        <v>7.5519999999999996</v>
      </c>
      <c r="DX18" s="9">
        <v>63.872999999999998</v>
      </c>
      <c r="DY18" s="9">
        <v>35.186</v>
      </c>
      <c r="DZ18" s="9">
        <v>28.687000000000001</v>
      </c>
      <c r="EA18" s="9">
        <v>275.608</v>
      </c>
      <c r="EB18" s="9">
        <v>135.46700000000001</v>
      </c>
      <c r="EC18" s="9">
        <v>140.14099999999999</v>
      </c>
      <c r="ED18" s="9">
        <v>116.675</v>
      </c>
      <c r="EE18" s="9">
        <v>62.920999999999999</v>
      </c>
      <c r="EF18" s="9">
        <v>53.753999999999998</v>
      </c>
      <c r="EG18" s="9">
        <v>589.74900000000002</v>
      </c>
      <c r="EH18" s="9">
        <v>285.11200000000002</v>
      </c>
      <c r="EI18" s="9">
        <v>304.637</v>
      </c>
      <c r="EJ18" s="9">
        <v>112.508</v>
      </c>
      <c r="EK18" s="9">
        <v>60.93</v>
      </c>
      <c r="EL18" s="9">
        <v>51.578000000000003</v>
      </c>
      <c r="EM18" s="9">
        <v>582.70799999999997</v>
      </c>
      <c r="EN18" s="9">
        <v>281.02699999999999</v>
      </c>
      <c r="EO18" s="9">
        <v>301.68099999999998</v>
      </c>
      <c r="EP18" s="9">
        <v>42.582999999999998</v>
      </c>
      <c r="EQ18" s="9">
        <v>24.616</v>
      </c>
      <c r="ER18" s="9">
        <v>17.966999999999999</v>
      </c>
      <c r="ES18" s="9">
        <v>193.327</v>
      </c>
      <c r="ET18" s="9">
        <v>97.819000000000003</v>
      </c>
      <c r="EU18" s="9">
        <v>95.509</v>
      </c>
      <c r="EV18" s="9">
        <v>42.301000000000002</v>
      </c>
      <c r="EW18" s="9">
        <v>21.869</v>
      </c>
      <c r="EX18" s="9">
        <v>20.431999999999999</v>
      </c>
      <c r="EY18" s="9">
        <v>254.131</v>
      </c>
      <c r="EZ18" s="9">
        <v>113.532</v>
      </c>
      <c r="FA18" s="9">
        <v>140.59899999999999</v>
      </c>
      <c r="FB18" s="9">
        <v>28.312000000000001</v>
      </c>
      <c r="FC18" s="9">
        <v>18.888000000000002</v>
      </c>
      <c r="FD18" s="9">
        <v>9.4250000000000007</v>
      </c>
      <c r="FE18" s="9">
        <v>148.71899999999999</v>
      </c>
      <c r="FF18" s="9">
        <v>69.116</v>
      </c>
      <c r="FG18" s="9">
        <v>79.602999999999994</v>
      </c>
      <c r="FH18" s="9">
        <v>13.989000000000001</v>
      </c>
      <c r="FI18" s="9">
        <v>2.9820000000000002</v>
      </c>
      <c r="FJ18" s="9">
        <v>11.007</v>
      </c>
      <c r="FK18" s="9">
        <v>105.41200000000001</v>
      </c>
      <c r="FL18" s="9">
        <v>44.415999999999997</v>
      </c>
      <c r="FM18" s="9">
        <v>60.996000000000002</v>
      </c>
      <c r="FN18" s="9">
        <v>27.623000000000001</v>
      </c>
      <c r="FO18" s="9">
        <v>14.444000000000001</v>
      </c>
      <c r="FP18" s="9">
        <v>13.179</v>
      </c>
      <c r="FQ18" s="9">
        <v>135.25</v>
      </c>
      <c r="FR18" s="9">
        <v>69.676000000000002</v>
      </c>
      <c r="FS18" s="9">
        <v>65.573999999999998</v>
      </c>
      <c r="FT18" s="9">
        <v>17.734999999999999</v>
      </c>
      <c r="FU18" s="9">
        <v>7.9340000000000002</v>
      </c>
      <c r="FV18" s="9">
        <v>9.8010000000000002</v>
      </c>
      <c r="FW18" s="9">
        <v>85.741</v>
      </c>
      <c r="FX18" s="9">
        <v>41.064999999999998</v>
      </c>
      <c r="FY18" s="9">
        <v>44.677</v>
      </c>
      <c r="FZ18" s="9">
        <v>9.8889999999999993</v>
      </c>
      <c r="GA18" s="9">
        <v>6.51</v>
      </c>
      <c r="GB18" s="9">
        <v>3.3780000000000001</v>
      </c>
      <c r="GC18" s="9">
        <v>49.508000000000003</v>
      </c>
      <c r="GD18" s="9">
        <v>28.611000000000001</v>
      </c>
      <c r="GE18" s="9">
        <v>20.896999999999998</v>
      </c>
      <c r="GF18" s="9">
        <v>4.1669999999999998</v>
      </c>
      <c r="GG18" s="9">
        <v>1.9910000000000001</v>
      </c>
      <c r="GH18" s="9">
        <v>2.1760000000000002</v>
      </c>
      <c r="GI18" s="9">
        <v>7.0410000000000004</v>
      </c>
      <c r="GJ18" s="9">
        <v>4.085</v>
      </c>
      <c r="GK18" s="9">
        <v>2.9550000000000001</v>
      </c>
      <c r="GL18" s="9">
        <v>103.22</v>
      </c>
      <c r="GM18" s="9">
        <v>52.768999999999998</v>
      </c>
      <c r="GN18" s="9">
        <v>50.451000000000001</v>
      </c>
      <c r="GO18" s="9">
        <v>489.79899999999998</v>
      </c>
      <c r="GP18" s="9">
        <v>238.738</v>
      </c>
      <c r="GQ18" s="9">
        <v>251.06</v>
      </c>
      <c r="GR18" s="9">
        <v>36.582999999999998</v>
      </c>
      <c r="GS18" s="9">
        <v>17.54</v>
      </c>
      <c r="GT18" s="9">
        <v>19.042999999999999</v>
      </c>
      <c r="GU18" s="9">
        <v>290.51299999999998</v>
      </c>
      <c r="GV18" s="9">
        <v>146.654</v>
      </c>
      <c r="GW18" s="9">
        <v>143.85900000000001</v>
      </c>
      <c r="GX18" s="9">
        <v>15.346</v>
      </c>
      <c r="GY18" s="9">
        <v>6.4340000000000002</v>
      </c>
      <c r="GZ18" s="9">
        <v>8.9120000000000008</v>
      </c>
      <c r="HA18" s="9">
        <v>130.965</v>
      </c>
      <c r="HB18" s="9">
        <v>64.593000000000004</v>
      </c>
      <c r="HC18" s="9">
        <v>66.372</v>
      </c>
      <c r="HD18" s="9">
        <v>21.236999999999998</v>
      </c>
      <c r="HE18" s="9">
        <v>11.106</v>
      </c>
      <c r="HF18" s="9">
        <v>10.130000000000001</v>
      </c>
      <c r="HG18" s="9">
        <v>159.548</v>
      </c>
      <c r="HH18" s="9">
        <v>82.061000000000007</v>
      </c>
      <c r="HI18" s="9">
        <v>77.486999999999995</v>
      </c>
      <c r="HJ18" s="9">
        <v>12.03</v>
      </c>
      <c r="HK18" s="9">
        <v>0.61199999999999999</v>
      </c>
      <c r="HL18" s="9">
        <v>11.417999999999999</v>
      </c>
      <c r="HM18" s="9">
        <v>32.531999999999996</v>
      </c>
      <c r="HN18" s="9">
        <v>4.5380000000000003</v>
      </c>
      <c r="HO18" s="9">
        <v>27.995000000000001</v>
      </c>
      <c r="HP18" s="9">
        <v>17.045999999999999</v>
      </c>
      <c r="HQ18" s="9">
        <v>10.36</v>
      </c>
      <c r="HR18" s="9">
        <v>6.6859999999999999</v>
      </c>
      <c r="HS18" s="9">
        <v>70.727000000000004</v>
      </c>
      <c r="HT18" s="9">
        <v>30.913</v>
      </c>
      <c r="HU18" s="9">
        <v>39.814</v>
      </c>
      <c r="HV18" s="9">
        <v>29.192</v>
      </c>
      <c r="HW18" s="9">
        <v>19.401</v>
      </c>
      <c r="HX18" s="9">
        <v>9.7910000000000004</v>
      </c>
      <c r="HY18" s="9">
        <v>77.275000000000006</v>
      </c>
      <c r="HZ18" s="9">
        <v>48.237000000000002</v>
      </c>
      <c r="IA18" s="9">
        <v>29.038</v>
      </c>
      <c r="IB18" s="9">
        <v>8.3699999999999992</v>
      </c>
      <c r="IC18" s="9">
        <v>4.8559999999999999</v>
      </c>
      <c r="ID18" s="9">
        <v>3.5139999999999998</v>
      </c>
      <c r="IE18" s="9">
        <v>18.751000000000001</v>
      </c>
      <c r="IF18" s="9">
        <v>8.3970000000000002</v>
      </c>
      <c r="IG18" s="9">
        <v>10.355</v>
      </c>
      <c r="IH18" s="9">
        <v>12.831</v>
      </c>
      <c r="II18" s="9">
        <v>9.5280000000000005</v>
      </c>
      <c r="IJ18" s="9">
        <v>3.3029999999999999</v>
      </c>
      <c r="IK18" s="9">
        <v>96.426000000000002</v>
      </c>
      <c r="IL18" s="9">
        <v>44.079000000000001</v>
      </c>
      <c r="IM18" s="9">
        <v>52.347000000000001</v>
      </c>
      <c r="IN18" s="9">
        <v>7.0149999999999997</v>
      </c>
      <c r="IO18" s="9">
        <v>4.83</v>
      </c>
      <c r="IP18" s="9">
        <v>2.1850000000000001</v>
      </c>
      <c r="IQ18" s="9">
        <v>49.359000000000002</v>
      </c>
    </row>
    <row r="19" spans="1:251">
      <c r="A19" s="10">
        <v>44958</v>
      </c>
      <c r="B19" s="9">
        <v>116.57899999999999</v>
      </c>
      <c r="C19" s="9">
        <v>59.381</v>
      </c>
      <c r="D19" s="9">
        <v>57.198</v>
      </c>
      <c r="E19" s="9">
        <v>79.094999999999999</v>
      </c>
      <c r="F19" s="9">
        <v>37.322000000000003</v>
      </c>
      <c r="G19" s="9">
        <v>41.773000000000003</v>
      </c>
      <c r="H19" s="9">
        <v>90.49</v>
      </c>
      <c r="I19" s="9">
        <v>44.304000000000002</v>
      </c>
      <c r="J19" s="9">
        <v>46.185000000000002</v>
      </c>
      <c r="K19" s="9">
        <v>70.555000000000007</v>
      </c>
      <c r="L19" s="9">
        <v>34.009</v>
      </c>
      <c r="M19" s="9">
        <v>36.545999999999999</v>
      </c>
      <c r="N19" s="9">
        <v>62.366</v>
      </c>
      <c r="O19" s="9">
        <v>34.28</v>
      </c>
      <c r="P19" s="9">
        <v>28.085999999999999</v>
      </c>
      <c r="Q19" s="9">
        <v>60.656999999999996</v>
      </c>
      <c r="R19" s="9">
        <v>29.216999999999999</v>
      </c>
      <c r="S19" s="9">
        <v>31.44</v>
      </c>
      <c r="T19" s="9">
        <v>71.474000000000004</v>
      </c>
      <c r="U19" s="9">
        <v>44.337000000000003</v>
      </c>
      <c r="V19" s="9">
        <v>27.137</v>
      </c>
      <c r="W19" s="9">
        <v>55.503</v>
      </c>
      <c r="X19" s="9">
        <v>30.946999999999999</v>
      </c>
      <c r="Y19" s="9">
        <v>24.556999999999999</v>
      </c>
      <c r="Z19" s="9">
        <v>8.016</v>
      </c>
      <c r="AA19" s="9">
        <v>6.2569999999999997</v>
      </c>
      <c r="AB19" s="9">
        <v>1.7589999999999999</v>
      </c>
      <c r="AC19" s="9">
        <v>12.769</v>
      </c>
      <c r="AD19" s="9">
        <v>5.3789999999999996</v>
      </c>
      <c r="AE19" s="9">
        <v>7.39</v>
      </c>
      <c r="AF19" s="9">
        <v>15.106999999999999</v>
      </c>
      <c r="AG19" s="9">
        <v>10.712</v>
      </c>
      <c r="AH19" s="9">
        <v>4.3949999999999996</v>
      </c>
      <c r="AI19" s="9">
        <v>18.149999999999999</v>
      </c>
      <c r="AJ19" s="9">
        <v>9.6780000000000008</v>
      </c>
      <c r="AK19" s="9">
        <v>8.4710000000000001</v>
      </c>
      <c r="AL19" s="9">
        <v>40.963999999999999</v>
      </c>
      <c r="AM19" s="9">
        <v>21.882000000000001</v>
      </c>
      <c r="AN19" s="9">
        <v>19.082000000000001</v>
      </c>
      <c r="AO19" s="9">
        <v>11.176</v>
      </c>
      <c r="AP19" s="9">
        <v>3.82</v>
      </c>
      <c r="AQ19" s="9">
        <v>7.3559999999999999</v>
      </c>
      <c r="AR19" s="9">
        <v>28.117999999999999</v>
      </c>
      <c r="AS19" s="9">
        <v>16.89</v>
      </c>
      <c r="AT19" s="9">
        <v>11.228</v>
      </c>
      <c r="AU19" s="9">
        <v>19.151</v>
      </c>
      <c r="AV19" s="9">
        <v>8.6189999999999998</v>
      </c>
      <c r="AW19" s="9">
        <v>10.532</v>
      </c>
      <c r="AX19" s="9">
        <v>109.114</v>
      </c>
      <c r="AY19" s="9">
        <v>57.512999999999998</v>
      </c>
      <c r="AZ19" s="9">
        <v>51.600999999999999</v>
      </c>
      <c r="BA19" s="9">
        <v>96.314999999999998</v>
      </c>
      <c r="BB19" s="9">
        <v>45.73</v>
      </c>
      <c r="BC19" s="9">
        <v>50.585000000000001</v>
      </c>
      <c r="BD19" s="9">
        <v>48.511000000000003</v>
      </c>
      <c r="BE19" s="9">
        <v>25.236999999999998</v>
      </c>
      <c r="BF19" s="9">
        <v>23.274000000000001</v>
      </c>
      <c r="BG19" s="9">
        <v>9.7870000000000008</v>
      </c>
      <c r="BH19" s="9">
        <v>4.4649999999999999</v>
      </c>
      <c r="BI19" s="9">
        <v>5.3230000000000004</v>
      </c>
      <c r="BJ19" s="9">
        <v>31.902999999999999</v>
      </c>
      <c r="BK19" s="9">
        <v>15.25</v>
      </c>
      <c r="BL19" s="9">
        <v>16.654</v>
      </c>
      <c r="BM19" s="9">
        <v>23.027999999999999</v>
      </c>
      <c r="BN19" s="9">
        <v>11.3</v>
      </c>
      <c r="BO19" s="9">
        <v>11.727</v>
      </c>
      <c r="BP19" s="9">
        <v>6.2030000000000003</v>
      </c>
      <c r="BQ19" s="9">
        <v>1.5720000000000001</v>
      </c>
      <c r="BR19" s="9">
        <v>4.6310000000000002</v>
      </c>
      <c r="BS19" s="9">
        <v>659.42</v>
      </c>
      <c r="BT19" s="9">
        <v>334.53899999999999</v>
      </c>
      <c r="BU19" s="9">
        <v>324.88099999999997</v>
      </c>
      <c r="BV19" s="9">
        <v>68.281999999999996</v>
      </c>
      <c r="BW19" s="9">
        <v>36.082000000000001</v>
      </c>
      <c r="BX19" s="9">
        <v>32.198999999999998</v>
      </c>
      <c r="BY19" s="9">
        <v>489.21899999999999</v>
      </c>
      <c r="BZ19" s="9">
        <v>239.47</v>
      </c>
      <c r="CA19" s="9">
        <v>249.749</v>
      </c>
      <c r="CB19" s="9">
        <v>11.063000000000001</v>
      </c>
      <c r="CC19" s="9">
        <v>6.7859999999999996</v>
      </c>
      <c r="CD19" s="9">
        <v>4.2770000000000001</v>
      </c>
      <c r="CE19" s="9">
        <v>74.456000000000003</v>
      </c>
      <c r="CF19" s="9">
        <v>42.698999999999998</v>
      </c>
      <c r="CG19" s="9">
        <v>31.757999999999999</v>
      </c>
      <c r="CH19" s="9">
        <v>1.79</v>
      </c>
      <c r="CI19" s="9">
        <v>1.278</v>
      </c>
      <c r="CJ19" s="9">
        <v>0.51200000000000001</v>
      </c>
      <c r="CK19" s="9">
        <v>25.492000000000001</v>
      </c>
      <c r="CL19" s="9">
        <v>9.2129999999999992</v>
      </c>
      <c r="CM19" s="9">
        <v>16.279</v>
      </c>
      <c r="CN19" s="9">
        <v>24.72</v>
      </c>
      <c r="CO19" s="9">
        <v>12.301</v>
      </c>
      <c r="CP19" s="9">
        <v>12.419</v>
      </c>
      <c r="CQ19" s="9">
        <v>204.126</v>
      </c>
      <c r="CR19" s="9">
        <v>88.429000000000002</v>
      </c>
      <c r="CS19" s="9">
        <v>115.696</v>
      </c>
      <c r="CT19" s="9">
        <v>13.093999999999999</v>
      </c>
      <c r="CU19" s="9">
        <v>7.3019999999999996</v>
      </c>
      <c r="CV19" s="9">
        <v>5.7919999999999998</v>
      </c>
      <c r="CW19" s="9">
        <v>63.390999999999998</v>
      </c>
      <c r="CX19" s="9">
        <v>31.654</v>
      </c>
      <c r="CY19" s="9">
        <v>31.738</v>
      </c>
      <c r="CZ19" s="9">
        <v>13.909000000000001</v>
      </c>
      <c r="DA19" s="9">
        <v>7.04</v>
      </c>
      <c r="DB19" s="9">
        <v>6.8689999999999998</v>
      </c>
      <c r="DC19" s="9">
        <v>95.587999999999994</v>
      </c>
      <c r="DD19" s="9">
        <v>53.198</v>
      </c>
      <c r="DE19" s="9">
        <v>42.390999999999998</v>
      </c>
      <c r="DF19" s="9">
        <v>2.42</v>
      </c>
      <c r="DG19" s="9">
        <v>1.375</v>
      </c>
      <c r="DH19" s="9">
        <v>1.044</v>
      </c>
      <c r="DI19" s="9">
        <v>7.6079999999999997</v>
      </c>
      <c r="DJ19" s="9">
        <v>3.7850000000000001</v>
      </c>
      <c r="DK19" s="9">
        <v>3.8220000000000001</v>
      </c>
      <c r="DL19" s="9">
        <v>0</v>
      </c>
      <c r="DM19" s="9">
        <v>0</v>
      </c>
      <c r="DN19" s="9">
        <v>0</v>
      </c>
      <c r="DO19" s="9">
        <v>5.1150000000000002</v>
      </c>
      <c r="DP19" s="9">
        <v>4.4290000000000003</v>
      </c>
      <c r="DQ19" s="9">
        <v>0.68600000000000005</v>
      </c>
      <c r="DR19" s="9">
        <v>1.286</v>
      </c>
      <c r="DS19" s="9">
        <v>0</v>
      </c>
      <c r="DT19" s="9">
        <v>1.286</v>
      </c>
      <c r="DU19" s="9">
        <v>13.442</v>
      </c>
      <c r="DV19" s="9">
        <v>6.0640000000000001</v>
      </c>
      <c r="DW19" s="9">
        <v>7.3780000000000001</v>
      </c>
      <c r="DX19" s="9">
        <v>69.77</v>
      </c>
      <c r="DY19" s="9">
        <v>37.402999999999999</v>
      </c>
      <c r="DZ19" s="9">
        <v>32.366</v>
      </c>
      <c r="EA19" s="9">
        <v>289.41899999999998</v>
      </c>
      <c r="EB19" s="9">
        <v>156.755</v>
      </c>
      <c r="EC19" s="9">
        <v>132.66300000000001</v>
      </c>
      <c r="ED19" s="9">
        <v>105.871</v>
      </c>
      <c r="EE19" s="9">
        <v>55.4</v>
      </c>
      <c r="EF19" s="9">
        <v>50.470999999999997</v>
      </c>
      <c r="EG19" s="9">
        <v>593.95899999999995</v>
      </c>
      <c r="EH19" s="9">
        <v>290.53300000000002</v>
      </c>
      <c r="EI19" s="9">
        <v>303.42599999999999</v>
      </c>
      <c r="EJ19" s="9">
        <v>105.011</v>
      </c>
      <c r="EK19" s="9">
        <v>54.933999999999997</v>
      </c>
      <c r="EL19" s="9">
        <v>50.076999999999998</v>
      </c>
      <c r="EM19" s="9">
        <v>581.55100000000004</v>
      </c>
      <c r="EN19" s="9">
        <v>282.02699999999999</v>
      </c>
      <c r="EO19" s="9">
        <v>299.52300000000002</v>
      </c>
      <c r="EP19" s="9">
        <v>43.24</v>
      </c>
      <c r="EQ19" s="9">
        <v>25.823</v>
      </c>
      <c r="ER19" s="9">
        <v>17.417999999999999</v>
      </c>
      <c r="ES19" s="9">
        <v>192.167</v>
      </c>
      <c r="ET19" s="9">
        <v>94.394999999999996</v>
      </c>
      <c r="EU19" s="9">
        <v>97.772000000000006</v>
      </c>
      <c r="EV19" s="9">
        <v>36.393000000000001</v>
      </c>
      <c r="EW19" s="9">
        <v>18.597000000000001</v>
      </c>
      <c r="EX19" s="9">
        <v>17.795999999999999</v>
      </c>
      <c r="EY19" s="9">
        <v>264.34300000000002</v>
      </c>
      <c r="EZ19" s="9">
        <v>133.45699999999999</v>
      </c>
      <c r="FA19" s="9">
        <v>130.886</v>
      </c>
      <c r="FB19" s="9">
        <v>17.975000000000001</v>
      </c>
      <c r="FC19" s="9">
        <v>9.1329999999999991</v>
      </c>
      <c r="FD19" s="9">
        <v>8.8420000000000005</v>
      </c>
      <c r="FE19" s="9">
        <v>155.9</v>
      </c>
      <c r="FF19" s="9">
        <v>81.141999999999996</v>
      </c>
      <c r="FG19" s="9">
        <v>74.759</v>
      </c>
      <c r="FH19" s="9">
        <v>18.417999999999999</v>
      </c>
      <c r="FI19" s="9">
        <v>9.4629999999999992</v>
      </c>
      <c r="FJ19" s="9">
        <v>8.9550000000000001</v>
      </c>
      <c r="FK19" s="9">
        <v>108.44199999999999</v>
      </c>
      <c r="FL19" s="9">
        <v>52.314999999999998</v>
      </c>
      <c r="FM19" s="9">
        <v>56.128</v>
      </c>
      <c r="FN19" s="9">
        <v>25.376999999999999</v>
      </c>
      <c r="FO19" s="9">
        <v>10.513999999999999</v>
      </c>
      <c r="FP19" s="9">
        <v>14.863</v>
      </c>
      <c r="FQ19" s="9">
        <v>125.041</v>
      </c>
      <c r="FR19" s="9">
        <v>54.176000000000002</v>
      </c>
      <c r="FS19" s="9">
        <v>70.864999999999995</v>
      </c>
      <c r="FT19" s="9">
        <v>14.202</v>
      </c>
      <c r="FU19" s="9">
        <v>4.7880000000000003</v>
      </c>
      <c r="FV19" s="9">
        <v>9.4139999999999997</v>
      </c>
      <c r="FW19" s="9">
        <v>84.137</v>
      </c>
      <c r="FX19" s="9">
        <v>35.347999999999999</v>
      </c>
      <c r="FY19" s="9">
        <v>48.789000000000001</v>
      </c>
      <c r="FZ19" s="9">
        <v>11.175000000000001</v>
      </c>
      <c r="GA19" s="9">
        <v>5.726</v>
      </c>
      <c r="GB19" s="9">
        <v>5.4489999999999998</v>
      </c>
      <c r="GC19" s="9">
        <v>40.904000000000003</v>
      </c>
      <c r="GD19" s="9">
        <v>18.827999999999999</v>
      </c>
      <c r="GE19" s="9">
        <v>22.076000000000001</v>
      </c>
      <c r="GF19" s="9">
        <v>0.86</v>
      </c>
      <c r="GG19" s="9">
        <v>0.46600000000000003</v>
      </c>
      <c r="GH19" s="9">
        <v>0.39400000000000002</v>
      </c>
      <c r="GI19" s="9">
        <v>12.409000000000001</v>
      </c>
      <c r="GJ19" s="9">
        <v>8.5060000000000002</v>
      </c>
      <c r="GK19" s="9">
        <v>3.9020000000000001</v>
      </c>
      <c r="GL19" s="9">
        <v>88.593999999999994</v>
      </c>
      <c r="GM19" s="9">
        <v>48.127000000000002</v>
      </c>
      <c r="GN19" s="9">
        <v>40.466000000000001</v>
      </c>
      <c r="GO19" s="9">
        <v>498.34800000000001</v>
      </c>
      <c r="GP19" s="9">
        <v>248.036</v>
      </c>
      <c r="GQ19" s="9">
        <v>250.31200000000001</v>
      </c>
      <c r="GR19" s="9">
        <v>39.201999999999998</v>
      </c>
      <c r="GS19" s="9">
        <v>17.516999999999999</v>
      </c>
      <c r="GT19" s="9">
        <v>21.684999999999999</v>
      </c>
      <c r="GU19" s="9">
        <v>290.41500000000002</v>
      </c>
      <c r="GV19" s="9">
        <v>152.571</v>
      </c>
      <c r="GW19" s="9">
        <v>137.84399999999999</v>
      </c>
      <c r="GX19" s="9">
        <v>22.253</v>
      </c>
      <c r="GY19" s="9">
        <v>9.4760000000000009</v>
      </c>
      <c r="GZ19" s="9">
        <v>12.776999999999999</v>
      </c>
      <c r="HA19" s="9">
        <v>139.94900000000001</v>
      </c>
      <c r="HB19" s="9">
        <v>72.016999999999996</v>
      </c>
      <c r="HC19" s="9">
        <v>67.932000000000002</v>
      </c>
      <c r="HD19" s="9">
        <v>16.949000000000002</v>
      </c>
      <c r="HE19" s="9">
        <v>8.0410000000000004</v>
      </c>
      <c r="HF19" s="9">
        <v>8.9079999999999995</v>
      </c>
      <c r="HG19" s="9">
        <v>150.46600000000001</v>
      </c>
      <c r="HH19" s="9">
        <v>80.554000000000002</v>
      </c>
      <c r="HI19" s="9">
        <v>69.912000000000006</v>
      </c>
      <c r="HJ19" s="9">
        <v>4.641</v>
      </c>
      <c r="HK19" s="9">
        <v>0.57699999999999996</v>
      </c>
      <c r="HL19" s="9">
        <v>4.0640000000000001</v>
      </c>
      <c r="HM19" s="9">
        <v>34.874000000000002</v>
      </c>
      <c r="HN19" s="9">
        <v>5.5439999999999996</v>
      </c>
      <c r="HO19" s="9">
        <v>29.329000000000001</v>
      </c>
      <c r="HP19" s="9">
        <v>15.686999999999999</v>
      </c>
      <c r="HQ19" s="9">
        <v>11.036</v>
      </c>
      <c r="HR19" s="9">
        <v>4.6509999999999998</v>
      </c>
      <c r="HS19" s="9">
        <v>70.349000000000004</v>
      </c>
      <c r="HT19" s="9">
        <v>29.684999999999999</v>
      </c>
      <c r="HU19" s="9">
        <v>40.664000000000001</v>
      </c>
      <c r="HV19" s="9">
        <v>26.882000000000001</v>
      </c>
      <c r="HW19" s="9">
        <v>18.265999999999998</v>
      </c>
      <c r="HX19" s="9">
        <v>8.6159999999999997</v>
      </c>
      <c r="HY19" s="9">
        <v>87.436000000000007</v>
      </c>
      <c r="HZ19" s="9">
        <v>55.088999999999999</v>
      </c>
      <c r="IA19" s="9">
        <v>32.347000000000001</v>
      </c>
      <c r="IB19" s="9">
        <v>2.1819999999999999</v>
      </c>
      <c r="IC19" s="9">
        <v>0.73099999999999998</v>
      </c>
      <c r="ID19" s="9">
        <v>1.4510000000000001</v>
      </c>
      <c r="IE19" s="9">
        <v>15.273999999999999</v>
      </c>
      <c r="IF19" s="9">
        <v>5.1470000000000002</v>
      </c>
      <c r="IG19" s="9">
        <v>10.127000000000001</v>
      </c>
      <c r="IH19" s="9">
        <v>17.277000000000001</v>
      </c>
      <c r="II19" s="9">
        <v>7.2720000000000002</v>
      </c>
      <c r="IJ19" s="9">
        <v>10.005000000000001</v>
      </c>
      <c r="IK19" s="9">
        <v>90.986000000000004</v>
      </c>
      <c r="IL19" s="9">
        <v>40.112000000000002</v>
      </c>
      <c r="IM19" s="9">
        <v>50.874000000000002</v>
      </c>
      <c r="IN19" s="9">
        <v>6.5279999999999996</v>
      </c>
      <c r="IO19" s="9">
        <v>2.0310000000000001</v>
      </c>
      <c r="IP19" s="9">
        <v>4.4969999999999999</v>
      </c>
      <c r="IQ19" s="9">
        <v>41.265000000000001</v>
      </c>
    </row>
    <row r="20" spans="1:251">
      <c r="A20" s="10">
        <v>45323</v>
      </c>
      <c r="B20" s="9">
        <v>136.672</v>
      </c>
      <c r="C20" s="9">
        <v>74.528000000000006</v>
      </c>
      <c r="D20" s="9">
        <v>62.143999999999998</v>
      </c>
      <c r="E20" s="9">
        <v>73.992000000000004</v>
      </c>
      <c r="F20" s="9">
        <v>35.834000000000003</v>
      </c>
      <c r="G20" s="9">
        <v>38.158000000000001</v>
      </c>
      <c r="H20" s="9">
        <v>107.348</v>
      </c>
      <c r="I20" s="9">
        <v>57.914000000000001</v>
      </c>
      <c r="J20" s="9">
        <v>49.433999999999997</v>
      </c>
      <c r="K20" s="9">
        <v>65.448999999999998</v>
      </c>
      <c r="L20" s="9">
        <v>30.715</v>
      </c>
      <c r="M20" s="9">
        <v>34.734000000000002</v>
      </c>
      <c r="N20" s="9">
        <v>68.572000000000003</v>
      </c>
      <c r="O20" s="9">
        <v>37.088999999999999</v>
      </c>
      <c r="P20" s="9">
        <v>31.483000000000001</v>
      </c>
      <c r="Q20" s="9">
        <v>57.762999999999998</v>
      </c>
      <c r="R20" s="9">
        <v>25.516999999999999</v>
      </c>
      <c r="S20" s="9">
        <v>32.246000000000002</v>
      </c>
      <c r="T20" s="9">
        <v>84.016000000000005</v>
      </c>
      <c r="U20" s="9">
        <v>49.789000000000001</v>
      </c>
      <c r="V20" s="9">
        <v>34.226999999999997</v>
      </c>
      <c r="W20" s="9">
        <v>43.895000000000003</v>
      </c>
      <c r="X20" s="9">
        <v>18.449000000000002</v>
      </c>
      <c r="Y20" s="9">
        <v>25.446000000000002</v>
      </c>
      <c r="Z20" s="9">
        <v>6.2149999999999999</v>
      </c>
      <c r="AA20" s="9">
        <v>3.698</v>
      </c>
      <c r="AB20" s="9">
        <v>2.5169999999999999</v>
      </c>
      <c r="AC20" s="9">
        <v>9.5259999999999998</v>
      </c>
      <c r="AD20" s="9">
        <v>5.6310000000000002</v>
      </c>
      <c r="AE20" s="9">
        <v>3.895</v>
      </c>
      <c r="AF20" s="9">
        <v>21.359000000000002</v>
      </c>
      <c r="AG20" s="9">
        <v>11.871</v>
      </c>
      <c r="AH20" s="9">
        <v>9.4879999999999995</v>
      </c>
      <c r="AI20" s="9">
        <v>15.068</v>
      </c>
      <c r="AJ20" s="9">
        <v>7.0750000000000002</v>
      </c>
      <c r="AK20" s="9">
        <v>7.9930000000000003</v>
      </c>
      <c r="AL20" s="9">
        <v>38.198999999999998</v>
      </c>
      <c r="AM20" s="9">
        <v>21.373999999999999</v>
      </c>
      <c r="AN20" s="9">
        <v>16.824999999999999</v>
      </c>
      <c r="AO20" s="9">
        <v>8.7140000000000004</v>
      </c>
      <c r="AP20" s="9">
        <v>5.0289999999999999</v>
      </c>
      <c r="AQ20" s="9">
        <v>3.6850000000000001</v>
      </c>
      <c r="AR20" s="9">
        <v>37.087000000000003</v>
      </c>
      <c r="AS20" s="9">
        <v>18.555</v>
      </c>
      <c r="AT20" s="9">
        <v>18.533000000000001</v>
      </c>
      <c r="AU20" s="9">
        <v>16.745999999999999</v>
      </c>
      <c r="AV20" s="9">
        <v>8.5419999999999998</v>
      </c>
      <c r="AW20" s="9">
        <v>8.2029999999999994</v>
      </c>
      <c r="AX20" s="9">
        <v>119.41800000000001</v>
      </c>
      <c r="AY20" s="9">
        <v>65.212000000000003</v>
      </c>
      <c r="AZ20" s="9">
        <v>54.206000000000003</v>
      </c>
      <c r="BA20" s="9">
        <v>89.62</v>
      </c>
      <c r="BB20" s="9">
        <v>40.948</v>
      </c>
      <c r="BC20" s="9">
        <v>48.671999999999997</v>
      </c>
      <c r="BD20" s="9">
        <v>42.356000000000002</v>
      </c>
      <c r="BE20" s="9">
        <v>22.353999999999999</v>
      </c>
      <c r="BF20" s="9">
        <v>20.001999999999999</v>
      </c>
      <c r="BG20" s="9">
        <v>7.0730000000000004</v>
      </c>
      <c r="BH20" s="9">
        <v>3.677</v>
      </c>
      <c r="BI20" s="9">
        <v>3.3959999999999999</v>
      </c>
      <c r="BJ20" s="9">
        <v>34.082999999999998</v>
      </c>
      <c r="BK20" s="9">
        <v>18.148</v>
      </c>
      <c r="BL20" s="9">
        <v>15.933999999999999</v>
      </c>
      <c r="BM20" s="9">
        <v>26.265999999999998</v>
      </c>
      <c r="BN20" s="9">
        <v>13.118</v>
      </c>
      <c r="BO20" s="9">
        <v>13.148</v>
      </c>
      <c r="BP20" s="9">
        <v>1.294</v>
      </c>
      <c r="BQ20" s="9">
        <v>0</v>
      </c>
      <c r="BR20" s="9">
        <v>1.294</v>
      </c>
      <c r="BS20" s="9">
        <v>558.74900000000002</v>
      </c>
      <c r="BT20" s="9">
        <v>289.31900000000002</v>
      </c>
      <c r="BU20" s="9">
        <v>269.43</v>
      </c>
      <c r="BV20" s="9">
        <v>73.947000000000003</v>
      </c>
      <c r="BW20" s="9">
        <v>35.847999999999999</v>
      </c>
      <c r="BX20" s="9">
        <v>38.098999999999997</v>
      </c>
      <c r="BY20" s="9">
        <v>445.82299999999998</v>
      </c>
      <c r="BZ20" s="9">
        <v>219.065</v>
      </c>
      <c r="CA20" s="9">
        <v>226.75800000000001</v>
      </c>
      <c r="CB20" s="9">
        <v>12.129</v>
      </c>
      <c r="CC20" s="9">
        <v>3.7280000000000002</v>
      </c>
      <c r="CD20" s="9">
        <v>8.4009999999999998</v>
      </c>
      <c r="CE20" s="9">
        <v>80.305000000000007</v>
      </c>
      <c r="CF20" s="9">
        <v>37.122999999999998</v>
      </c>
      <c r="CG20" s="9">
        <v>43.182000000000002</v>
      </c>
      <c r="CH20" s="9">
        <v>2.552</v>
      </c>
      <c r="CI20" s="9">
        <v>0.72599999999999998</v>
      </c>
      <c r="CJ20" s="9">
        <v>1.827</v>
      </c>
      <c r="CK20" s="9">
        <v>19.344000000000001</v>
      </c>
      <c r="CL20" s="9">
        <v>9.4760000000000009</v>
      </c>
      <c r="CM20" s="9">
        <v>9.8680000000000003</v>
      </c>
      <c r="CN20" s="9">
        <v>28.56</v>
      </c>
      <c r="CO20" s="9">
        <v>13.61</v>
      </c>
      <c r="CP20" s="9">
        <v>14.95</v>
      </c>
      <c r="CQ20" s="9">
        <v>169.66200000000001</v>
      </c>
      <c r="CR20" s="9">
        <v>76.674999999999997</v>
      </c>
      <c r="CS20" s="9">
        <v>92.986999999999995</v>
      </c>
      <c r="CT20" s="9">
        <v>8.2899999999999991</v>
      </c>
      <c r="CU20" s="9">
        <v>3.496</v>
      </c>
      <c r="CV20" s="9">
        <v>4.7939999999999996</v>
      </c>
      <c r="CW20" s="9">
        <v>62.624000000000002</v>
      </c>
      <c r="CX20" s="9">
        <v>28.922000000000001</v>
      </c>
      <c r="CY20" s="9">
        <v>33.701999999999998</v>
      </c>
      <c r="CZ20" s="9">
        <v>19.798999999999999</v>
      </c>
      <c r="DA20" s="9">
        <v>12.315</v>
      </c>
      <c r="DB20" s="9">
        <v>7.484</v>
      </c>
      <c r="DC20" s="9">
        <v>91.146000000000001</v>
      </c>
      <c r="DD20" s="9">
        <v>57.191000000000003</v>
      </c>
      <c r="DE20" s="9">
        <v>33.954999999999998</v>
      </c>
      <c r="DF20" s="9">
        <v>1.214</v>
      </c>
      <c r="DG20" s="9">
        <v>1.214</v>
      </c>
      <c r="DH20" s="9">
        <v>0</v>
      </c>
      <c r="DI20" s="9">
        <v>9.3789999999999996</v>
      </c>
      <c r="DJ20" s="9">
        <v>3.698</v>
      </c>
      <c r="DK20" s="9">
        <v>5.68</v>
      </c>
      <c r="DL20" s="9">
        <v>0</v>
      </c>
      <c r="DM20" s="9">
        <v>0</v>
      </c>
      <c r="DN20" s="9">
        <v>0</v>
      </c>
      <c r="DO20" s="9">
        <v>4.45</v>
      </c>
      <c r="DP20" s="9">
        <v>2.2490000000000001</v>
      </c>
      <c r="DQ20" s="9">
        <v>2.2010000000000001</v>
      </c>
      <c r="DR20" s="9">
        <v>1.403</v>
      </c>
      <c r="DS20" s="9">
        <v>0.76</v>
      </c>
      <c r="DT20" s="9">
        <v>0.64300000000000002</v>
      </c>
      <c r="DU20" s="9">
        <v>8.9130000000000003</v>
      </c>
      <c r="DV20" s="9">
        <v>3.73</v>
      </c>
      <c r="DW20" s="9">
        <v>5.1829999999999998</v>
      </c>
      <c r="DX20" s="9">
        <v>74.796000000000006</v>
      </c>
      <c r="DY20" s="9">
        <v>44.386000000000003</v>
      </c>
      <c r="DZ20" s="9">
        <v>30.41</v>
      </c>
      <c r="EA20" s="9">
        <v>222.06100000000001</v>
      </c>
      <c r="EB20" s="9">
        <v>120.035</v>
      </c>
      <c r="EC20" s="9">
        <v>102.026</v>
      </c>
      <c r="ED20" s="9">
        <v>118.107</v>
      </c>
      <c r="EE20" s="9">
        <v>61.32</v>
      </c>
      <c r="EF20" s="9">
        <v>56.787999999999997</v>
      </c>
      <c r="EG20" s="9">
        <v>555.76599999999996</v>
      </c>
      <c r="EH20" s="9">
        <v>264.92</v>
      </c>
      <c r="EI20" s="9">
        <v>290.846</v>
      </c>
      <c r="EJ20" s="9">
        <v>116.30800000000001</v>
      </c>
      <c r="EK20" s="9">
        <v>60.5</v>
      </c>
      <c r="EL20" s="9">
        <v>55.808999999999997</v>
      </c>
      <c r="EM20" s="9">
        <v>543.36199999999997</v>
      </c>
      <c r="EN20" s="9">
        <v>256.21600000000001</v>
      </c>
      <c r="EO20" s="9">
        <v>287.14699999999999</v>
      </c>
      <c r="EP20" s="9">
        <v>54.320999999999998</v>
      </c>
      <c r="EQ20" s="9">
        <v>29.831</v>
      </c>
      <c r="ER20" s="9">
        <v>24.49</v>
      </c>
      <c r="ES20" s="9">
        <v>163.827</v>
      </c>
      <c r="ET20" s="9">
        <v>79.435000000000002</v>
      </c>
      <c r="EU20" s="9">
        <v>84.391999999999996</v>
      </c>
      <c r="EV20" s="9">
        <v>33.438000000000002</v>
      </c>
      <c r="EW20" s="9">
        <v>16.544</v>
      </c>
      <c r="EX20" s="9">
        <v>16.893000000000001</v>
      </c>
      <c r="EY20" s="9">
        <v>260.74099999999999</v>
      </c>
      <c r="EZ20" s="9">
        <v>123.28400000000001</v>
      </c>
      <c r="FA20" s="9">
        <v>137.45699999999999</v>
      </c>
      <c r="FB20" s="9">
        <v>19.425000000000001</v>
      </c>
      <c r="FC20" s="9">
        <v>10.458</v>
      </c>
      <c r="FD20" s="9">
        <v>8.968</v>
      </c>
      <c r="FE20" s="9">
        <v>146.863</v>
      </c>
      <c r="FF20" s="9">
        <v>70.200999999999993</v>
      </c>
      <c r="FG20" s="9">
        <v>76.661000000000001</v>
      </c>
      <c r="FH20" s="9">
        <v>14.012</v>
      </c>
      <c r="FI20" s="9">
        <v>6.0869999999999997</v>
      </c>
      <c r="FJ20" s="9">
        <v>7.9260000000000002</v>
      </c>
      <c r="FK20" s="9">
        <v>113.879</v>
      </c>
      <c r="FL20" s="9">
        <v>53.082999999999998</v>
      </c>
      <c r="FM20" s="9">
        <v>60.795000000000002</v>
      </c>
      <c r="FN20" s="9">
        <v>28.548999999999999</v>
      </c>
      <c r="FO20" s="9">
        <v>14.125</v>
      </c>
      <c r="FP20" s="9">
        <v>14.425000000000001</v>
      </c>
      <c r="FQ20" s="9">
        <v>118.794</v>
      </c>
      <c r="FR20" s="9">
        <v>53.496000000000002</v>
      </c>
      <c r="FS20" s="9">
        <v>65.298000000000002</v>
      </c>
      <c r="FT20" s="9">
        <v>14.539</v>
      </c>
      <c r="FU20" s="9">
        <v>7.4960000000000004</v>
      </c>
      <c r="FV20" s="9">
        <v>7.0430000000000001</v>
      </c>
      <c r="FW20" s="9">
        <v>75.009</v>
      </c>
      <c r="FX20" s="9">
        <v>33.908000000000001</v>
      </c>
      <c r="FY20" s="9">
        <v>41.100999999999999</v>
      </c>
      <c r="FZ20" s="9">
        <v>14.01</v>
      </c>
      <c r="GA20" s="9">
        <v>6.6280000000000001</v>
      </c>
      <c r="GB20" s="9">
        <v>7.3819999999999997</v>
      </c>
      <c r="GC20" s="9">
        <v>43.784999999999997</v>
      </c>
      <c r="GD20" s="9">
        <v>19.588000000000001</v>
      </c>
      <c r="GE20" s="9">
        <v>24.196999999999999</v>
      </c>
      <c r="GF20" s="9">
        <v>1.7989999999999999</v>
      </c>
      <c r="GG20" s="9">
        <v>0.82</v>
      </c>
      <c r="GH20" s="9">
        <v>0.97899999999999998</v>
      </c>
      <c r="GI20" s="9">
        <v>12.403</v>
      </c>
      <c r="GJ20" s="9">
        <v>8.7040000000000006</v>
      </c>
      <c r="GK20" s="9">
        <v>3.6989999999999998</v>
      </c>
      <c r="GL20" s="9">
        <v>94.944000000000003</v>
      </c>
      <c r="GM20" s="9">
        <v>50.484999999999999</v>
      </c>
      <c r="GN20" s="9">
        <v>44.459000000000003</v>
      </c>
      <c r="GO20" s="9">
        <v>453.654</v>
      </c>
      <c r="GP20" s="9">
        <v>213.286</v>
      </c>
      <c r="GQ20" s="9">
        <v>240.36799999999999</v>
      </c>
      <c r="GR20" s="9">
        <v>34.265000000000001</v>
      </c>
      <c r="GS20" s="9">
        <v>16.838000000000001</v>
      </c>
      <c r="GT20" s="9">
        <v>17.427</v>
      </c>
      <c r="GU20" s="9">
        <v>270.48700000000002</v>
      </c>
      <c r="GV20" s="9">
        <v>127.304</v>
      </c>
      <c r="GW20" s="9">
        <v>143.18299999999999</v>
      </c>
      <c r="GX20" s="9">
        <v>16.954000000000001</v>
      </c>
      <c r="GY20" s="9">
        <v>6.8</v>
      </c>
      <c r="GZ20" s="9">
        <v>10.154</v>
      </c>
      <c r="HA20" s="9">
        <v>145.273</v>
      </c>
      <c r="HB20" s="9">
        <v>69.236999999999995</v>
      </c>
      <c r="HC20" s="9">
        <v>76.037000000000006</v>
      </c>
      <c r="HD20" s="9">
        <v>17.311</v>
      </c>
      <c r="HE20" s="9">
        <v>10.038</v>
      </c>
      <c r="HF20" s="9">
        <v>7.2729999999999997</v>
      </c>
      <c r="HG20" s="9">
        <v>125.214</v>
      </c>
      <c r="HH20" s="9">
        <v>58.067999999999998</v>
      </c>
      <c r="HI20" s="9">
        <v>67.146000000000001</v>
      </c>
      <c r="HJ20" s="9">
        <v>7.3760000000000003</v>
      </c>
      <c r="HK20" s="9">
        <v>2.8010000000000002</v>
      </c>
      <c r="HL20" s="9">
        <v>4.5759999999999996</v>
      </c>
      <c r="HM20" s="9">
        <v>28.016999999999999</v>
      </c>
      <c r="HN20" s="9">
        <v>6.181</v>
      </c>
      <c r="HO20" s="9">
        <v>21.835999999999999</v>
      </c>
      <c r="HP20" s="9">
        <v>19.908000000000001</v>
      </c>
      <c r="HQ20" s="9">
        <v>10.565</v>
      </c>
      <c r="HR20" s="9">
        <v>9.343</v>
      </c>
      <c r="HS20" s="9">
        <v>57.73</v>
      </c>
      <c r="HT20" s="9">
        <v>26.626999999999999</v>
      </c>
      <c r="HU20" s="9">
        <v>31.103000000000002</v>
      </c>
      <c r="HV20" s="9">
        <v>29.731000000000002</v>
      </c>
      <c r="HW20" s="9">
        <v>18.998000000000001</v>
      </c>
      <c r="HX20" s="9">
        <v>10.733000000000001</v>
      </c>
      <c r="HY20" s="9">
        <v>80.289000000000001</v>
      </c>
      <c r="HZ20" s="9">
        <v>44.228999999999999</v>
      </c>
      <c r="IA20" s="9">
        <v>36.061</v>
      </c>
      <c r="IB20" s="9">
        <v>3.6640000000000001</v>
      </c>
      <c r="IC20" s="9">
        <v>1.284</v>
      </c>
      <c r="ID20" s="9">
        <v>2.38</v>
      </c>
      <c r="IE20" s="9">
        <v>17.131</v>
      </c>
      <c r="IF20" s="9">
        <v>8.9459999999999997</v>
      </c>
      <c r="IG20" s="9">
        <v>8.1850000000000005</v>
      </c>
      <c r="IH20" s="9">
        <v>20.247</v>
      </c>
      <c r="II20" s="9">
        <v>10.022</v>
      </c>
      <c r="IJ20" s="9">
        <v>10.226000000000001</v>
      </c>
      <c r="IK20" s="9">
        <v>91.867000000000004</v>
      </c>
      <c r="IL20" s="9">
        <v>45.78</v>
      </c>
      <c r="IM20" s="9">
        <v>46.087000000000003</v>
      </c>
      <c r="IN20" s="9">
        <v>5.8869999999999996</v>
      </c>
      <c r="IO20" s="9">
        <v>3.504</v>
      </c>
      <c r="IP20" s="9">
        <v>2.3839999999999999</v>
      </c>
      <c r="IQ20" s="9">
        <v>46.262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1994</v>
      </c>
      <c r="C1" s="3" t="s">
        <v>1995</v>
      </c>
      <c r="D1" s="3" t="s">
        <v>1996</v>
      </c>
      <c r="E1" s="3" t="s">
        <v>1997</v>
      </c>
      <c r="F1" s="3" t="s">
        <v>1998</v>
      </c>
      <c r="G1" s="3" t="s">
        <v>1999</v>
      </c>
      <c r="H1" s="3" t="s">
        <v>2000</v>
      </c>
      <c r="I1" s="3" t="s">
        <v>2001</v>
      </c>
      <c r="J1" s="3" t="s">
        <v>2002</v>
      </c>
      <c r="K1" s="3" t="s">
        <v>2003</v>
      </c>
      <c r="L1" s="3" t="s">
        <v>2004</v>
      </c>
      <c r="M1" s="3" t="s">
        <v>2005</v>
      </c>
      <c r="N1" s="3" t="s">
        <v>2006</v>
      </c>
      <c r="O1" s="3" t="s">
        <v>2007</v>
      </c>
      <c r="P1" s="3" t="s">
        <v>2008</v>
      </c>
      <c r="Q1" s="3" t="s">
        <v>2009</v>
      </c>
      <c r="R1" s="3" t="s">
        <v>2010</v>
      </c>
      <c r="S1" s="3" t="s">
        <v>2011</v>
      </c>
      <c r="T1" s="3" t="s">
        <v>2012</v>
      </c>
      <c r="U1" s="3" t="s">
        <v>2013</v>
      </c>
      <c r="V1" s="3" t="s">
        <v>2014</v>
      </c>
      <c r="W1" s="3" t="s">
        <v>2015</v>
      </c>
      <c r="X1" s="3" t="s">
        <v>2016</v>
      </c>
      <c r="Y1" s="3" t="s">
        <v>2017</v>
      </c>
      <c r="Z1" s="3" t="s">
        <v>2018</v>
      </c>
      <c r="AA1" s="3" t="s">
        <v>2019</v>
      </c>
      <c r="AB1" s="3" t="s">
        <v>2020</v>
      </c>
      <c r="AC1" s="3" t="s">
        <v>2021</v>
      </c>
      <c r="AD1" s="3" t="s">
        <v>2022</v>
      </c>
      <c r="AE1" s="3" t="s">
        <v>2023</v>
      </c>
      <c r="AF1" s="3" t="s">
        <v>2024</v>
      </c>
      <c r="AG1" s="3" t="s">
        <v>2025</v>
      </c>
      <c r="AH1" s="3" t="s">
        <v>2026</v>
      </c>
      <c r="AI1" s="3" t="s">
        <v>2027</v>
      </c>
      <c r="AJ1" s="3" t="s">
        <v>2028</v>
      </c>
      <c r="AK1" s="3" t="s">
        <v>2029</v>
      </c>
      <c r="AL1" s="3" t="s">
        <v>2030</v>
      </c>
      <c r="AM1" s="3" t="s">
        <v>2031</v>
      </c>
      <c r="AN1" s="3" t="s">
        <v>2032</v>
      </c>
      <c r="AO1" s="3" t="s">
        <v>2033</v>
      </c>
      <c r="AP1" s="3" t="s">
        <v>2034</v>
      </c>
      <c r="AQ1" s="3" t="s">
        <v>2035</v>
      </c>
      <c r="AR1" s="3" t="s">
        <v>2036</v>
      </c>
      <c r="AS1" s="3" t="s">
        <v>2037</v>
      </c>
      <c r="AT1" s="3" t="s">
        <v>2038</v>
      </c>
      <c r="AU1" s="3" t="s">
        <v>2039</v>
      </c>
      <c r="AV1" s="3" t="s">
        <v>2040</v>
      </c>
      <c r="AW1" s="3" t="s">
        <v>2041</v>
      </c>
      <c r="AX1" s="3" t="s">
        <v>2042</v>
      </c>
      <c r="AY1" s="3" t="s">
        <v>2043</v>
      </c>
      <c r="AZ1" s="3" t="s">
        <v>2044</v>
      </c>
      <c r="BA1" s="3" t="s">
        <v>2045</v>
      </c>
      <c r="BB1" s="3" t="s">
        <v>2046</v>
      </c>
      <c r="BC1" s="3" t="s">
        <v>2047</v>
      </c>
      <c r="BD1" s="3" t="s">
        <v>2048</v>
      </c>
      <c r="BE1" s="3" t="s">
        <v>2049</v>
      </c>
      <c r="BF1" s="3" t="s">
        <v>2050</v>
      </c>
      <c r="BG1" s="3" t="s">
        <v>2051</v>
      </c>
      <c r="BH1" s="3" t="s">
        <v>2052</v>
      </c>
      <c r="BI1" s="3" t="s">
        <v>2053</v>
      </c>
      <c r="BJ1" s="3" t="s">
        <v>2054</v>
      </c>
      <c r="BK1" s="3" t="s">
        <v>2055</v>
      </c>
      <c r="BL1" s="3" t="s">
        <v>2056</v>
      </c>
      <c r="BM1" s="3" t="s">
        <v>2057</v>
      </c>
      <c r="BN1" s="3" t="s">
        <v>2058</v>
      </c>
      <c r="BO1" s="3" t="s">
        <v>2059</v>
      </c>
      <c r="BP1" s="3" t="s">
        <v>2060</v>
      </c>
      <c r="BQ1" s="3" t="s">
        <v>2061</v>
      </c>
      <c r="BR1" s="3" t="s">
        <v>2062</v>
      </c>
      <c r="BS1" s="3" t="s">
        <v>2063</v>
      </c>
      <c r="BT1" s="3" t="s">
        <v>2064</v>
      </c>
      <c r="BU1" s="3" t="s">
        <v>2065</v>
      </c>
      <c r="BV1" s="3" t="s">
        <v>2066</v>
      </c>
      <c r="BW1" s="3" t="s">
        <v>2067</v>
      </c>
      <c r="BX1" s="3" t="s">
        <v>2068</v>
      </c>
      <c r="BY1" s="3" t="s">
        <v>2069</v>
      </c>
      <c r="BZ1" s="3" t="s">
        <v>2070</v>
      </c>
      <c r="CA1" s="3" t="s">
        <v>2071</v>
      </c>
      <c r="CB1" s="3" t="s">
        <v>2072</v>
      </c>
      <c r="CC1" s="3" t="s">
        <v>2073</v>
      </c>
      <c r="CD1" s="3" t="s">
        <v>5373</v>
      </c>
      <c r="CE1" s="3" t="s">
        <v>5374</v>
      </c>
      <c r="CF1" s="3" t="s">
        <v>5375</v>
      </c>
      <c r="CG1" s="3" t="s">
        <v>5376</v>
      </c>
      <c r="CH1" s="3" t="s">
        <v>5377</v>
      </c>
      <c r="CI1" s="3" t="s">
        <v>5378</v>
      </c>
      <c r="CJ1" s="3" t="s">
        <v>2074</v>
      </c>
      <c r="CK1" s="3" t="s">
        <v>2075</v>
      </c>
      <c r="CL1" s="3" t="s">
        <v>2076</v>
      </c>
      <c r="CM1" s="3" t="s">
        <v>2077</v>
      </c>
      <c r="CN1" s="3" t="s">
        <v>2078</v>
      </c>
      <c r="CO1" s="3" t="s">
        <v>2079</v>
      </c>
      <c r="CP1" s="3" t="s">
        <v>2080</v>
      </c>
      <c r="CQ1" s="3" t="s">
        <v>2081</v>
      </c>
      <c r="CR1" s="3" t="s">
        <v>2082</v>
      </c>
      <c r="CS1" s="3" t="s">
        <v>2083</v>
      </c>
      <c r="CT1" s="3" t="s">
        <v>2084</v>
      </c>
      <c r="CU1" s="3" t="s">
        <v>2085</v>
      </c>
      <c r="CV1" s="3" t="s">
        <v>2086</v>
      </c>
      <c r="CW1" s="3" t="s">
        <v>2087</v>
      </c>
      <c r="CX1" s="3" t="s">
        <v>2088</v>
      </c>
      <c r="CY1" s="3" t="s">
        <v>2089</v>
      </c>
      <c r="CZ1" s="3" t="s">
        <v>2090</v>
      </c>
      <c r="DA1" s="3" t="s">
        <v>2091</v>
      </c>
      <c r="DB1" s="3" t="s">
        <v>2092</v>
      </c>
      <c r="DC1" s="3" t="s">
        <v>2093</v>
      </c>
      <c r="DD1" s="3" t="s">
        <v>2094</v>
      </c>
      <c r="DE1" s="3" t="s">
        <v>2095</v>
      </c>
      <c r="DF1" s="3" t="s">
        <v>2096</v>
      </c>
      <c r="DG1" s="3" t="s">
        <v>2097</v>
      </c>
      <c r="DH1" s="3" t="s">
        <v>2098</v>
      </c>
      <c r="DI1" s="3" t="s">
        <v>2099</v>
      </c>
      <c r="DJ1" s="3" t="s">
        <v>2100</v>
      </c>
      <c r="DK1" s="3" t="s">
        <v>2101</v>
      </c>
      <c r="DL1" s="3" t="s">
        <v>2102</v>
      </c>
      <c r="DM1" s="3" t="s">
        <v>2103</v>
      </c>
      <c r="DN1" s="3" t="s">
        <v>2104</v>
      </c>
      <c r="DO1" s="3" t="s">
        <v>2105</v>
      </c>
      <c r="DP1" s="3" t="s">
        <v>2106</v>
      </c>
      <c r="DQ1" s="3" t="s">
        <v>2107</v>
      </c>
      <c r="DR1" s="3" t="s">
        <v>2108</v>
      </c>
      <c r="DS1" s="3" t="s">
        <v>2109</v>
      </c>
      <c r="DT1" s="3" t="s">
        <v>2110</v>
      </c>
      <c r="DU1" s="3" t="s">
        <v>2111</v>
      </c>
      <c r="DV1" s="3" t="s">
        <v>2112</v>
      </c>
      <c r="DW1" s="3" t="s">
        <v>2113</v>
      </c>
      <c r="DX1" s="3" t="s">
        <v>2114</v>
      </c>
      <c r="DY1" s="3" t="s">
        <v>2115</v>
      </c>
      <c r="DZ1" s="3" t="s">
        <v>2116</v>
      </c>
      <c r="EA1" s="3" t="s">
        <v>2117</v>
      </c>
      <c r="EB1" s="3" t="s">
        <v>2118</v>
      </c>
      <c r="EC1" s="3" t="s">
        <v>2119</v>
      </c>
      <c r="ED1" s="3" t="s">
        <v>2120</v>
      </c>
      <c r="EE1" s="3" t="s">
        <v>2121</v>
      </c>
      <c r="EF1" s="3" t="s">
        <v>2122</v>
      </c>
      <c r="EG1" s="3" t="s">
        <v>2123</v>
      </c>
      <c r="EH1" s="3" t="s">
        <v>2124</v>
      </c>
      <c r="EI1" s="3" t="s">
        <v>2125</v>
      </c>
      <c r="EJ1" s="3" t="s">
        <v>2126</v>
      </c>
      <c r="EK1" s="3" t="s">
        <v>2127</v>
      </c>
      <c r="EL1" s="3" t="s">
        <v>2128</v>
      </c>
      <c r="EM1" s="3" t="s">
        <v>2129</v>
      </c>
      <c r="EN1" s="3" t="s">
        <v>2130</v>
      </c>
      <c r="EO1" s="3" t="s">
        <v>2131</v>
      </c>
      <c r="EP1" s="3" t="s">
        <v>2132</v>
      </c>
      <c r="EQ1" s="3" t="s">
        <v>2133</v>
      </c>
      <c r="ER1" s="3" t="s">
        <v>2134</v>
      </c>
      <c r="ES1" s="3" t="s">
        <v>2135</v>
      </c>
      <c r="ET1" s="3" t="s">
        <v>2136</v>
      </c>
      <c r="EU1" s="3" t="s">
        <v>2137</v>
      </c>
      <c r="EV1" s="3" t="s">
        <v>2138</v>
      </c>
      <c r="EW1" s="3" t="s">
        <v>2139</v>
      </c>
      <c r="EX1" s="3" t="s">
        <v>2140</v>
      </c>
      <c r="EY1" s="3" t="s">
        <v>2141</v>
      </c>
      <c r="EZ1" s="3" t="s">
        <v>2142</v>
      </c>
      <c r="FA1" s="3" t="s">
        <v>2143</v>
      </c>
      <c r="FB1" s="3" t="s">
        <v>2144</v>
      </c>
      <c r="FC1" s="3" t="s">
        <v>2145</v>
      </c>
      <c r="FD1" s="3" t="s">
        <v>2146</v>
      </c>
      <c r="FE1" s="3" t="s">
        <v>2147</v>
      </c>
      <c r="FF1" s="3" t="s">
        <v>2148</v>
      </c>
      <c r="FG1" s="3" t="s">
        <v>2149</v>
      </c>
      <c r="FH1" s="3" t="s">
        <v>2150</v>
      </c>
      <c r="FI1" s="3" t="s">
        <v>2151</v>
      </c>
      <c r="FJ1" s="3" t="s">
        <v>2152</v>
      </c>
      <c r="FK1" s="3" t="s">
        <v>2153</v>
      </c>
      <c r="FL1" s="3" t="s">
        <v>2154</v>
      </c>
      <c r="FM1" s="3" t="s">
        <v>2155</v>
      </c>
      <c r="FN1" s="3" t="s">
        <v>2156</v>
      </c>
      <c r="FO1" s="3" t="s">
        <v>2157</v>
      </c>
      <c r="FP1" s="3" t="s">
        <v>2158</v>
      </c>
      <c r="FQ1" s="3" t="s">
        <v>2159</v>
      </c>
      <c r="FR1" s="3" t="s">
        <v>2160</v>
      </c>
      <c r="FS1" s="3" t="s">
        <v>2161</v>
      </c>
      <c r="FT1" s="3" t="s">
        <v>2162</v>
      </c>
      <c r="FU1" s="3" t="s">
        <v>2163</v>
      </c>
      <c r="FV1" s="3" t="s">
        <v>2164</v>
      </c>
      <c r="FW1" s="3" t="s">
        <v>2165</v>
      </c>
      <c r="FX1" s="3" t="s">
        <v>2166</v>
      </c>
      <c r="FY1" s="3" t="s">
        <v>2167</v>
      </c>
      <c r="FZ1" s="3" t="s">
        <v>2168</v>
      </c>
      <c r="GA1" s="3" t="s">
        <v>2169</v>
      </c>
      <c r="GB1" s="3" t="s">
        <v>2170</v>
      </c>
      <c r="GC1" s="3" t="s">
        <v>2171</v>
      </c>
      <c r="GD1" s="3" t="s">
        <v>2172</v>
      </c>
      <c r="GE1" s="3" t="s">
        <v>2173</v>
      </c>
      <c r="GF1" s="3" t="s">
        <v>2174</v>
      </c>
      <c r="GG1" s="3" t="s">
        <v>2175</v>
      </c>
      <c r="GH1" s="3" t="s">
        <v>2176</v>
      </c>
      <c r="GI1" s="3" t="s">
        <v>2177</v>
      </c>
      <c r="GJ1" s="3" t="s">
        <v>2178</v>
      </c>
      <c r="GK1" s="3" t="s">
        <v>2179</v>
      </c>
      <c r="GL1" s="3" t="s">
        <v>2180</v>
      </c>
      <c r="GM1" s="3" t="s">
        <v>2181</v>
      </c>
      <c r="GN1" s="3" t="s">
        <v>2182</v>
      </c>
      <c r="GO1" s="3" t="s">
        <v>2183</v>
      </c>
      <c r="GP1" s="3" t="s">
        <v>2184</v>
      </c>
      <c r="GQ1" s="3" t="s">
        <v>2185</v>
      </c>
      <c r="GR1" s="3" t="s">
        <v>2186</v>
      </c>
      <c r="GS1" s="3" t="s">
        <v>2187</v>
      </c>
      <c r="GT1" s="3" t="s">
        <v>2188</v>
      </c>
      <c r="GU1" s="3" t="s">
        <v>2189</v>
      </c>
      <c r="GV1" s="3" t="s">
        <v>2190</v>
      </c>
      <c r="GW1" s="3" t="s">
        <v>2191</v>
      </c>
      <c r="GX1" s="3" t="s">
        <v>2192</v>
      </c>
      <c r="GY1" s="3" t="s">
        <v>2193</v>
      </c>
      <c r="GZ1" s="3" t="s">
        <v>2194</v>
      </c>
      <c r="HA1" s="3" t="s">
        <v>2195</v>
      </c>
      <c r="HB1" s="3" t="s">
        <v>2196</v>
      </c>
      <c r="HC1" s="3" t="s">
        <v>2197</v>
      </c>
      <c r="HD1" s="3" t="s">
        <v>2198</v>
      </c>
      <c r="HE1" s="3" t="s">
        <v>2199</v>
      </c>
      <c r="HF1" s="3" t="s">
        <v>2200</v>
      </c>
      <c r="HG1" s="3" t="s">
        <v>2201</v>
      </c>
      <c r="HH1" s="3" t="s">
        <v>2202</v>
      </c>
      <c r="HI1" s="3" t="s">
        <v>2203</v>
      </c>
      <c r="HJ1" s="3" t="s">
        <v>2204</v>
      </c>
      <c r="HK1" s="3" t="s">
        <v>2205</v>
      </c>
      <c r="HL1" s="3" t="s">
        <v>2206</v>
      </c>
      <c r="HM1" s="3" t="s">
        <v>2207</v>
      </c>
      <c r="HN1" s="3" t="s">
        <v>2208</v>
      </c>
      <c r="HO1" s="3" t="s">
        <v>2209</v>
      </c>
      <c r="HP1" s="3" t="s">
        <v>2210</v>
      </c>
      <c r="HQ1" s="3" t="s">
        <v>2211</v>
      </c>
      <c r="HR1" s="3" t="s">
        <v>2212</v>
      </c>
      <c r="HS1" s="3" t="s">
        <v>2213</v>
      </c>
      <c r="HT1" s="3" t="s">
        <v>2214</v>
      </c>
      <c r="HU1" s="3" t="s">
        <v>2215</v>
      </c>
      <c r="HV1" s="3" t="s">
        <v>2216</v>
      </c>
      <c r="HW1" s="3" t="s">
        <v>2217</v>
      </c>
      <c r="HX1" s="3" t="s">
        <v>2218</v>
      </c>
      <c r="HY1" s="3" t="s">
        <v>2219</v>
      </c>
      <c r="HZ1" s="3" t="s">
        <v>2220</v>
      </c>
      <c r="IA1" s="3" t="s">
        <v>2221</v>
      </c>
      <c r="IB1" s="3" t="s">
        <v>2222</v>
      </c>
      <c r="IC1" s="3" t="s">
        <v>2223</v>
      </c>
      <c r="ID1" s="3" t="s">
        <v>2224</v>
      </c>
      <c r="IE1" s="3" t="s">
        <v>2225</v>
      </c>
      <c r="IF1" s="3" t="s">
        <v>2226</v>
      </c>
      <c r="IG1" s="3" t="s">
        <v>2227</v>
      </c>
      <c r="IH1" s="3" t="s">
        <v>2228</v>
      </c>
      <c r="II1" s="3" t="s">
        <v>2229</v>
      </c>
      <c r="IJ1" s="3" t="s">
        <v>2230</v>
      </c>
      <c r="IK1" s="3" t="s">
        <v>2231</v>
      </c>
      <c r="IL1" s="3" t="s">
        <v>2232</v>
      </c>
      <c r="IM1" s="3" t="s">
        <v>2233</v>
      </c>
      <c r="IN1" s="3" t="s">
        <v>2234</v>
      </c>
      <c r="IO1" s="3" t="s">
        <v>2235</v>
      </c>
      <c r="IP1" s="3" t="s">
        <v>2236</v>
      </c>
      <c r="IQ1" s="3" t="s">
        <v>2237</v>
      </c>
    </row>
    <row r="2" spans="1:251">
      <c r="A2" s="4" t="s">
        <v>244</v>
      </c>
      <c r="B2" s="7" t="s">
        <v>253</v>
      </c>
      <c r="C2" s="7" t="s">
        <v>253</v>
      </c>
      <c r="D2" s="7" t="s">
        <v>253</v>
      </c>
      <c r="E2" s="7" t="s">
        <v>253</v>
      </c>
      <c r="F2" s="7" t="s">
        <v>253</v>
      </c>
      <c r="G2" s="7" t="s">
        <v>253</v>
      </c>
      <c r="H2" s="7" t="s">
        <v>253</v>
      </c>
      <c r="I2" s="7" t="s">
        <v>253</v>
      </c>
      <c r="J2" s="7" t="s">
        <v>253</v>
      </c>
      <c r="K2" s="7" t="s">
        <v>253</v>
      </c>
      <c r="L2" s="7" t="s">
        <v>253</v>
      </c>
      <c r="M2" s="7" t="s">
        <v>253</v>
      </c>
      <c r="N2" s="7" t="s">
        <v>253</v>
      </c>
      <c r="O2" s="7" t="s">
        <v>253</v>
      </c>
      <c r="P2" s="7" t="s">
        <v>253</v>
      </c>
      <c r="Q2" s="7" t="s">
        <v>253</v>
      </c>
      <c r="R2" s="7" t="s">
        <v>253</v>
      </c>
      <c r="S2" s="7" t="s">
        <v>253</v>
      </c>
      <c r="T2" s="7" t="s">
        <v>253</v>
      </c>
      <c r="U2" s="7" t="s">
        <v>253</v>
      </c>
      <c r="V2" s="7" t="s">
        <v>253</v>
      </c>
      <c r="W2" s="7" t="s">
        <v>253</v>
      </c>
      <c r="X2" s="7" t="s">
        <v>253</v>
      </c>
      <c r="Y2" s="7" t="s">
        <v>253</v>
      </c>
      <c r="Z2" s="7" t="s">
        <v>253</v>
      </c>
      <c r="AA2" s="7" t="s">
        <v>253</v>
      </c>
      <c r="AB2" s="7" t="s">
        <v>253</v>
      </c>
      <c r="AC2" s="7" t="s">
        <v>253</v>
      </c>
      <c r="AD2" s="7" t="s">
        <v>253</v>
      </c>
      <c r="AE2" s="7" t="s">
        <v>253</v>
      </c>
      <c r="AF2" s="7" t="s">
        <v>253</v>
      </c>
      <c r="AG2" s="7" t="s">
        <v>253</v>
      </c>
      <c r="AH2" s="7" t="s">
        <v>253</v>
      </c>
      <c r="AI2" s="7" t="s">
        <v>253</v>
      </c>
      <c r="AJ2" s="7" t="s">
        <v>253</v>
      </c>
      <c r="AK2" s="7" t="s">
        <v>253</v>
      </c>
      <c r="AL2" s="7" t="s">
        <v>253</v>
      </c>
      <c r="AM2" s="7" t="s">
        <v>253</v>
      </c>
      <c r="AN2" s="7" t="s">
        <v>253</v>
      </c>
      <c r="AO2" s="7" t="s">
        <v>253</v>
      </c>
      <c r="AP2" s="7" t="s">
        <v>253</v>
      </c>
      <c r="AQ2" s="7" t="s">
        <v>253</v>
      </c>
      <c r="AR2" s="7" t="s">
        <v>253</v>
      </c>
      <c r="AS2" s="7" t="s">
        <v>253</v>
      </c>
      <c r="AT2" s="7" t="s">
        <v>253</v>
      </c>
      <c r="AU2" s="7" t="s">
        <v>253</v>
      </c>
      <c r="AV2" s="7" t="s">
        <v>253</v>
      </c>
      <c r="AW2" s="7" t="s">
        <v>253</v>
      </c>
      <c r="AX2" s="7" t="s">
        <v>253</v>
      </c>
      <c r="AY2" s="7" t="s">
        <v>253</v>
      </c>
      <c r="AZ2" s="7" t="s">
        <v>253</v>
      </c>
      <c r="BA2" s="7" t="s">
        <v>253</v>
      </c>
      <c r="BB2" s="7" t="s">
        <v>253</v>
      </c>
      <c r="BC2" s="7" t="s">
        <v>253</v>
      </c>
      <c r="BD2" s="7" t="s">
        <v>253</v>
      </c>
      <c r="BE2" s="7" t="s">
        <v>253</v>
      </c>
      <c r="BF2" s="7" t="s">
        <v>253</v>
      </c>
      <c r="BG2" s="7" t="s">
        <v>253</v>
      </c>
      <c r="BH2" s="7" t="s">
        <v>253</v>
      </c>
      <c r="BI2" s="7" t="s">
        <v>253</v>
      </c>
      <c r="BJ2" s="7" t="s">
        <v>253</v>
      </c>
      <c r="BK2" s="7" t="s">
        <v>253</v>
      </c>
      <c r="BL2" s="7" t="s">
        <v>253</v>
      </c>
      <c r="BM2" s="7" t="s">
        <v>253</v>
      </c>
      <c r="BN2" s="7" t="s">
        <v>253</v>
      </c>
      <c r="BO2" s="7" t="s">
        <v>253</v>
      </c>
      <c r="BP2" s="7" t="s">
        <v>253</v>
      </c>
      <c r="BQ2" s="7" t="s">
        <v>253</v>
      </c>
      <c r="BR2" s="7" t="s">
        <v>253</v>
      </c>
      <c r="BS2" s="7" t="s">
        <v>253</v>
      </c>
      <c r="BT2" s="7" t="s">
        <v>253</v>
      </c>
      <c r="BU2" s="7" t="s">
        <v>253</v>
      </c>
      <c r="BV2" s="7" t="s">
        <v>253</v>
      </c>
      <c r="BW2" s="7" t="s">
        <v>253</v>
      </c>
      <c r="BX2" s="7" t="s">
        <v>253</v>
      </c>
      <c r="BY2" s="7" t="s">
        <v>253</v>
      </c>
      <c r="BZ2" s="7" t="s">
        <v>253</v>
      </c>
      <c r="CA2" s="7" t="s">
        <v>253</v>
      </c>
      <c r="CB2" s="7" t="s">
        <v>253</v>
      </c>
      <c r="CC2" s="7" t="s">
        <v>253</v>
      </c>
      <c r="CD2" s="7" t="s">
        <v>253</v>
      </c>
      <c r="CE2" s="7" t="s">
        <v>253</v>
      </c>
      <c r="CF2" s="7" t="s">
        <v>253</v>
      </c>
      <c r="CG2" s="7" t="s">
        <v>253</v>
      </c>
      <c r="CH2" s="7" t="s">
        <v>253</v>
      </c>
      <c r="CI2" s="7" t="s">
        <v>253</v>
      </c>
      <c r="CJ2" s="7" t="s">
        <v>253</v>
      </c>
      <c r="CK2" s="7" t="s">
        <v>253</v>
      </c>
      <c r="CL2" s="7" t="s">
        <v>253</v>
      </c>
      <c r="CM2" s="7" t="s">
        <v>253</v>
      </c>
      <c r="CN2" s="7" t="s">
        <v>253</v>
      </c>
      <c r="CO2" s="7" t="s">
        <v>253</v>
      </c>
      <c r="CP2" s="7" t="s">
        <v>253</v>
      </c>
      <c r="CQ2" s="7" t="s">
        <v>253</v>
      </c>
      <c r="CR2" s="7" t="s">
        <v>253</v>
      </c>
      <c r="CS2" s="7" t="s">
        <v>253</v>
      </c>
      <c r="CT2" s="7" t="s">
        <v>253</v>
      </c>
      <c r="CU2" s="7" t="s">
        <v>253</v>
      </c>
      <c r="CV2" s="7" t="s">
        <v>253</v>
      </c>
      <c r="CW2" s="7" t="s">
        <v>253</v>
      </c>
      <c r="CX2" s="7" t="s">
        <v>253</v>
      </c>
      <c r="CY2" s="7" t="s">
        <v>253</v>
      </c>
      <c r="CZ2" s="7" t="s">
        <v>253</v>
      </c>
      <c r="DA2" s="7" t="s">
        <v>253</v>
      </c>
      <c r="DB2" s="7" t="s">
        <v>253</v>
      </c>
      <c r="DC2" s="7" t="s">
        <v>253</v>
      </c>
      <c r="DD2" s="7" t="s">
        <v>253</v>
      </c>
      <c r="DE2" s="7" t="s">
        <v>253</v>
      </c>
      <c r="DF2" s="7" t="s">
        <v>253</v>
      </c>
      <c r="DG2" s="7" t="s">
        <v>253</v>
      </c>
      <c r="DH2" s="7" t="s">
        <v>253</v>
      </c>
      <c r="DI2" s="7" t="s">
        <v>253</v>
      </c>
      <c r="DJ2" s="7" t="s">
        <v>253</v>
      </c>
      <c r="DK2" s="7" t="s">
        <v>253</v>
      </c>
      <c r="DL2" s="7" t="s">
        <v>253</v>
      </c>
      <c r="DM2" s="7" t="s">
        <v>253</v>
      </c>
      <c r="DN2" s="7" t="s">
        <v>253</v>
      </c>
      <c r="DO2" s="7" t="s">
        <v>253</v>
      </c>
      <c r="DP2" s="7" t="s">
        <v>253</v>
      </c>
      <c r="DQ2" s="7" t="s">
        <v>253</v>
      </c>
      <c r="DR2" s="7" t="s">
        <v>253</v>
      </c>
      <c r="DS2" s="7" t="s">
        <v>253</v>
      </c>
      <c r="DT2" s="7" t="s">
        <v>253</v>
      </c>
      <c r="DU2" s="7" t="s">
        <v>253</v>
      </c>
      <c r="DV2" s="7" t="s">
        <v>253</v>
      </c>
      <c r="DW2" s="7" t="s">
        <v>253</v>
      </c>
      <c r="DX2" s="7" t="s">
        <v>253</v>
      </c>
      <c r="DY2" s="7" t="s">
        <v>253</v>
      </c>
      <c r="DZ2" s="7" t="s">
        <v>253</v>
      </c>
      <c r="EA2" s="7" t="s">
        <v>253</v>
      </c>
      <c r="EB2" s="7" t="s">
        <v>253</v>
      </c>
      <c r="EC2" s="7" t="s">
        <v>253</v>
      </c>
      <c r="ED2" s="7" t="s">
        <v>253</v>
      </c>
      <c r="EE2" s="7" t="s">
        <v>253</v>
      </c>
      <c r="EF2" s="7" t="s">
        <v>253</v>
      </c>
      <c r="EG2" s="7" t="s">
        <v>253</v>
      </c>
      <c r="EH2" s="7" t="s">
        <v>253</v>
      </c>
      <c r="EI2" s="7" t="s">
        <v>253</v>
      </c>
      <c r="EJ2" s="7" t="s">
        <v>253</v>
      </c>
      <c r="EK2" s="7" t="s">
        <v>253</v>
      </c>
      <c r="EL2" s="7" t="s">
        <v>253</v>
      </c>
      <c r="EM2" s="7" t="s">
        <v>253</v>
      </c>
      <c r="EN2" s="7" t="s">
        <v>253</v>
      </c>
      <c r="EO2" s="7" t="s">
        <v>253</v>
      </c>
      <c r="EP2" s="7" t="s">
        <v>253</v>
      </c>
      <c r="EQ2" s="7" t="s">
        <v>253</v>
      </c>
      <c r="ER2" s="7" t="s">
        <v>253</v>
      </c>
      <c r="ES2" s="7" t="s">
        <v>253</v>
      </c>
      <c r="ET2" s="7" t="s">
        <v>253</v>
      </c>
      <c r="EU2" s="7" t="s">
        <v>253</v>
      </c>
      <c r="EV2" s="7" t="s">
        <v>253</v>
      </c>
      <c r="EW2" s="7" t="s">
        <v>253</v>
      </c>
      <c r="EX2" s="7" t="s">
        <v>253</v>
      </c>
      <c r="EY2" s="7" t="s">
        <v>253</v>
      </c>
      <c r="EZ2" s="7" t="s">
        <v>253</v>
      </c>
      <c r="FA2" s="7" t="s">
        <v>253</v>
      </c>
      <c r="FB2" s="7" t="s">
        <v>253</v>
      </c>
      <c r="FC2" s="7" t="s">
        <v>253</v>
      </c>
      <c r="FD2" s="7" t="s">
        <v>253</v>
      </c>
      <c r="FE2" s="7" t="s">
        <v>253</v>
      </c>
      <c r="FF2" s="7" t="s">
        <v>253</v>
      </c>
      <c r="FG2" s="7" t="s">
        <v>253</v>
      </c>
      <c r="FH2" s="7" t="s">
        <v>253</v>
      </c>
      <c r="FI2" s="7" t="s">
        <v>253</v>
      </c>
      <c r="FJ2" s="7" t="s">
        <v>253</v>
      </c>
      <c r="FK2" s="7" t="s">
        <v>253</v>
      </c>
      <c r="FL2" s="7" t="s">
        <v>253</v>
      </c>
      <c r="FM2" s="7" t="s">
        <v>253</v>
      </c>
      <c r="FN2" s="7" t="s">
        <v>253</v>
      </c>
      <c r="FO2" s="7" t="s">
        <v>253</v>
      </c>
      <c r="FP2" s="7" t="s">
        <v>253</v>
      </c>
      <c r="FQ2" s="7" t="s">
        <v>253</v>
      </c>
      <c r="FR2" s="7" t="s">
        <v>253</v>
      </c>
      <c r="FS2" s="7" t="s">
        <v>253</v>
      </c>
      <c r="FT2" s="7" t="s">
        <v>253</v>
      </c>
      <c r="FU2" s="7" t="s">
        <v>253</v>
      </c>
      <c r="FV2" s="7" t="s">
        <v>253</v>
      </c>
      <c r="FW2" s="7" t="s">
        <v>253</v>
      </c>
      <c r="FX2" s="7" t="s">
        <v>253</v>
      </c>
      <c r="FY2" s="7" t="s">
        <v>253</v>
      </c>
      <c r="FZ2" s="7" t="s">
        <v>253</v>
      </c>
      <c r="GA2" s="7" t="s">
        <v>253</v>
      </c>
      <c r="GB2" s="7" t="s">
        <v>253</v>
      </c>
      <c r="GC2" s="7" t="s">
        <v>253</v>
      </c>
      <c r="GD2" s="7" t="s">
        <v>253</v>
      </c>
      <c r="GE2" s="7" t="s">
        <v>253</v>
      </c>
      <c r="GF2" s="7" t="s">
        <v>253</v>
      </c>
      <c r="GG2" s="7" t="s">
        <v>253</v>
      </c>
      <c r="GH2" s="7" t="s">
        <v>253</v>
      </c>
      <c r="GI2" s="7" t="s">
        <v>253</v>
      </c>
      <c r="GJ2" s="7" t="s">
        <v>253</v>
      </c>
      <c r="GK2" s="7" t="s">
        <v>253</v>
      </c>
      <c r="GL2" s="7" t="s">
        <v>253</v>
      </c>
      <c r="GM2" s="7" t="s">
        <v>253</v>
      </c>
      <c r="GN2" s="7" t="s">
        <v>253</v>
      </c>
      <c r="GO2" s="7" t="s">
        <v>253</v>
      </c>
      <c r="GP2" s="7" t="s">
        <v>253</v>
      </c>
      <c r="GQ2" s="7" t="s">
        <v>253</v>
      </c>
      <c r="GR2" s="7" t="s">
        <v>253</v>
      </c>
      <c r="GS2" s="7" t="s">
        <v>253</v>
      </c>
      <c r="GT2" s="7" t="s">
        <v>253</v>
      </c>
      <c r="GU2" s="7" t="s">
        <v>253</v>
      </c>
      <c r="GV2" s="7" t="s">
        <v>253</v>
      </c>
      <c r="GW2" s="7" t="s">
        <v>253</v>
      </c>
      <c r="GX2" s="7" t="s">
        <v>253</v>
      </c>
      <c r="GY2" s="7" t="s">
        <v>253</v>
      </c>
      <c r="GZ2" s="7" t="s">
        <v>253</v>
      </c>
      <c r="HA2" s="7" t="s">
        <v>253</v>
      </c>
      <c r="HB2" s="7" t="s">
        <v>253</v>
      </c>
      <c r="HC2" s="7" t="s">
        <v>253</v>
      </c>
      <c r="HD2" s="7" t="s">
        <v>253</v>
      </c>
      <c r="HE2" s="7" t="s">
        <v>253</v>
      </c>
      <c r="HF2" s="7" t="s">
        <v>253</v>
      </c>
      <c r="HG2" s="7" t="s">
        <v>253</v>
      </c>
      <c r="HH2" s="7" t="s">
        <v>253</v>
      </c>
      <c r="HI2" s="7" t="s">
        <v>253</v>
      </c>
      <c r="HJ2" s="7" t="s">
        <v>253</v>
      </c>
      <c r="HK2" s="7" t="s">
        <v>253</v>
      </c>
      <c r="HL2" s="7" t="s">
        <v>253</v>
      </c>
      <c r="HM2" s="7" t="s">
        <v>253</v>
      </c>
      <c r="HN2" s="7" t="s">
        <v>253</v>
      </c>
      <c r="HO2" s="7" t="s">
        <v>253</v>
      </c>
      <c r="HP2" s="7" t="s">
        <v>253</v>
      </c>
      <c r="HQ2" s="7" t="s">
        <v>253</v>
      </c>
      <c r="HR2" s="7" t="s">
        <v>253</v>
      </c>
      <c r="HS2" s="7" t="s">
        <v>253</v>
      </c>
      <c r="HT2" s="7" t="s">
        <v>253</v>
      </c>
      <c r="HU2" s="7" t="s">
        <v>253</v>
      </c>
      <c r="HV2" s="7" t="s">
        <v>253</v>
      </c>
      <c r="HW2" s="7" t="s">
        <v>253</v>
      </c>
      <c r="HX2" s="7" t="s">
        <v>253</v>
      </c>
      <c r="HY2" s="7" t="s">
        <v>253</v>
      </c>
      <c r="HZ2" s="7" t="s">
        <v>253</v>
      </c>
      <c r="IA2" s="7" t="s">
        <v>253</v>
      </c>
      <c r="IB2" s="7" t="s">
        <v>253</v>
      </c>
      <c r="IC2" s="7" t="s">
        <v>253</v>
      </c>
      <c r="ID2" s="7" t="s">
        <v>253</v>
      </c>
      <c r="IE2" s="7" t="s">
        <v>253</v>
      </c>
      <c r="IF2" s="7" t="s">
        <v>253</v>
      </c>
      <c r="IG2" s="7" t="s">
        <v>253</v>
      </c>
      <c r="IH2" s="7" t="s">
        <v>253</v>
      </c>
      <c r="II2" s="7" t="s">
        <v>253</v>
      </c>
      <c r="IJ2" s="7" t="s">
        <v>253</v>
      </c>
      <c r="IK2" s="7" t="s">
        <v>253</v>
      </c>
      <c r="IL2" s="7" t="s">
        <v>253</v>
      </c>
      <c r="IM2" s="7" t="s">
        <v>253</v>
      </c>
      <c r="IN2" s="7" t="s">
        <v>253</v>
      </c>
      <c r="IO2" s="7" t="s">
        <v>253</v>
      </c>
      <c r="IP2" s="7" t="s">
        <v>253</v>
      </c>
      <c r="IQ2" s="7" t="s">
        <v>253</v>
      </c>
    </row>
    <row r="3" spans="1:251">
      <c r="A3" s="4" t="s">
        <v>245</v>
      </c>
      <c r="B3" s="8" t="s">
        <v>254</v>
      </c>
      <c r="C3" s="8" t="s">
        <v>254</v>
      </c>
      <c r="D3" s="8" t="s">
        <v>254</v>
      </c>
      <c r="E3" s="8" t="s">
        <v>254</v>
      </c>
      <c r="F3" s="8" t="s">
        <v>254</v>
      </c>
      <c r="G3" s="8" t="s">
        <v>254</v>
      </c>
      <c r="H3" s="8" t="s">
        <v>254</v>
      </c>
      <c r="I3" s="8" t="s">
        <v>254</v>
      </c>
      <c r="J3" s="8" t="s">
        <v>254</v>
      </c>
      <c r="K3" s="8" t="s">
        <v>254</v>
      </c>
      <c r="L3" s="8" t="s">
        <v>254</v>
      </c>
      <c r="M3" s="8" t="s">
        <v>254</v>
      </c>
      <c r="N3" s="8" t="s">
        <v>254</v>
      </c>
      <c r="O3" s="8" t="s">
        <v>254</v>
      </c>
      <c r="P3" s="8" t="s">
        <v>254</v>
      </c>
      <c r="Q3" s="8" t="s">
        <v>254</v>
      </c>
      <c r="R3" s="8" t="s">
        <v>254</v>
      </c>
      <c r="S3" s="8" t="s">
        <v>254</v>
      </c>
      <c r="T3" s="8" t="s">
        <v>254</v>
      </c>
      <c r="U3" s="8" t="s">
        <v>254</v>
      </c>
      <c r="V3" s="8" t="s">
        <v>254</v>
      </c>
      <c r="W3" s="8" t="s">
        <v>254</v>
      </c>
      <c r="X3" s="8" t="s">
        <v>254</v>
      </c>
      <c r="Y3" s="8" t="s">
        <v>254</v>
      </c>
      <c r="Z3" s="8" t="s">
        <v>254</v>
      </c>
      <c r="AA3" s="8" t="s">
        <v>254</v>
      </c>
      <c r="AB3" s="8" t="s">
        <v>254</v>
      </c>
      <c r="AC3" s="8" t="s">
        <v>254</v>
      </c>
      <c r="AD3" s="8" t="s">
        <v>254</v>
      </c>
      <c r="AE3" s="8" t="s">
        <v>254</v>
      </c>
      <c r="AF3" s="8" t="s">
        <v>254</v>
      </c>
      <c r="AG3" s="8" t="s">
        <v>254</v>
      </c>
      <c r="AH3" s="8" t="s">
        <v>254</v>
      </c>
      <c r="AI3" s="8" t="s">
        <v>254</v>
      </c>
      <c r="AJ3" s="8" t="s">
        <v>254</v>
      </c>
      <c r="AK3" s="8" t="s">
        <v>254</v>
      </c>
      <c r="AL3" s="8" t="s">
        <v>254</v>
      </c>
      <c r="AM3" s="8" t="s">
        <v>254</v>
      </c>
      <c r="AN3" s="8" t="s">
        <v>254</v>
      </c>
      <c r="AO3" s="8" t="s">
        <v>254</v>
      </c>
      <c r="AP3" s="8" t="s">
        <v>254</v>
      </c>
      <c r="AQ3" s="8" t="s">
        <v>254</v>
      </c>
      <c r="AR3" s="8" t="s">
        <v>254</v>
      </c>
      <c r="AS3" s="8" t="s">
        <v>254</v>
      </c>
      <c r="AT3" s="8" t="s">
        <v>254</v>
      </c>
      <c r="AU3" s="8" t="s">
        <v>254</v>
      </c>
      <c r="AV3" s="8" t="s">
        <v>254</v>
      </c>
      <c r="AW3" s="8" t="s">
        <v>254</v>
      </c>
      <c r="AX3" s="8" t="s">
        <v>254</v>
      </c>
      <c r="AY3" s="8" t="s">
        <v>254</v>
      </c>
      <c r="AZ3" s="8" t="s">
        <v>254</v>
      </c>
      <c r="BA3" s="8" t="s">
        <v>254</v>
      </c>
      <c r="BB3" s="8" t="s">
        <v>254</v>
      </c>
      <c r="BC3" s="8" t="s">
        <v>254</v>
      </c>
      <c r="BD3" s="8" t="s">
        <v>254</v>
      </c>
      <c r="BE3" s="8" t="s">
        <v>254</v>
      </c>
      <c r="BF3" s="8" t="s">
        <v>254</v>
      </c>
      <c r="BG3" s="8" t="s">
        <v>254</v>
      </c>
      <c r="BH3" s="8" t="s">
        <v>254</v>
      </c>
      <c r="BI3" s="8" t="s">
        <v>254</v>
      </c>
      <c r="BJ3" s="8" t="s">
        <v>254</v>
      </c>
      <c r="BK3" s="8" t="s">
        <v>254</v>
      </c>
      <c r="BL3" s="8" t="s">
        <v>254</v>
      </c>
      <c r="BM3" s="8" t="s">
        <v>254</v>
      </c>
      <c r="BN3" s="8" t="s">
        <v>254</v>
      </c>
      <c r="BO3" s="8" t="s">
        <v>254</v>
      </c>
      <c r="BP3" s="8" t="s">
        <v>254</v>
      </c>
      <c r="BQ3" s="8" t="s">
        <v>254</v>
      </c>
      <c r="BR3" s="8" t="s">
        <v>254</v>
      </c>
      <c r="BS3" s="8" t="s">
        <v>254</v>
      </c>
      <c r="BT3" s="8" t="s">
        <v>254</v>
      </c>
      <c r="BU3" s="8" t="s">
        <v>254</v>
      </c>
      <c r="BV3" s="8" t="s">
        <v>254</v>
      </c>
      <c r="BW3" s="8" t="s">
        <v>254</v>
      </c>
      <c r="BX3" s="8" t="s">
        <v>254</v>
      </c>
      <c r="BY3" s="8" t="s">
        <v>254</v>
      </c>
      <c r="BZ3" s="8" t="s">
        <v>254</v>
      </c>
      <c r="CA3" s="8" t="s">
        <v>254</v>
      </c>
      <c r="CB3" s="8" t="s">
        <v>254</v>
      </c>
      <c r="CC3" s="8" t="s">
        <v>254</v>
      </c>
      <c r="CD3" s="8" t="s">
        <v>254</v>
      </c>
      <c r="CE3" s="8" t="s">
        <v>254</v>
      </c>
      <c r="CF3" s="8" t="s">
        <v>254</v>
      </c>
      <c r="CG3" s="8" t="s">
        <v>254</v>
      </c>
      <c r="CH3" s="8" t="s">
        <v>254</v>
      </c>
      <c r="CI3" s="8" t="s">
        <v>254</v>
      </c>
      <c r="CJ3" s="8" t="s">
        <v>254</v>
      </c>
      <c r="CK3" s="8" t="s">
        <v>254</v>
      </c>
      <c r="CL3" s="8" t="s">
        <v>254</v>
      </c>
      <c r="CM3" s="8" t="s">
        <v>254</v>
      </c>
      <c r="CN3" s="8" t="s">
        <v>254</v>
      </c>
      <c r="CO3" s="8" t="s">
        <v>254</v>
      </c>
      <c r="CP3" s="8" t="s">
        <v>254</v>
      </c>
      <c r="CQ3" s="8" t="s">
        <v>254</v>
      </c>
      <c r="CR3" s="8" t="s">
        <v>254</v>
      </c>
      <c r="CS3" s="8" t="s">
        <v>254</v>
      </c>
      <c r="CT3" s="8" t="s">
        <v>254</v>
      </c>
      <c r="CU3" s="8" t="s">
        <v>254</v>
      </c>
      <c r="CV3" s="8" t="s">
        <v>254</v>
      </c>
      <c r="CW3" s="8" t="s">
        <v>254</v>
      </c>
      <c r="CX3" s="8" t="s">
        <v>254</v>
      </c>
      <c r="CY3" s="8" t="s">
        <v>254</v>
      </c>
      <c r="CZ3" s="8" t="s">
        <v>254</v>
      </c>
      <c r="DA3" s="8" t="s">
        <v>254</v>
      </c>
      <c r="DB3" s="8" t="s">
        <v>254</v>
      </c>
      <c r="DC3" s="8" t="s">
        <v>254</v>
      </c>
      <c r="DD3" s="8" t="s">
        <v>254</v>
      </c>
      <c r="DE3" s="8" t="s">
        <v>254</v>
      </c>
      <c r="DF3" s="8" t="s">
        <v>254</v>
      </c>
      <c r="DG3" s="8" t="s">
        <v>254</v>
      </c>
      <c r="DH3" s="8" t="s">
        <v>254</v>
      </c>
      <c r="DI3" s="8" t="s">
        <v>254</v>
      </c>
      <c r="DJ3" s="8" t="s">
        <v>254</v>
      </c>
      <c r="DK3" s="8" t="s">
        <v>254</v>
      </c>
      <c r="DL3" s="8" t="s">
        <v>254</v>
      </c>
      <c r="DM3" s="8" t="s">
        <v>254</v>
      </c>
      <c r="DN3" s="8" t="s">
        <v>254</v>
      </c>
      <c r="DO3" s="8" t="s">
        <v>254</v>
      </c>
      <c r="DP3" s="8" t="s">
        <v>254</v>
      </c>
      <c r="DQ3" s="8" t="s">
        <v>254</v>
      </c>
      <c r="DR3" s="8" t="s">
        <v>254</v>
      </c>
      <c r="DS3" s="8" t="s">
        <v>254</v>
      </c>
      <c r="DT3" s="8" t="s">
        <v>254</v>
      </c>
      <c r="DU3" s="8" t="s">
        <v>254</v>
      </c>
      <c r="DV3" s="8" t="s">
        <v>254</v>
      </c>
      <c r="DW3" s="8" t="s">
        <v>254</v>
      </c>
      <c r="DX3" s="8" t="s">
        <v>254</v>
      </c>
      <c r="DY3" s="8" t="s">
        <v>254</v>
      </c>
      <c r="DZ3" s="8" t="s">
        <v>254</v>
      </c>
      <c r="EA3" s="8" t="s">
        <v>254</v>
      </c>
      <c r="EB3" s="8" t="s">
        <v>254</v>
      </c>
      <c r="EC3" s="8" t="s">
        <v>254</v>
      </c>
      <c r="ED3" s="8" t="s">
        <v>254</v>
      </c>
      <c r="EE3" s="8" t="s">
        <v>254</v>
      </c>
      <c r="EF3" s="8" t="s">
        <v>254</v>
      </c>
      <c r="EG3" s="8" t="s">
        <v>254</v>
      </c>
      <c r="EH3" s="8" t="s">
        <v>254</v>
      </c>
      <c r="EI3" s="8" t="s">
        <v>254</v>
      </c>
      <c r="EJ3" s="8" t="s">
        <v>254</v>
      </c>
      <c r="EK3" s="8" t="s">
        <v>254</v>
      </c>
      <c r="EL3" s="8" t="s">
        <v>254</v>
      </c>
      <c r="EM3" s="8" t="s">
        <v>254</v>
      </c>
      <c r="EN3" s="8" t="s">
        <v>254</v>
      </c>
      <c r="EO3" s="8" t="s">
        <v>254</v>
      </c>
      <c r="EP3" s="8" t="s">
        <v>254</v>
      </c>
      <c r="EQ3" s="8" t="s">
        <v>254</v>
      </c>
      <c r="ER3" s="8" t="s">
        <v>254</v>
      </c>
      <c r="ES3" s="8" t="s">
        <v>254</v>
      </c>
      <c r="ET3" s="8" t="s">
        <v>254</v>
      </c>
      <c r="EU3" s="8" t="s">
        <v>254</v>
      </c>
      <c r="EV3" s="8" t="s">
        <v>254</v>
      </c>
      <c r="EW3" s="8" t="s">
        <v>254</v>
      </c>
      <c r="EX3" s="8" t="s">
        <v>254</v>
      </c>
      <c r="EY3" s="8" t="s">
        <v>254</v>
      </c>
      <c r="EZ3" s="8" t="s">
        <v>254</v>
      </c>
      <c r="FA3" s="8" t="s">
        <v>254</v>
      </c>
      <c r="FB3" s="8" t="s">
        <v>254</v>
      </c>
      <c r="FC3" s="8" t="s">
        <v>254</v>
      </c>
      <c r="FD3" s="8" t="s">
        <v>254</v>
      </c>
      <c r="FE3" s="8" t="s">
        <v>254</v>
      </c>
      <c r="FF3" s="8" t="s">
        <v>254</v>
      </c>
      <c r="FG3" s="8" t="s">
        <v>254</v>
      </c>
      <c r="FH3" s="8" t="s">
        <v>254</v>
      </c>
      <c r="FI3" s="8" t="s">
        <v>254</v>
      </c>
      <c r="FJ3" s="8" t="s">
        <v>254</v>
      </c>
      <c r="FK3" s="8" t="s">
        <v>254</v>
      </c>
      <c r="FL3" s="8" t="s">
        <v>254</v>
      </c>
      <c r="FM3" s="8" t="s">
        <v>254</v>
      </c>
      <c r="FN3" s="8" t="s">
        <v>254</v>
      </c>
      <c r="FO3" s="8" t="s">
        <v>254</v>
      </c>
      <c r="FP3" s="8" t="s">
        <v>254</v>
      </c>
      <c r="FQ3" s="8" t="s">
        <v>254</v>
      </c>
      <c r="FR3" s="8" t="s">
        <v>254</v>
      </c>
      <c r="FS3" s="8" t="s">
        <v>254</v>
      </c>
      <c r="FT3" s="8" t="s">
        <v>254</v>
      </c>
      <c r="FU3" s="8" t="s">
        <v>254</v>
      </c>
      <c r="FV3" s="8" t="s">
        <v>254</v>
      </c>
      <c r="FW3" s="8" t="s">
        <v>254</v>
      </c>
      <c r="FX3" s="8" t="s">
        <v>254</v>
      </c>
      <c r="FY3" s="8" t="s">
        <v>254</v>
      </c>
      <c r="FZ3" s="8" t="s">
        <v>254</v>
      </c>
      <c r="GA3" s="8" t="s">
        <v>254</v>
      </c>
      <c r="GB3" s="8" t="s">
        <v>254</v>
      </c>
      <c r="GC3" s="8" t="s">
        <v>254</v>
      </c>
      <c r="GD3" s="8" t="s">
        <v>254</v>
      </c>
      <c r="GE3" s="8" t="s">
        <v>254</v>
      </c>
      <c r="GF3" s="8" t="s">
        <v>254</v>
      </c>
      <c r="GG3" s="8" t="s">
        <v>254</v>
      </c>
      <c r="GH3" s="8" t="s">
        <v>254</v>
      </c>
      <c r="GI3" s="8" t="s">
        <v>254</v>
      </c>
      <c r="GJ3" s="8" t="s">
        <v>254</v>
      </c>
      <c r="GK3" s="8" t="s">
        <v>254</v>
      </c>
      <c r="GL3" s="8" t="s">
        <v>254</v>
      </c>
      <c r="GM3" s="8" t="s">
        <v>254</v>
      </c>
      <c r="GN3" s="8" t="s">
        <v>254</v>
      </c>
      <c r="GO3" s="8" t="s">
        <v>254</v>
      </c>
      <c r="GP3" s="8" t="s">
        <v>254</v>
      </c>
      <c r="GQ3" s="8" t="s">
        <v>254</v>
      </c>
      <c r="GR3" s="8" t="s">
        <v>254</v>
      </c>
      <c r="GS3" s="8" t="s">
        <v>254</v>
      </c>
      <c r="GT3" s="8" t="s">
        <v>254</v>
      </c>
      <c r="GU3" s="8" t="s">
        <v>254</v>
      </c>
      <c r="GV3" s="8" t="s">
        <v>254</v>
      </c>
      <c r="GW3" s="8" t="s">
        <v>254</v>
      </c>
      <c r="GX3" s="8" t="s">
        <v>254</v>
      </c>
      <c r="GY3" s="8" t="s">
        <v>254</v>
      </c>
      <c r="GZ3" s="8" t="s">
        <v>254</v>
      </c>
      <c r="HA3" s="8" t="s">
        <v>254</v>
      </c>
      <c r="HB3" s="8" t="s">
        <v>254</v>
      </c>
      <c r="HC3" s="8" t="s">
        <v>254</v>
      </c>
      <c r="HD3" s="8" t="s">
        <v>254</v>
      </c>
      <c r="HE3" s="8" t="s">
        <v>254</v>
      </c>
      <c r="HF3" s="8" t="s">
        <v>254</v>
      </c>
      <c r="HG3" s="8" t="s">
        <v>254</v>
      </c>
      <c r="HH3" s="8" t="s">
        <v>254</v>
      </c>
      <c r="HI3" s="8" t="s">
        <v>254</v>
      </c>
      <c r="HJ3" s="8" t="s">
        <v>254</v>
      </c>
      <c r="HK3" s="8" t="s">
        <v>254</v>
      </c>
      <c r="HL3" s="8" t="s">
        <v>254</v>
      </c>
      <c r="HM3" s="8" t="s">
        <v>254</v>
      </c>
      <c r="HN3" s="8" t="s">
        <v>254</v>
      </c>
      <c r="HO3" s="8" t="s">
        <v>254</v>
      </c>
      <c r="HP3" s="8" t="s">
        <v>254</v>
      </c>
      <c r="HQ3" s="8" t="s">
        <v>254</v>
      </c>
      <c r="HR3" s="8" t="s">
        <v>254</v>
      </c>
      <c r="HS3" s="8" t="s">
        <v>254</v>
      </c>
      <c r="HT3" s="8" t="s">
        <v>254</v>
      </c>
      <c r="HU3" s="8" t="s">
        <v>254</v>
      </c>
      <c r="HV3" s="8" t="s">
        <v>254</v>
      </c>
      <c r="HW3" s="8" t="s">
        <v>254</v>
      </c>
      <c r="HX3" s="8" t="s">
        <v>254</v>
      </c>
      <c r="HY3" s="8" t="s">
        <v>254</v>
      </c>
      <c r="HZ3" s="8" t="s">
        <v>254</v>
      </c>
      <c r="IA3" s="8" t="s">
        <v>254</v>
      </c>
      <c r="IB3" s="8" t="s">
        <v>254</v>
      </c>
      <c r="IC3" s="8" t="s">
        <v>254</v>
      </c>
      <c r="ID3" s="8" t="s">
        <v>254</v>
      </c>
      <c r="IE3" s="8" t="s">
        <v>254</v>
      </c>
      <c r="IF3" s="8" t="s">
        <v>254</v>
      </c>
      <c r="IG3" s="8" t="s">
        <v>254</v>
      </c>
      <c r="IH3" s="8" t="s">
        <v>254</v>
      </c>
      <c r="II3" s="8" t="s">
        <v>254</v>
      </c>
      <c r="IJ3" s="8" t="s">
        <v>254</v>
      </c>
      <c r="IK3" s="8" t="s">
        <v>254</v>
      </c>
      <c r="IL3" s="8" t="s">
        <v>254</v>
      </c>
      <c r="IM3" s="8" t="s">
        <v>254</v>
      </c>
      <c r="IN3" s="8" t="s">
        <v>254</v>
      </c>
      <c r="IO3" s="8" t="s">
        <v>254</v>
      </c>
      <c r="IP3" s="8" t="s">
        <v>254</v>
      </c>
      <c r="IQ3" s="8" t="s">
        <v>254</v>
      </c>
    </row>
    <row r="4" spans="1:251">
      <c r="A4" s="4" t="s">
        <v>246</v>
      </c>
      <c r="B4" s="8" t="s">
        <v>255</v>
      </c>
      <c r="C4" s="8" t="s">
        <v>255</v>
      </c>
      <c r="D4" s="8" t="s">
        <v>255</v>
      </c>
      <c r="E4" s="8" t="s">
        <v>255</v>
      </c>
      <c r="F4" s="8" t="s">
        <v>255</v>
      </c>
      <c r="G4" s="8" t="s">
        <v>255</v>
      </c>
      <c r="H4" s="8" t="s">
        <v>255</v>
      </c>
      <c r="I4" s="8" t="s">
        <v>255</v>
      </c>
      <c r="J4" s="8" t="s">
        <v>255</v>
      </c>
      <c r="K4" s="8" t="s">
        <v>255</v>
      </c>
      <c r="L4" s="8" t="s">
        <v>255</v>
      </c>
      <c r="M4" s="8" t="s">
        <v>255</v>
      </c>
      <c r="N4" s="8" t="s">
        <v>255</v>
      </c>
      <c r="O4" s="8" t="s">
        <v>255</v>
      </c>
      <c r="P4" s="8" t="s">
        <v>255</v>
      </c>
      <c r="Q4" s="8" t="s">
        <v>255</v>
      </c>
      <c r="R4" s="8" t="s">
        <v>255</v>
      </c>
      <c r="S4" s="8" t="s">
        <v>255</v>
      </c>
      <c r="T4" s="8" t="s">
        <v>255</v>
      </c>
      <c r="U4" s="8" t="s">
        <v>255</v>
      </c>
      <c r="V4" s="8" t="s">
        <v>255</v>
      </c>
      <c r="W4" s="8" t="s">
        <v>255</v>
      </c>
      <c r="X4" s="8" t="s">
        <v>255</v>
      </c>
      <c r="Y4" s="8" t="s">
        <v>255</v>
      </c>
      <c r="Z4" s="8" t="s">
        <v>255</v>
      </c>
      <c r="AA4" s="8" t="s">
        <v>255</v>
      </c>
      <c r="AB4" s="8" t="s">
        <v>255</v>
      </c>
      <c r="AC4" s="8" t="s">
        <v>255</v>
      </c>
      <c r="AD4" s="8" t="s">
        <v>255</v>
      </c>
      <c r="AE4" s="8" t="s">
        <v>255</v>
      </c>
      <c r="AF4" s="8" t="s">
        <v>255</v>
      </c>
      <c r="AG4" s="8" t="s">
        <v>255</v>
      </c>
      <c r="AH4" s="8" t="s">
        <v>255</v>
      </c>
      <c r="AI4" s="8" t="s">
        <v>255</v>
      </c>
      <c r="AJ4" s="8" t="s">
        <v>255</v>
      </c>
      <c r="AK4" s="8" t="s">
        <v>255</v>
      </c>
      <c r="AL4" s="8" t="s">
        <v>255</v>
      </c>
      <c r="AM4" s="8" t="s">
        <v>255</v>
      </c>
      <c r="AN4" s="8" t="s">
        <v>255</v>
      </c>
      <c r="AO4" s="8" t="s">
        <v>255</v>
      </c>
      <c r="AP4" s="8" t="s">
        <v>255</v>
      </c>
      <c r="AQ4" s="8" t="s">
        <v>255</v>
      </c>
      <c r="AR4" s="8" t="s">
        <v>255</v>
      </c>
      <c r="AS4" s="8" t="s">
        <v>255</v>
      </c>
      <c r="AT4" s="8" t="s">
        <v>255</v>
      </c>
      <c r="AU4" s="8" t="s">
        <v>255</v>
      </c>
      <c r="AV4" s="8" t="s">
        <v>255</v>
      </c>
      <c r="AW4" s="8" t="s">
        <v>255</v>
      </c>
      <c r="AX4" s="8" t="s">
        <v>255</v>
      </c>
      <c r="AY4" s="8" t="s">
        <v>255</v>
      </c>
      <c r="AZ4" s="8" t="s">
        <v>255</v>
      </c>
      <c r="BA4" s="8" t="s">
        <v>255</v>
      </c>
      <c r="BB4" s="8" t="s">
        <v>255</v>
      </c>
      <c r="BC4" s="8" t="s">
        <v>255</v>
      </c>
      <c r="BD4" s="8" t="s">
        <v>255</v>
      </c>
      <c r="BE4" s="8" t="s">
        <v>255</v>
      </c>
      <c r="BF4" s="8" t="s">
        <v>255</v>
      </c>
      <c r="BG4" s="8" t="s">
        <v>255</v>
      </c>
      <c r="BH4" s="8" t="s">
        <v>255</v>
      </c>
      <c r="BI4" s="8" t="s">
        <v>255</v>
      </c>
      <c r="BJ4" s="8" t="s">
        <v>255</v>
      </c>
      <c r="BK4" s="8" t="s">
        <v>255</v>
      </c>
      <c r="BL4" s="8" t="s">
        <v>255</v>
      </c>
      <c r="BM4" s="8" t="s">
        <v>255</v>
      </c>
      <c r="BN4" s="8" t="s">
        <v>255</v>
      </c>
      <c r="BO4" s="8" t="s">
        <v>255</v>
      </c>
      <c r="BP4" s="8" t="s">
        <v>255</v>
      </c>
      <c r="BQ4" s="8" t="s">
        <v>255</v>
      </c>
      <c r="BR4" s="8" t="s">
        <v>255</v>
      </c>
      <c r="BS4" s="8" t="s">
        <v>255</v>
      </c>
      <c r="BT4" s="8" t="s">
        <v>255</v>
      </c>
      <c r="BU4" s="8" t="s">
        <v>255</v>
      </c>
      <c r="BV4" s="8" t="s">
        <v>255</v>
      </c>
      <c r="BW4" s="8" t="s">
        <v>255</v>
      </c>
      <c r="BX4" s="8" t="s">
        <v>255</v>
      </c>
      <c r="BY4" s="8" t="s">
        <v>255</v>
      </c>
      <c r="BZ4" s="8" t="s">
        <v>255</v>
      </c>
      <c r="CA4" s="8" t="s">
        <v>255</v>
      </c>
      <c r="CB4" s="8" t="s">
        <v>255</v>
      </c>
      <c r="CC4" s="8" t="s">
        <v>255</v>
      </c>
      <c r="CD4" s="8" t="s">
        <v>255</v>
      </c>
      <c r="CE4" s="8" t="s">
        <v>255</v>
      </c>
      <c r="CF4" s="8" t="s">
        <v>255</v>
      </c>
      <c r="CG4" s="8" t="s">
        <v>255</v>
      </c>
      <c r="CH4" s="8" t="s">
        <v>255</v>
      </c>
      <c r="CI4" s="8" t="s">
        <v>255</v>
      </c>
      <c r="CJ4" s="8" t="s">
        <v>255</v>
      </c>
      <c r="CK4" s="8" t="s">
        <v>255</v>
      </c>
      <c r="CL4" s="8" t="s">
        <v>255</v>
      </c>
      <c r="CM4" s="8" t="s">
        <v>255</v>
      </c>
      <c r="CN4" s="8" t="s">
        <v>255</v>
      </c>
      <c r="CO4" s="8" t="s">
        <v>255</v>
      </c>
      <c r="CP4" s="8" t="s">
        <v>255</v>
      </c>
      <c r="CQ4" s="8" t="s">
        <v>255</v>
      </c>
      <c r="CR4" s="8" t="s">
        <v>255</v>
      </c>
      <c r="CS4" s="8" t="s">
        <v>255</v>
      </c>
      <c r="CT4" s="8" t="s">
        <v>255</v>
      </c>
      <c r="CU4" s="8" t="s">
        <v>255</v>
      </c>
      <c r="CV4" s="8" t="s">
        <v>255</v>
      </c>
      <c r="CW4" s="8" t="s">
        <v>255</v>
      </c>
      <c r="CX4" s="8" t="s">
        <v>255</v>
      </c>
      <c r="CY4" s="8" t="s">
        <v>255</v>
      </c>
      <c r="CZ4" s="8" t="s">
        <v>255</v>
      </c>
      <c r="DA4" s="8" t="s">
        <v>255</v>
      </c>
      <c r="DB4" s="8" t="s">
        <v>255</v>
      </c>
      <c r="DC4" s="8" t="s">
        <v>255</v>
      </c>
      <c r="DD4" s="8" t="s">
        <v>255</v>
      </c>
      <c r="DE4" s="8" t="s">
        <v>255</v>
      </c>
      <c r="DF4" s="8" t="s">
        <v>255</v>
      </c>
      <c r="DG4" s="8" t="s">
        <v>255</v>
      </c>
      <c r="DH4" s="8" t="s">
        <v>255</v>
      </c>
      <c r="DI4" s="8" t="s">
        <v>255</v>
      </c>
      <c r="DJ4" s="8" t="s">
        <v>255</v>
      </c>
      <c r="DK4" s="8" t="s">
        <v>255</v>
      </c>
      <c r="DL4" s="8" t="s">
        <v>255</v>
      </c>
      <c r="DM4" s="8" t="s">
        <v>255</v>
      </c>
      <c r="DN4" s="8" t="s">
        <v>255</v>
      </c>
      <c r="DO4" s="8" t="s">
        <v>255</v>
      </c>
      <c r="DP4" s="8" t="s">
        <v>255</v>
      </c>
      <c r="DQ4" s="8" t="s">
        <v>255</v>
      </c>
      <c r="DR4" s="8" t="s">
        <v>255</v>
      </c>
      <c r="DS4" s="8" t="s">
        <v>255</v>
      </c>
      <c r="DT4" s="8" t="s">
        <v>255</v>
      </c>
      <c r="DU4" s="8" t="s">
        <v>255</v>
      </c>
      <c r="DV4" s="8" t="s">
        <v>255</v>
      </c>
      <c r="DW4" s="8" t="s">
        <v>255</v>
      </c>
      <c r="DX4" s="8" t="s">
        <v>255</v>
      </c>
      <c r="DY4" s="8" t="s">
        <v>255</v>
      </c>
      <c r="DZ4" s="8" t="s">
        <v>255</v>
      </c>
      <c r="EA4" s="8" t="s">
        <v>255</v>
      </c>
      <c r="EB4" s="8" t="s">
        <v>255</v>
      </c>
      <c r="EC4" s="8" t="s">
        <v>255</v>
      </c>
      <c r="ED4" s="8" t="s">
        <v>255</v>
      </c>
      <c r="EE4" s="8" t="s">
        <v>255</v>
      </c>
      <c r="EF4" s="8" t="s">
        <v>255</v>
      </c>
      <c r="EG4" s="8" t="s">
        <v>255</v>
      </c>
      <c r="EH4" s="8" t="s">
        <v>255</v>
      </c>
      <c r="EI4" s="8" t="s">
        <v>255</v>
      </c>
      <c r="EJ4" s="8" t="s">
        <v>255</v>
      </c>
      <c r="EK4" s="8" t="s">
        <v>255</v>
      </c>
      <c r="EL4" s="8" t="s">
        <v>255</v>
      </c>
      <c r="EM4" s="8" t="s">
        <v>255</v>
      </c>
      <c r="EN4" s="8" t="s">
        <v>255</v>
      </c>
      <c r="EO4" s="8" t="s">
        <v>255</v>
      </c>
      <c r="EP4" s="8" t="s">
        <v>255</v>
      </c>
      <c r="EQ4" s="8" t="s">
        <v>255</v>
      </c>
      <c r="ER4" s="8" t="s">
        <v>255</v>
      </c>
      <c r="ES4" s="8" t="s">
        <v>255</v>
      </c>
      <c r="ET4" s="8" t="s">
        <v>255</v>
      </c>
      <c r="EU4" s="8" t="s">
        <v>255</v>
      </c>
      <c r="EV4" s="8" t="s">
        <v>255</v>
      </c>
      <c r="EW4" s="8" t="s">
        <v>255</v>
      </c>
      <c r="EX4" s="8" t="s">
        <v>255</v>
      </c>
      <c r="EY4" s="8" t="s">
        <v>255</v>
      </c>
      <c r="EZ4" s="8" t="s">
        <v>255</v>
      </c>
      <c r="FA4" s="8" t="s">
        <v>255</v>
      </c>
      <c r="FB4" s="8" t="s">
        <v>255</v>
      </c>
      <c r="FC4" s="8" t="s">
        <v>255</v>
      </c>
      <c r="FD4" s="8" t="s">
        <v>255</v>
      </c>
      <c r="FE4" s="8" t="s">
        <v>255</v>
      </c>
      <c r="FF4" s="8" t="s">
        <v>255</v>
      </c>
      <c r="FG4" s="8" t="s">
        <v>255</v>
      </c>
      <c r="FH4" s="8" t="s">
        <v>255</v>
      </c>
      <c r="FI4" s="8" t="s">
        <v>255</v>
      </c>
      <c r="FJ4" s="8" t="s">
        <v>255</v>
      </c>
      <c r="FK4" s="8" t="s">
        <v>255</v>
      </c>
      <c r="FL4" s="8" t="s">
        <v>255</v>
      </c>
      <c r="FM4" s="8" t="s">
        <v>255</v>
      </c>
      <c r="FN4" s="8" t="s">
        <v>255</v>
      </c>
      <c r="FO4" s="8" t="s">
        <v>255</v>
      </c>
      <c r="FP4" s="8" t="s">
        <v>255</v>
      </c>
      <c r="FQ4" s="8" t="s">
        <v>255</v>
      </c>
      <c r="FR4" s="8" t="s">
        <v>255</v>
      </c>
      <c r="FS4" s="8" t="s">
        <v>255</v>
      </c>
      <c r="FT4" s="8" t="s">
        <v>255</v>
      </c>
      <c r="FU4" s="8" t="s">
        <v>255</v>
      </c>
      <c r="FV4" s="8" t="s">
        <v>255</v>
      </c>
      <c r="FW4" s="8" t="s">
        <v>255</v>
      </c>
      <c r="FX4" s="8" t="s">
        <v>255</v>
      </c>
      <c r="FY4" s="8" t="s">
        <v>255</v>
      </c>
      <c r="FZ4" s="8" t="s">
        <v>255</v>
      </c>
      <c r="GA4" s="8" t="s">
        <v>255</v>
      </c>
      <c r="GB4" s="8" t="s">
        <v>255</v>
      </c>
      <c r="GC4" s="8" t="s">
        <v>255</v>
      </c>
      <c r="GD4" s="8" t="s">
        <v>255</v>
      </c>
      <c r="GE4" s="8" t="s">
        <v>255</v>
      </c>
      <c r="GF4" s="8" t="s">
        <v>255</v>
      </c>
      <c r="GG4" s="8" t="s">
        <v>255</v>
      </c>
      <c r="GH4" s="8" t="s">
        <v>255</v>
      </c>
      <c r="GI4" s="8" t="s">
        <v>255</v>
      </c>
      <c r="GJ4" s="8" t="s">
        <v>255</v>
      </c>
      <c r="GK4" s="8" t="s">
        <v>255</v>
      </c>
      <c r="GL4" s="8" t="s">
        <v>255</v>
      </c>
      <c r="GM4" s="8" t="s">
        <v>255</v>
      </c>
      <c r="GN4" s="8" t="s">
        <v>255</v>
      </c>
      <c r="GO4" s="8" t="s">
        <v>255</v>
      </c>
      <c r="GP4" s="8" t="s">
        <v>255</v>
      </c>
      <c r="GQ4" s="8" t="s">
        <v>255</v>
      </c>
      <c r="GR4" s="8" t="s">
        <v>255</v>
      </c>
      <c r="GS4" s="8" t="s">
        <v>255</v>
      </c>
      <c r="GT4" s="8" t="s">
        <v>255</v>
      </c>
      <c r="GU4" s="8" t="s">
        <v>255</v>
      </c>
      <c r="GV4" s="8" t="s">
        <v>255</v>
      </c>
      <c r="GW4" s="8" t="s">
        <v>255</v>
      </c>
      <c r="GX4" s="8" t="s">
        <v>255</v>
      </c>
      <c r="GY4" s="8" t="s">
        <v>255</v>
      </c>
      <c r="GZ4" s="8" t="s">
        <v>255</v>
      </c>
      <c r="HA4" s="8" t="s">
        <v>255</v>
      </c>
      <c r="HB4" s="8" t="s">
        <v>255</v>
      </c>
      <c r="HC4" s="8" t="s">
        <v>255</v>
      </c>
      <c r="HD4" s="8" t="s">
        <v>255</v>
      </c>
      <c r="HE4" s="8" t="s">
        <v>255</v>
      </c>
      <c r="HF4" s="8" t="s">
        <v>255</v>
      </c>
      <c r="HG4" s="8" t="s">
        <v>255</v>
      </c>
      <c r="HH4" s="8" t="s">
        <v>255</v>
      </c>
      <c r="HI4" s="8" t="s">
        <v>255</v>
      </c>
      <c r="HJ4" s="8" t="s">
        <v>255</v>
      </c>
      <c r="HK4" s="8" t="s">
        <v>255</v>
      </c>
      <c r="HL4" s="8" t="s">
        <v>255</v>
      </c>
      <c r="HM4" s="8" t="s">
        <v>255</v>
      </c>
      <c r="HN4" s="8" t="s">
        <v>255</v>
      </c>
      <c r="HO4" s="8" t="s">
        <v>255</v>
      </c>
      <c r="HP4" s="8" t="s">
        <v>255</v>
      </c>
      <c r="HQ4" s="8" t="s">
        <v>255</v>
      </c>
      <c r="HR4" s="8" t="s">
        <v>255</v>
      </c>
      <c r="HS4" s="8" t="s">
        <v>255</v>
      </c>
      <c r="HT4" s="8" t="s">
        <v>255</v>
      </c>
      <c r="HU4" s="8" t="s">
        <v>255</v>
      </c>
      <c r="HV4" s="8" t="s">
        <v>255</v>
      </c>
      <c r="HW4" s="8" t="s">
        <v>255</v>
      </c>
      <c r="HX4" s="8" t="s">
        <v>255</v>
      </c>
      <c r="HY4" s="8" t="s">
        <v>255</v>
      </c>
      <c r="HZ4" s="8" t="s">
        <v>255</v>
      </c>
      <c r="IA4" s="8" t="s">
        <v>255</v>
      </c>
      <c r="IB4" s="8" t="s">
        <v>255</v>
      </c>
      <c r="IC4" s="8" t="s">
        <v>255</v>
      </c>
      <c r="ID4" s="8" t="s">
        <v>255</v>
      </c>
      <c r="IE4" s="8" t="s">
        <v>255</v>
      </c>
      <c r="IF4" s="8" t="s">
        <v>255</v>
      </c>
      <c r="IG4" s="8" t="s">
        <v>255</v>
      </c>
      <c r="IH4" s="8" t="s">
        <v>255</v>
      </c>
      <c r="II4" s="8" t="s">
        <v>255</v>
      </c>
      <c r="IJ4" s="8" t="s">
        <v>255</v>
      </c>
      <c r="IK4" s="8" t="s">
        <v>255</v>
      </c>
      <c r="IL4" s="8" t="s">
        <v>255</v>
      </c>
      <c r="IM4" s="8" t="s">
        <v>255</v>
      </c>
      <c r="IN4" s="8" t="s">
        <v>255</v>
      </c>
      <c r="IO4" s="8" t="s">
        <v>255</v>
      </c>
      <c r="IP4" s="8" t="s">
        <v>255</v>
      </c>
      <c r="IQ4" s="8" t="s">
        <v>255</v>
      </c>
    </row>
    <row r="5" spans="1:251">
      <c r="A5" s="4" t="s">
        <v>247</v>
      </c>
      <c r="B5" s="8" t="s">
        <v>5259</v>
      </c>
      <c r="C5" s="8" t="s">
        <v>5259</v>
      </c>
      <c r="D5" s="8" t="s">
        <v>5259</v>
      </c>
      <c r="E5" s="8" t="s">
        <v>5259</v>
      </c>
      <c r="F5" s="8" t="s">
        <v>5259</v>
      </c>
      <c r="G5" s="8" t="s">
        <v>5259</v>
      </c>
      <c r="H5" s="8" t="s">
        <v>5259</v>
      </c>
      <c r="I5" s="8" t="s">
        <v>5259</v>
      </c>
      <c r="J5" s="8" t="s">
        <v>5259</v>
      </c>
      <c r="K5" s="8" t="s">
        <v>5259</v>
      </c>
      <c r="L5" s="8" t="s">
        <v>5259</v>
      </c>
      <c r="M5" s="8" t="s">
        <v>5259</v>
      </c>
      <c r="N5" s="8" t="s">
        <v>5259</v>
      </c>
      <c r="O5" s="8" t="s">
        <v>5259</v>
      </c>
      <c r="P5" s="8" t="s">
        <v>5259</v>
      </c>
      <c r="Q5" s="8" t="s">
        <v>5259</v>
      </c>
      <c r="R5" s="8" t="s">
        <v>5259</v>
      </c>
      <c r="S5" s="8" t="s">
        <v>5259</v>
      </c>
      <c r="T5" s="8" t="s">
        <v>5259</v>
      </c>
      <c r="U5" s="8" t="s">
        <v>5259</v>
      </c>
      <c r="V5" s="8" t="s">
        <v>5259</v>
      </c>
      <c r="W5" s="8" t="s">
        <v>5259</v>
      </c>
      <c r="X5" s="8" t="s">
        <v>5259</v>
      </c>
      <c r="Y5" s="8" t="s">
        <v>5259</v>
      </c>
      <c r="Z5" s="8" t="s">
        <v>5259</v>
      </c>
      <c r="AA5" s="8" t="s">
        <v>5259</v>
      </c>
      <c r="AB5" s="8" t="s">
        <v>5259</v>
      </c>
      <c r="AC5" s="8" t="s">
        <v>5259</v>
      </c>
      <c r="AD5" s="8" t="s">
        <v>5259</v>
      </c>
      <c r="AE5" s="8" t="s">
        <v>5259</v>
      </c>
      <c r="AF5" s="8" t="s">
        <v>5259</v>
      </c>
      <c r="AG5" s="8" t="s">
        <v>5259</v>
      </c>
      <c r="AH5" s="8" t="s">
        <v>5259</v>
      </c>
      <c r="AI5" s="8" t="s">
        <v>5259</v>
      </c>
      <c r="AJ5" s="8" t="s">
        <v>5259</v>
      </c>
      <c r="AK5" s="8" t="s">
        <v>5259</v>
      </c>
      <c r="AL5" s="8" t="s">
        <v>5259</v>
      </c>
      <c r="AM5" s="8" t="s">
        <v>5259</v>
      </c>
      <c r="AN5" s="8" t="s">
        <v>5259</v>
      </c>
      <c r="AO5" s="8" t="s">
        <v>5259</v>
      </c>
      <c r="AP5" s="8" t="s">
        <v>5259</v>
      </c>
      <c r="AQ5" s="8" t="s">
        <v>5259</v>
      </c>
      <c r="AR5" s="8" t="s">
        <v>5259</v>
      </c>
      <c r="AS5" s="8" t="s">
        <v>5259</v>
      </c>
      <c r="AT5" s="8" t="s">
        <v>5259</v>
      </c>
      <c r="AU5" s="8" t="s">
        <v>5259</v>
      </c>
      <c r="AV5" s="8" t="s">
        <v>5259</v>
      </c>
      <c r="AW5" s="8" t="s">
        <v>5259</v>
      </c>
      <c r="AX5" s="8" t="s">
        <v>5259</v>
      </c>
      <c r="AY5" s="8" t="s">
        <v>5259</v>
      </c>
      <c r="AZ5" s="8" t="s">
        <v>5259</v>
      </c>
      <c r="BA5" s="8" t="s">
        <v>5259</v>
      </c>
      <c r="BB5" s="8" t="s">
        <v>5259</v>
      </c>
      <c r="BC5" s="8" t="s">
        <v>5259</v>
      </c>
      <c r="BD5" s="8" t="s">
        <v>5259</v>
      </c>
      <c r="BE5" s="8" t="s">
        <v>5259</v>
      </c>
      <c r="BF5" s="8" t="s">
        <v>5259</v>
      </c>
      <c r="BG5" s="8" t="s">
        <v>5259</v>
      </c>
      <c r="BH5" s="8" t="s">
        <v>5259</v>
      </c>
      <c r="BI5" s="8" t="s">
        <v>5259</v>
      </c>
      <c r="BJ5" s="8" t="s">
        <v>5259</v>
      </c>
      <c r="BK5" s="8" t="s">
        <v>5259</v>
      </c>
      <c r="BL5" s="8" t="s">
        <v>5259</v>
      </c>
      <c r="BM5" s="8" t="s">
        <v>5259</v>
      </c>
      <c r="BN5" s="8" t="s">
        <v>5259</v>
      </c>
      <c r="BO5" s="8" t="s">
        <v>5259</v>
      </c>
      <c r="BP5" s="8" t="s">
        <v>5259</v>
      </c>
      <c r="BQ5" s="8" t="s">
        <v>5259</v>
      </c>
      <c r="BR5" s="8" t="s">
        <v>5259</v>
      </c>
      <c r="BS5" s="8" t="s">
        <v>5259</v>
      </c>
      <c r="BT5" s="8" t="s">
        <v>5259</v>
      </c>
      <c r="BU5" s="8" t="s">
        <v>5259</v>
      </c>
      <c r="BV5" s="8" t="s">
        <v>5259</v>
      </c>
      <c r="BW5" s="8" t="s">
        <v>5259</v>
      </c>
      <c r="BX5" s="8" t="s">
        <v>5259</v>
      </c>
      <c r="BY5" s="8" t="s">
        <v>5259</v>
      </c>
      <c r="BZ5" s="8" t="s">
        <v>5259</v>
      </c>
      <c r="CA5" s="8" t="s">
        <v>5259</v>
      </c>
      <c r="CB5" s="8" t="s">
        <v>5259</v>
      </c>
      <c r="CC5" s="8" t="s">
        <v>5259</v>
      </c>
      <c r="CD5" s="8" t="s">
        <v>5259</v>
      </c>
      <c r="CE5" s="8" t="s">
        <v>5259</v>
      </c>
      <c r="CF5" s="8" t="s">
        <v>5259</v>
      </c>
      <c r="CG5" s="8" t="s">
        <v>5259</v>
      </c>
      <c r="CH5" s="8" t="s">
        <v>5259</v>
      </c>
      <c r="CI5" s="8" t="s">
        <v>5259</v>
      </c>
      <c r="CJ5" s="8" t="s">
        <v>5259</v>
      </c>
      <c r="CK5" s="8" t="s">
        <v>5259</v>
      </c>
      <c r="CL5" s="8" t="s">
        <v>5259</v>
      </c>
      <c r="CM5" s="8" t="s">
        <v>5259</v>
      </c>
      <c r="CN5" s="8" t="s">
        <v>5259</v>
      </c>
      <c r="CO5" s="8" t="s">
        <v>5259</v>
      </c>
      <c r="CP5" s="8" t="s">
        <v>5259</v>
      </c>
      <c r="CQ5" s="8" t="s">
        <v>5259</v>
      </c>
      <c r="CR5" s="8" t="s">
        <v>5259</v>
      </c>
      <c r="CS5" s="8" t="s">
        <v>5259</v>
      </c>
      <c r="CT5" s="8" t="s">
        <v>5259</v>
      </c>
      <c r="CU5" s="8" t="s">
        <v>5259</v>
      </c>
      <c r="CV5" s="8" t="s">
        <v>5259</v>
      </c>
      <c r="CW5" s="8" t="s">
        <v>5259</v>
      </c>
      <c r="CX5" s="8" t="s">
        <v>5259</v>
      </c>
      <c r="CY5" s="8" t="s">
        <v>5259</v>
      </c>
      <c r="CZ5" s="8" t="s">
        <v>5259</v>
      </c>
      <c r="DA5" s="8" t="s">
        <v>5259</v>
      </c>
      <c r="DB5" s="8" t="s">
        <v>5259</v>
      </c>
      <c r="DC5" s="8" t="s">
        <v>5259</v>
      </c>
      <c r="DD5" s="8" t="s">
        <v>5259</v>
      </c>
      <c r="DE5" s="8" t="s">
        <v>5259</v>
      </c>
      <c r="DF5" s="8" t="s">
        <v>5259</v>
      </c>
      <c r="DG5" s="8" t="s">
        <v>5259</v>
      </c>
      <c r="DH5" s="8" t="s">
        <v>5259</v>
      </c>
      <c r="DI5" s="8" t="s">
        <v>5259</v>
      </c>
      <c r="DJ5" s="8" t="s">
        <v>5259</v>
      </c>
      <c r="DK5" s="8" t="s">
        <v>5259</v>
      </c>
      <c r="DL5" s="8" t="s">
        <v>5259</v>
      </c>
      <c r="DM5" s="8" t="s">
        <v>5259</v>
      </c>
      <c r="DN5" s="8" t="s">
        <v>5259</v>
      </c>
      <c r="DO5" s="8" t="s">
        <v>5259</v>
      </c>
      <c r="DP5" s="8" t="s">
        <v>5259</v>
      </c>
      <c r="DQ5" s="8" t="s">
        <v>5259</v>
      </c>
      <c r="DR5" s="8" t="s">
        <v>5259</v>
      </c>
      <c r="DS5" s="8" t="s">
        <v>5259</v>
      </c>
      <c r="DT5" s="8" t="s">
        <v>5259</v>
      </c>
      <c r="DU5" s="8" t="s">
        <v>5259</v>
      </c>
      <c r="DV5" s="8" t="s">
        <v>5259</v>
      </c>
      <c r="DW5" s="8" t="s">
        <v>5259</v>
      </c>
      <c r="DX5" s="8" t="s">
        <v>5259</v>
      </c>
      <c r="DY5" s="8" t="s">
        <v>5259</v>
      </c>
      <c r="DZ5" s="8" t="s">
        <v>5259</v>
      </c>
      <c r="EA5" s="8" t="s">
        <v>5259</v>
      </c>
      <c r="EB5" s="8" t="s">
        <v>5259</v>
      </c>
      <c r="EC5" s="8" t="s">
        <v>5259</v>
      </c>
      <c r="ED5" s="8" t="s">
        <v>5259</v>
      </c>
      <c r="EE5" s="8" t="s">
        <v>5259</v>
      </c>
      <c r="EF5" s="8" t="s">
        <v>5259</v>
      </c>
      <c r="EG5" s="8" t="s">
        <v>5259</v>
      </c>
      <c r="EH5" s="8" t="s">
        <v>5259</v>
      </c>
      <c r="EI5" s="8" t="s">
        <v>5259</v>
      </c>
      <c r="EJ5" s="8" t="s">
        <v>5259</v>
      </c>
      <c r="EK5" s="8" t="s">
        <v>5259</v>
      </c>
      <c r="EL5" s="8" t="s">
        <v>5259</v>
      </c>
      <c r="EM5" s="8" t="s">
        <v>5259</v>
      </c>
      <c r="EN5" s="8" t="s">
        <v>5259</v>
      </c>
      <c r="EO5" s="8" t="s">
        <v>5259</v>
      </c>
      <c r="EP5" s="8" t="s">
        <v>5259</v>
      </c>
      <c r="EQ5" s="8" t="s">
        <v>5259</v>
      </c>
      <c r="ER5" s="8" t="s">
        <v>5259</v>
      </c>
      <c r="ES5" s="8" t="s">
        <v>5259</v>
      </c>
      <c r="ET5" s="8" t="s">
        <v>5259</v>
      </c>
      <c r="EU5" s="8" t="s">
        <v>5259</v>
      </c>
      <c r="EV5" s="8" t="s">
        <v>5259</v>
      </c>
      <c r="EW5" s="8" t="s">
        <v>5259</v>
      </c>
      <c r="EX5" s="8" t="s">
        <v>5259</v>
      </c>
      <c r="EY5" s="8" t="s">
        <v>5259</v>
      </c>
      <c r="EZ5" s="8" t="s">
        <v>5259</v>
      </c>
      <c r="FA5" s="8" t="s">
        <v>5259</v>
      </c>
      <c r="FB5" s="8" t="s">
        <v>5259</v>
      </c>
      <c r="FC5" s="8" t="s">
        <v>5259</v>
      </c>
      <c r="FD5" s="8" t="s">
        <v>5259</v>
      </c>
      <c r="FE5" s="8" t="s">
        <v>5259</v>
      </c>
      <c r="FF5" s="8" t="s">
        <v>5259</v>
      </c>
      <c r="FG5" s="8" t="s">
        <v>5259</v>
      </c>
      <c r="FH5" s="8" t="s">
        <v>5259</v>
      </c>
      <c r="FI5" s="8" t="s">
        <v>5259</v>
      </c>
      <c r="FJ5" s="8" t="s">
        <v>5259</v>
      </c>
      <c r="FK5" s="8" t="s">
        <v>5259</v>
      </c>
      <c r="FL5" s="8" t="s">
        <v>5259</v>
      </c>
      <c r="FM5" s="8" t="s">
        <v>5259</v>
      </c>
      <c r="FN5" s="8" t="s">
        <v>5259</v>
      </c>
      <c r="FO5" s="8" t="s">
        <v>5259</v>
      </c>
      <c r="FP5" s="8" t="s">
        <v>5259</v>
      </c>
      <c r="FQ5" s="8" t="s">
        <v>5259</v>
      </c>
      <c r="FR5" s="8" t="s">
        <v>5259</v>
      </c>
      <c r="FS5" s="8" t="s">
        <v>5259</v>
      </c>
      <c r="FT5" s="8" t="s">
        <v>5259</v>
      </c>
      <c r="FU5" s="8" t="s">
        <v>5259</v>
      </c>
      <c r="FV5" s="8" t="s">
        <v>5259</v>
      </c>
      <c r="FW5" s="8" t="s">
        <v>5259</v>
      </c>
      <c r="FX5" s="8" t="s">
        <v>5259</v>
      </c>
      <c r="FY5" s="8" t="s">
        <v>5259</v>
      </c>
      <c r="FZ5" s="8" t="s">
        <v>5259</v>
      </c>
      <c r="GA5" s="8" t="s">
        <v>5259</v>
      </c>
      <c r="GB5" s="8" t="s">
        <v>5259</v>
      </c>
      <c r="GC5" s="8" t="s">
        <v>5259</v>
      </c>
      <c r="GD5" s="8" t="s">
        <v>5259</v>
      </c>
      <c r="GE5" s="8" t="s">
        <v>5259</v>
      </c>
      <c r="GF5" s="8" t="s">
        <v>5259</v>
      </c>
      <c r="GG5" s="8" t="s">
        <v>5259</v>
      </c>
      <c r="GH5" s="8" t="s">
        <v>5259</v>
      </c>
      <c r="GI5" s="8" t="s">
        <v>5259</v>
      </c>
      <c r="GJ5" s="8" t="s">
        <v>5259</v>
      </c>
      <c r="GK5" s="8" t="s">
        <v>5259</v>
      </c>
      <c r="GL5" s="8" t="s">
        <v>5259</v>
      </c>
      <c r="GM5" s="8" t="s">
        <v>5259</v>
      </c>
      <c r="GN5" s="8" t="s">
        <v>5259</v>
      </c>
      <c r="GO5" s="8" t="s">
        <v>5259</v>
      </c>
      <c r="GP5" s="8" t="s">
        <v>5259</v>
      </c>
      <c r="GQ5" s="8" t="s">
        <v>5259</v>
      </c>
      <c r="GR5" s="8" t="s">
        <v>5259</v>
      </c>
      <c r="GS5" s="8" t="s">
        <v>5259</v>
      </c>
      <c r="GT5" s="8" t="s">
        <v>5259</v>
      </c>
      <c r="GU5" s="8" t="s">
        <v>5259</v>
      </c>
      <c r="GV5" s="8" t="s">
        <v>5259</v>
      </c>
      <c r="GW5" s="8" t="s">
        <v>5259</v>
      </c>
      <c r="GX5" s="8" t="s">
        <v>5259</v>
      </c>
      <c r="GY5" s="8" t="s">
        <v>5259</v>
      </c>
      <c r="GZ5" s="8" t="s">
        <v>5259</v>
      </c>
      <c r="HA5" s="8" t="s">
        <v>5259</v>
      </c>
      <c r="HB5" s="8" t="s">
        <v>5259</v>
      </c>
      <c r="HC5" s="8" t="s">
        <v>5259</v>
      </c>
      <c r="HD5" s="8" t="s">
        <v>5259</v>
      </c>
      <c r="HE5" s="8" t="s">
        <v>5259</v>
      </c>
      <c r="HF5" s="8" t="s">
        <v>5259</v>
      </c>
      <c r="HG5" s="8" t="s">
        <v>5259</v>
      </c>
      <c r="HH5" s="8" t="s">
        <v>5259</v>
      </c>
      <c r="HI5" s="8" t="s">
        <v>5259</v>
      </c>
      <c r="HJ5" s="8" t="s">
        <v>5259</v>
      </c>
      <c r="HK5" s="8" t="s">
        <v>5259</v>
      </c>
      <c r="HL5" s="8" t="s">
        <v>5259</v>
      </c>
      <c r="HM5" s="8" t="s">
        <v>5259</v>
      </c>
      <c r="HN5" s="8" t="s">
        <v>5259</v>
      </c>
      <c r="HO5" s="8" t="s">
        <v>5259</v>
      </c>
      <c r="HP5" s="8" t="s">
        <v>5259</v>
      </c>
      <c r="HQ5" s="8" t="s">
        <v>5259</v>
      </c>
      <c r="HR5" s="8" t="s">
        <v>5259</v>
      </c>
      <c r="HS5" s="8" t="s">
        <v>5259</v>
      </c>
      <c r="HT5" s="8" t="s">
        <v>5259</v>
      </c>
      <c r="HU5" s="8" t="s">
        <v>5259</v>
      </c>
      <c r="HV5" s="8" t="s">
        <v>5259</v>
      </c>
      <c r="HW5" s="8" t="s">
        <v>5259</v>
      </c>
      <c r="HX5" s="8" t="s">
        <v>5259</v>
      </c>
      <c r="HY5" s="8" t="s">
        <v>5259</v>
      </c>
      <c r="HZ5" s="8" t="s">
        <v>5259</v>
      </c>
      <c r="IA5" s="8" t="s">
        <v>5259</v>
      </c>
      <c r="IB5" s="8" t="s">
        <v>5259</v>
      </c>
      <c r="IC5" s="8" t="s">
        <v>5259</v>
      </c>
      <c r="ID5" s="8" t="s">
        <v>5259</v>
      </c>
      <c r="IE5" s="8" t="s">
        <v>5259</v>
      </c>
      <c r="IF5" s="8" t="s">
        <v>5259</v>
      </c>
      <c r="IG5" s="8" t="s">
        <v>5259</v>
      </c>
      <c r="IH5" s="8" t="s">
        <v>5259</v>
      </c>
      <c r="II5" s="8" t="s">
        <v>5259</v>
      </c>
      <c r="IJ5" s="8" t="s">
        <v>5259</v>
      </c>
      <c r="IK5" s="8" t="s">
        <v>5259</v>
      </c>
      <c r="IL5" s="8" t="s">
        <v>5259</v>
      </c>
      <c r="IM5" s="8" t="s">
        <v>5259</v>
      </c>
      <c r="IN5" s="8" t="s">
        <v>5259</v>
      </c>
      <c r="IO5" s="8" t="s">
        <v>5259</v>
      </c>
      <c r="IP5" s="8" t="s">
        <v>5259</v>
      </c>
      <c r="IQ5" s="8" t="s">
        <v>5259</v>
      </c>
    </row>
    <row r="6" spans="1:251">
      <c r="A6" s="4" t="s">
        <v>248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249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250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251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252</v>
      </c>
      <c r="B10" s="8" t="s">
        <v>2238</v>
      </c>
      <c r="C10" s="8" t="s">
        <v>2239</v>
      </c>
      <c r="D10" s="8" t="s">
        <v>2240</v>
      </c>
      <c r="E10" s="8" t="s">
        <v>2241</v>
      </c>
      <c r="F10" s="8" t="s">
        <v>2242</v>
      </c>
      <c r="G10" s="8" t="s">
        <v>2243</v>
      </c>
      <c r="H10" s="8" t="s">
        <v>2244</v>
      </c>
      <c r="I10" s="8" t="s">
        <v>2245</v>
      </c>
      <c r="J10" s="8" t="s">
        <v>2246</v>
      </c>
      <c r="K10" s="8" t="s">
        <v>2247</v>
      </c>
      <c r="L10" s="8" t="s">
        <v>2248</v>
      </c>
      <c r="M10" s="8" t="s">
        <v>2249</v>
      </c>
      <c r="N10" s="8" t="s">
        <v>2250</v>
      </c>
      <c r="O10" s="8" t="s">
        <v>2251</v>
      </c>
      <c r="P10" s="8" t="s">
        <v>2252</v>
      </c>
      <c r="Q10" s="8" t="s">
        <v>2253</v>
      </c>
      <c r="R10" s="8" t="s">
        <v>2254</v>
      </c>
      <c r="S10" s="8" t="s">
        <v>2255</v>
      </c>
      <c r="T10" s="8" t="s">
        <v>2256</v>
      </c>
      <c r="U10" s="8" t="s">
        <v>2257</v>
      </c>
      <c r="V10" s="8" t="s">
        <v>2258</v>
      </c>
      <c r="W10" s="8" t="s">
        <v>2259</v>
      </c>
      <c r="X10" s="8" t="s">
        <v>2260</v>
      </c>
      <c r="Y10" s="8" t="s">
        <v>2261</v>
      </c>
      <c r="Z10" s="8" t="s">
        <v>2262</v>
      </c>
      <c r="AA10" s="8" t="s">
        <v>2263</v>
      </c>
      <c r="AB10" s="8" t="s">
        <v>2264</v>
      </c>
      <c r="AC10" s="8" t="s">
        <v>2265</v>
      </c>
      <c r="AD10" s="8" t="s">
        <v>2266</v>
      </c>
      <c r="AE10" s="8" t="s">
        <v>2267</v>
      </c>
      <c r="AF10" s="8" t="s">
        <v>2268</v>
      </c>
      <c r="AG10" s="8" t="s">
        <v>2269</v>
      </c>
      <c r="AH10" s="8" t="s">
        <v>2270</v>
      </c>
      <c r="AI10" s="8" t="s">
        <v>2271</v>
      </c>
      <c r="AJ10" s="8" t="s">
        <v>2272</v>
      </c>
      <c r="AK10" s="8" t="s">
        <v>2273</v>
      </c>
      <c r="AL10" s="8" t="s">
        <v>2274</v>
      </c>
      <c r="AM10" s="8" t="s">
        <v>2275</v>
      </c>
      <c r="AN10" s="8" t="s">
        <v>2276</v>
      </c>
      <c r="AO10" s="8" t="s">
        <v>2277</v>
      </c>
      <c r="AP10" s="8" t="s">
        <v>2278</v>
      </c>
      <c r="AQ10" s="8" t="s">
        <v>2279</v>
      </c>
      <c r="AR10" s="8" t="s">
        <v>2280</v>
      </c>
      <c r="AS10" s="8" t="s">
        <v>2281</v>
      </c>
      <c r="AT10" s="8" t="s">
        <v>2282</v>
      </c>
      <c r="AU10" s="8" t="s">
        <v>2283</v>
      </c>
      <c r="AV10" s="8" t="s">
        <v>2284</v>
      </c>
      <c r="AW10" s="8" t="s">
        <v>2285</v>
      </c>
      <c r="AX10" s="8" t="s">
        <v>2286</v>
      </c>
      <c r="AY10" s="8" t="s">
        <v>2287</v>
      </c>
      <c r="AZ10" s="8" t="s">
        <v>2288</v>
      </c>
      <c r="BA10" s="8" t="s">
        <v>2289</v>
      </c>
      <c r="BB10" s="8" t="s">
        <v>2290</v>
      </c>
      <c r="BC10" s="8" t="s">
        <v>2291</v>
      </c>
      <c r="BD10" s="8" t="s">
        <v>2292</v>
      </c>
      <c r="BE10" s="8" t="s">
        <v>2293</v>
      </c>
      <c r="BF10" s="8" t="s">
        <v>2294</v>
      </c>
      <c r="BG10" s="8" t="s">
        <v>2295</v>
      </c>
      <c r="BH10" s="8" t="s">
        <v>2296</v>
      </c>
      <c r="BI10" s="8" t="s">
        <v>2297</v>
      </c>
      <c r="BJ10" s="8" t="s">
        <v>2298</v>
      </c>
      <c r="BK10" s="8" t="s">
        <v>2299</v>
      </c>
      <c r="BL10" s="8" t="s">
        <v>2300</v>
      </c>
      <c r="BM10" s="8" t="s">
        <v>2301</v>
      </c>
      <c r="BN10" s="8" t="s">
        <v>2302</v>
      </c>
      <c r="BO10" s="8" t="s">
        <v>2303</v>
      </c>
      <c r="BP10" s="8" t="s">
        <v>2304</v>
      </c>
      <c r="BQ10" s="8" t="s">
        <v>2305</v>
      </c>
      <c r="BR10" s="8" t="s">
        <v>2306</v>
      </c>
      <c r="BS10" s="8" t="s">
        <v>2307</v>
      </c>
      <c r="BT10" s="8" t="s">
        <v>2308</v>
      </c>
      <c r="BU10" s="8" t="s">
        <v>2309</v>
      </c>
      <c r="BV10" s="8" t="s">
        <v>2310</v>
      </c>
      <c r="BW10" s="8" t="s">
        <v>2311</v>
      </c>
      <c r="BX10" s="8" t="s">
        <v>2312</v>
      </c>
      <c r="BY10" s="8" t="s">
        <v>2313</v>
      </c>
      <c r="BZ10" s="8" t="s">
        <v>2314</v>
      </c>
      <c r="CA10" s="8" t="s">
        <v>2315</v>
      </c>
      <c r="CB10" s="8" t="s">
        <v>2316</v>
      </c>
      <c r="CC10" s="8" t="s">
        <v>2317</v>
      </c>
      <c r="CD10" s="8" t="s">
        <v>2318</v>
      </c>
      <c r="CE10" s="8" t="s">
        <v>2319</v>
      </c>
      <c r="CF10" s="8" t="s">
        <v>2320</v>
      </c>
      <c r="CG10" s="8" t="s">
        <v>2321</v>
      </c>
      <c r="CH10" s="8" t="s">
        <v>2322</v>
      </c>
      <c r="CI10" s="8" t="s">
        <v>2323</v>
      </c>
      <c r="CJ10" s="8" t="s">
        <v>2324</v>
      </c>
      <c r="CK10" s="8" t="s">
        <v>2325</v>
      </c>
      <c r="CL10" s="8" t="s">
        <v>2326</v>
      </c>
      <c r="CM10" s="8" t="s">
        <v>2327</v>
      </c>
      <c r="CN10" s="8" t="s">
        <v>2328</v>
      </c>
      <c r="CO10" s="8" t="s">
        <v>2329</v>
      </c>
      <c r="CP10" s="8" t="s">
        <v>2330</v>
      </c>
      <c r="CQ10" s="8" t="s">
        <v>2331</v>
      </c>
      <c r="CR10" s="8" t="s">
        <v>2332</v>
      </c>
      <c r="CS10" s="8" t="s">
        <v>2333</v>
      </c>
      <c r="CT10" s="8" t="s">
        <v>2334</v>
      </c>
      <c r="CU10" s="8" t="s">
        <v>2335</v>
      </c>
      <c r="CV10" s="8" t="s">
        <v>2336</v>
      </c>
      <c r="CW10" s="8" t="s">
        <v>2337</v>
      </c>
      <c r="CX10" s="8" t="s">
        <v>2338</v>
      </c>
      <c r="CY10" s="8" t="s">
        <v>2339</v>
      </c>
      <c r="CZ10" s="8" t="s">
        <v>2340</v>
      </c>
      <c r="DA10" s="8" t="s">
        <v>2341</v>
      </c>
      <c r="DB10" s="8" t="s">
        <v>2342</v>
      </c>
      <c r="DC10" s="8" t="s">
        <v>2343</v>
      </c>
      <c r="DD10" s="8" t="s">
        <v>2344</v>
      </c>
      <c r="DE10" s="8" t="s">
        <v>2345</v>
      </c>
      <c r="DF10" s="8" t="s">
        <v>2346</v>
      </c>
      <c r="DG10" s="8" t="s">
        <v>2347</v>
      </c>
      <c r="DH10" s="8" t="s">
        <v>2348</v>
      </c>
      <c r="DI10" s="8" t="s">
        <v>2349</v>
      </c>
      <c r="DJ10" s="8" t="s">
        <v>2350</v>
      </c>
      <c r="DK10" s="8" t="s">
        <v>2351</v>
      </c>
      <c r="DL10" s="8" t="s">
        <v>2352</v>
      </c>
      <c r="DM10" s="8" t="s">
        <v>2353</v>
      </c>
      <c r="DN10" s="8" t="s">
        <v>2354</v>
      </c>
      <c r="DO10" s="8" t="s">
        <v>2355</v>
      </c>
      <c r="DP10" s="8" t="s">
        <v>2356</v>
      </c>
      <c r="DQ10" s="8" t="s">
        <v>2357</v>
      </c>
      <c r="DR10" s="8" t="s">
        <v>2358</v>
      </c>
      <c r="DS10" s="8" t="s">
        <v>2359</v>
      </c>
      <c r="DT10" s="8" t="s">
        <v>2360</v>
      </c>
      <c r="DU10" s="8" t="s">
        <v>2361</v>
      </c>
      <c r="DV10" s="8" t="s">
        <v>2362</v>
      </c>
      <c r="DW10" s="8" t="s">
        <v>2363</v>
      </c>
      <c r="DX10" s="8" t="s">
        <v>2364</v>
      </c>
      <c r="DY10" s="8" t="s">
        <v>2365</v>
      </c>
      <c r="DZ10" s="8" t="s">
        <v>2366</v>
      </c>
      <c r="EA10" s="8" t="s">
        <v>2367</v>
      </c>
      <c r="EB10" s="8" t="s">
        <v>2368</v>
      </c>
      <c r="EC10" s="8" t="s">
        <v>2369</v>
      </c>
      <c r="ED10" s="8" t="s">
        <v>2370</v>
      </c>
      <c r="EE10" s="8" t="s">
        <v>2371</v>
      </c>
      <c r="EF10" s="8" t="s">
        <v>2372</v>
      </c>
      <c r="EG10" s="8" t="s">
        <v>2373</v>
      </c>
      <c r="EH10" s="8" t="s">
        <v>2374</v>
      </c>
      <c r="EI10" s="8" t="s">
        <v>2375</v>
      </c>
      <c r="EJ10" s="8" t="s">
        <v>2376</v>
      </c>
      <c r="EK10" s="8" t="s">
        <v>2377</v>
      </c>
      <c r="EL10" s="8" t="s">
        <v>2378</v>
      </c>
      <c r="EM10" s="8" t="s">
        <v>2379</v>
      </c>
      <c r="EN10" s="8" t="s">
        <v>2380</v>
      </c>
      <c r="EO10" s="8" t="s">
        <v>2381</v>
      </c>
      <c r="EP10" s="8" t="s">
        <v>2382</v>
      </c>
      <c r="EQ10" s="8" t="s">
        <v>2383</v>
      </c>
      <c r="ER10" s="8" t="s">
        <v>2384</v>
      </c>
      <c r="ES10" s="8" t="s">
        <v>2385</v>
      </c>
      <c r="ET10" s="8" t="s">
        <v>2386</v>
      </c>
      <c r="EU10" s="8" t="s">
        <v>2387</v>
      </c>
      <c r="EV10" s="8" t="s">
        <v>2388</v>
      </c>
      <c r="EW10" s="8" t="s">
        <v>2389</v>
      </c>
      <c r="EX10" s="8" t="s">
        <v>2390</v>
      </c>
      <c r="EY10" s="8" t="s">
        <v>2391</v>
      </c>
      <c r="EZ10" s="8" t="s">
        <v>2392</v>
      </c>
      <c r="FA10" s="8" t="s">
        <v>2393</v>
      </c>
      <c r="FB10" s="8" t="s">
        <v>2394</v>
      </c>
      <c r="FC10" s="8" t="s">
        <v>2395</v>
      </c>
      <c r="FD10" s="8" t="s">
        <v>2396</v>
      </c>
      <c r="FE10" s="8" t="s">
        <v>2397</v>
      </c>
      <c r="FF10" s="8" t="s">
        <v>2398</v>
      </c>
      <c r="FG10" s="8" t="s">
        <v>2399</v>
      </c>
      <c r="FH10" s="8" t="s">
        <v>2400</v>
      </c>
      <c r="FI10" s="8" t="s">
        <v>2401</v>
      </c>
      <c r="FJ10" s="8" t="s">
        <v>2402</v>
      </c>
      <c r="FK10" s="8" t="s">
        <v>2403</v>
      </c>
      <c r="FL10" s="8" t="s">
        <v>2404</v>
      </c>
      <c r="FM10" s="8" t="s">
        <v>2405</v>
      </c>
      <c r="FN10" s="8" t="s">
        <v>2406</v>
      </c>
      <c r="FO10" s="8" t="s">
        <v>2407</v>
      </c>
      <c r="FP10" s="8" t="s">
        <v>2408</v>
      </c>
      <c r="FQ10" s="8" t="s">
        <v>2409</v>
      </c>
      <c r="FR10" s="8" t="s">
        <v>2410</v>
      </c>
      <c r="FS10" s="8" t="s">
        <v>2411</v>
      </c>
      <c r="FT10" s="8" t="s">
        <v>2412</v>
      </c>
      <c r="FU10" s="8" t="s">
        <v>2413</v>
      </c>
      <c r="FV10" s="8" t="s">
        <v>2414</v>
      </c>
      <c r="FW10" s="8" t="s">
        <v>2415</v>
      </c>
      <c r="FX10" s="8" t="s">
        <v>2416</v>
      </c>
      <c r="FY10" s="8" t="s">
        <v>2417</v>
      </c>
      <c r="FZ10" s="8" t="s">
        <v>2418</v>
      </c>
      <c r="GA10" s="8" t="s">
        <v>2419</v>
      </c>
      <c r="GB10" s="8" t="s">
        <v>2420</v>
      </c>
      <c r="GC10" s="8" t="s">
        <v>2421</v>
      </c>
      <c r="GD10" s="8" t="s">
        <v>2422</v>
      </c>
      <c r="GE10" s="8" t="s">
        <v>2423</v>
      </c>
      <c r="GF10" s="8" t="s">
        <v>2424</v>
      </c>
      <c r="GG10" s="8" t="s">
        <v>2425</v>
      </c>
      <c r="GH10" s="8" t="s">
        <v>2426</v>
      </c>
      <c r="GI10" s="8" t="s">
        <v>2427</v>
      </c>
      <c r="GJ10" s="8" t="s">
        <v>2428</v>
      </c>
      <c r="GK10" s="8" t="s">
        <v>2429</v>
      </c>
      <c r="GL10" s="8" t="s">
        <v>2430</v>
      </c>
      <c r="GM10" s="8" t="s">
        <v>2431</v>
      </c>
      <c r="GN10" s="8" t="s">
        <v>2432</v>
      </c>
      <c r="GO10" s="8" t="s">
        <v>2433</v>
      </c>
      <c r="GP10" s="8" t="s">
        <v>2434</v>
      </c>
      <c r="GQ10" s="8" t="s">
        <v>2435</v>
      </c>
      <c r="GR10" s="8" t="s">
        <v>2436</v>
      </c>
      <c r="GS10" s="8" t="s">
        <v>2437</v>
      </c>
      <c r="GT10" s="8" t="s">
        <v>2438</v>
      </c>
      <c r="GU10" s="8" t="s">
        <v>2439</v>
      </c>
      <c r="GV10" s="8" t="s">
        <v>2440</v>
      </c>
      <c r="GW10" s="8" t="s">
        <v>2441</v>
      </c>
      <c r="GX10" s="8" t="s">
        <v>2442</v>
      </c>
      <c r="GY10" s="8" t="s">
        <v>2443</v>
      </c>
      <c r="GZ10" s="8" t="s">
        <v>2444</v>
      </c>
      <c r="HA10" s="8" t="s">
        <v>2445</v>
      </c>
      <c r="HB10" s="8" t="s">
        <v>2446</v>
      </c>
      <c r="HC10" s="8" t="s">
        <v>2447</v>
      </c>
      <c r="HD10" s="8" t="s">
        <v>2448</v>
      </c>
      <c r="HE10" s="8" t="s">
        <v>2449</v>
      </c>
      <c r="HF10" s="8" t="s">
        <v>2450</v>
      </c>
      <c r="HG10" s="8" t="s">
        <v>2451</v>
      </c>
      <c r="HH10" s="8" t="s">
        <v>2452</v>
      </c>
      <c r="HI10" s="8" t="s">
        <v>2453</v>
      </c>
      <c r="HJ10" s="8" t="s">
        <v>2454</v>
      </c>
      <c r="HK10" s="8" t="s">
        <v>2455</v>
      </c>
      <c r="HL10" s="8" t="s">
        <v>2456</v>
      </c>
      <c r="HM10" s="8" t="s">
        <v>2457</v>
      </c>
      <c r="HN10" s="8" t="s">
        <v>2458</v>
      </c>
      <c r="HO10" s="8" t="s">
        <v>2459</v>
      </c>
      <c r="HP10" s="8" t="s">
        <v>2460</v>
      </c>
      <c r="HQ10" s="8" t="s">
        <v>2461</v>
      </c>
      <c r="HR10" s="8" t="s">
        <v>2462</v>
      </c>
      <c r="HS10" s="8" t="s">
        <v>2463</v>
      </c>
      <c r="HT10" s="8" t="s">
        <v>2464</v>
      </c>
      <c r="HU10" s="8" t="s">
        <v>2465</v>
      </c>
      <c r="HV10" s="8" t="s">
        <v>2466</v>
      </c>
      <c r="HW10" s="8" t="s">
        <v>2467</v>
      </c>
      <c r="HX10" s="8" t="s">
        <v>2468</v>
      </c>
      <c r="HY10" s="8" t="s">
        <v>2469</v>
      </c>
      <c r="HZ10" s="8" t="s">
        <v>2470</v>
      </c>
      <c r="IA10" s="8" t="s">
        <v>2471</v>
      </c>
      <c r="IB10" s="8" t="s">
        <v>2472</v>
      </c>
      <c r="IC10" s="8" t="s">
        <v>2473</v>
      </c>
      <c r="ID10" s="8" t="s">
        <v>2474</v>
      </c>
      <c r="IE10" s="8" t="s">
        <v>2475</v>
      </c>
      <c r="IF10" s="8" t="s">
        <v>2476</v>
      </c>
      <c r="IG10" s="8" t="s">
        <v>2477</v>
      </c>
      <c r="IH10" s="8" t="s">
        <v>2478</v>
      </c>
      <c r="II10" s="8" t="s">
        <v>2479</v>
      </c>
      <c r="IJ10" s="8" t="s">
        <v>2480</v>
      </c>
      <c r="IK10" s="8" t="s">
        <v>2481</v>
      </c>
      <c r="IL10" s="8" t="s">
        <v>2482</v>
      </c>
      <c r="IM10" s="8" t="s">
        <v>2483</v>
      </c>
      <c r="IN10" s="8" t="s">
        <v>2484</v>
      </c>
      <c r="IO10" s="8" t="s">
        <v>2485</v>
      </c>
      <c r="IP10" s="8" t="s">
        <v>2486</v>
      </c>
      <c r="IQ10" s="8" t="s">
        <v>2487</v>
      </c>
    </row>
    <row r="11" spans="1:251">
      <c r="A11" s="10">
        <v>42036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>
        <v>93.861000000000004</v>
      </c>
      <c r="Q11" s="9">
        <v>48.521000000000001</v>
      </c>
      <c r="R11" s="9">
        <v>45.341000000000001</v>
      </c>
      <c r="S11" s="9">
        <v>52.476999999999997</v>
      </c>
      <c r="T11" s="9">
        <v>28.329000000000001</v>
      </c>
      <c r="U11" s="9">
        <v>24.148</v>
      </c>
      <c r="V11" s="9">
        <v>217.86</v>
      </c>
      <c r="W11" s="9">
        <v>100.477</v>
      </c>
      <c r="X11" s="9">
        <v>117.383</v>
      </c>
      <c r="Y11" s="9">
        <v>10.929</v>
      </c>
      <c r="Z11" s="9">
        <v>9.6660000000000004</v>
      </c>
      <c r="AA11" s="9">
        <v>1.2629999999999999</v>
      </c>
      <c r="AB11" s="9">
        <v>186.53</v>
      </c>
      <c r="AC11" s="9">
        <v>97.408000000000001</v>
      </c>
      <c r="AD11" s="9">
        <v>89.122</v>
      </c>
      <c r="AE11" s="9">
        <v>2.5939999999999999</v>
      </c>
      <c r="AF11" s="9">
        <v>2.1240000000000001</v>
      </c>
      <c r="AG11" s="9">
        <v>0.46899999999999997</v>
      </c>
      <c r="AH11" s="9">
        <v>40.686999999999998</v>
      </c>
      <c r="AI11" s="9">
        <v>23.315000000000001</v>
      </c>
      <c r="AJ11" s="9">
        <v>17.373000000000001</v>
      </c>
      <c r="AK11" s="9">
        <v>1.859</v>
      </c>
      <c r="AL11" s="9">
        <v>1.859</v>
      </c>
      <c r="AM11" s="9">
        <v>0</v>
      </c>
      <c r="AN11" s="9">
        <v>12.971</v>
      </c>
      <c r="AO11" s="9">
        <v>8.36</v>
      </c>
      <c r="AP11" s="9">
        <v>4.6109999999999998</v>
      </c>
      <c r="AQ11" s="9">
        <v>28.858000000000001</v>
      </c>
      <c r="AR11" s="9">
        <v>14.839</v>
      </c>
      <c r="AS11" s="9">
        <v>14.019</v>
      </c>
      <c r="AT11" s="9">
        <v>147.773</v>
      </c>
      <c r="AU11" s="9">
        <v>83.563000000000002</v>
      </c>
      <c r="AV11" s="9">
        <v>64.209999999999994</v>
      </c>
      <c r="AW11" s="9">
        <v>68.757000000000005</v>
      </c>
      <c r="AX11" s="9">
        <v>37.314999999999998</v>
      </c>
      <c r="AY11" s="9">
        <v>31.442</v>
      </c>
      <c r="AZ11" s="9">
        <v>119.608</v>
      </c>
      <c r="BA11" s="9">
        <v>65.653000000000006</v>
      </c>
      <c r="BB11" s="9">
        <v>53.954999999999998</v>
      </c>
      <c r="BC11" s="9">
        <v>65.69</v>
      </c>
      <c r="BD11" s="9">
        <v>36.843000000000004</v>
      </c>
      <c r="BE11" s="9">
        <v>28.847000000000001</v>
      </c>
      <c r="BF11" s="9">
        <v>61.399000000000001</v>
      </c>
      <c r="BG11" s="9">
        <v>32.914000000000001</v>
      </c>
      <c r="BH11" s="9">
        <v>28.486000000000001</v>
      </c>
      <c r="BI11" s="9">
        <v>51.533999999999999</v>
      </c>
      <c r="BJ11" s="9">
        <v>30.73</v>
      </c>
      <c r="BK11" s="9">
        <v>20.803000000000001</v>
      </c>
      <c r="BL11" s="9">
        <v>91.873000000000005</v>
      </c>
      <c r="BM11" s="9">
        <v>52.332999999999998</v>
      </c>
      <c r="BN11" s="9">
        <v>39.54</v>
      </c>
      <c r="BO11" s="9">
        <v>42.307000000000002</v>
      </c>
      <c r="BP11" s="9">
        <v>23.99</v>
      </c>
      <c r="BQ11" s="9">
        <v>18.315999999999999</v>
      </c>
      <c r="BR11" s="9">
        <v>8.6280000000000001</v>
      </c>
      <c r="BS11" s="9">
        <v>5.69</v>
      </c>
      <c r="BT11" s="9">
        <v>2.9380000000000002</v>
      </c>
      <c r="BU11" s="9">
        <v>7.8390000000000004</v>
      </c>
      <c r="BV11" s="9">
        <v>6.04</v>
      </c>
      <c r="BW11" s="9">
        <v>1.7989999999999999</v>
      </c>
      <c r="BX11" s="9">
        <v>10.192</v>
      </c>
      <c r="BY11" s="9">
        <v>6.7480000000000002</v>
      </c>
      <c r="BZ11" s="9">
        <v>3.4430000000000001</v>
      </c>
      <c r="CA11" s="9">
        <v>4.5789999999999997</v>
      </c>
      <c r="CB11" s="9">
        <v>2.9569999999999999</v>
      </c>
      <c r="CC11" s="9">
        <v>1.6220000000000001</v>
      </c>
      <c r="CD11" s="9">
        <v>64.212999999999994</v>
      </c>
      <c r="CE11" s="9">
        <v>38.505000000000003</v>
      </c>
      <c r="CF11" s="9">
        <v>25.707999999999998</v>
      </c>
      <c r="CG11" s="9">
        <v>22.803000000000001</v>
      </c>
      <c r="CH11" s="9">
        <v>12.472</v>
      </c>
      <c r="CI11" s="9">
        <v>10.331</v>
      </c>
      <c r="CJ11" s="9">
        <v>37.573999999999998</v>
      </c>
      <c r="CK11" s="9">
        <v>25.177</v>
      </c>
      <c r="CL11" s="9">
        <v>12.397</v>
      </c>
      <c r="CM11" s="9">
        <v>20.87</v>
      </c>
      <c r="CN11" s="9">
        <v>12.244</v>
      </c>
      <c r="CO11" s="9">
        <v>8.625</v>
      </c>
      <c r="CP11" s="9">
        <v>146.512</v>
      </c>
      <c r="CQ11" s="9">
        <v>82.046999999999997</v>
      </c>
      <c r="CR11" s="9">
        <v>64.465999999999994</v>
      </c>
      <c r="CS11" s="9">
        <v>81.040999999999997</v>
      </c>
      <c r="CT11" s="9">
        <v>43.372999999999998</v>
      </c>
      <c r="CU11" s="9">
        <v>37.667999999999999</v>
      </c>
      <c r="CV11" s="9">
        <v>69.653999999999996</v>
      </c>
      <c r="CW11" s="9">
        <v>42.058999999999997</v>
      </c>
      <c r="CX11" s="9">
        <v>27.594999999999999</v>
      </c>
      <c r="CY11" s="9">
        <v>20.407</v>
      </c>
      <c r="CZ11" s="9">
        <v>11.215</v>
      </c>
      <c r="DA11" s="9">
        <v>9.1910000000000007</v>
      </c>
      <c r="DB11" s="9">
        <v>31.658999999999999</v>
      </c>
      <c r="DC11" s="9">
        <v>21.199000000000002</v>
      </c>
      <c r="DD11" s="9">
        <v>10.46</v>
      </c>
      <c r="DE11" s="9">
        <v>16.945</v>
      </c>
      <c r="DF11" s="9">
        <v>7.5709999999999997</v>
      </c>
      <c r="DG11" s="9">
        <v>9.3740000000000006</v>
      </c>
      <c r="DH11" s="9">
        <v>4.2119999999999997</v>
      </c>
      <c r="DI11" s="9">
        <v>2.2320000000000002</v>
      </c>
      <c r="DJ11" s="9">
        <v>1.98</v>
      </c>
      <c r="DK11" s="9">
        <v>361.029</v>
      </c>
      <c r="DL11" s="9">
        <v>178.251</v>
      </c>
      <c r="DM11" s="9">
        <v>182.77799999999999</v>
      </c>
      <c r="DN11" s="9">
        <v>73.915999999999997</v>
      </c>
      <c r="DO11" s="9">
        <v>40.518000000000001</v>
      </c>
      <c r="DP11" s="9">
        <v>33.398000000000003</v>
      </c>
      <c r="DQ11" s="9">
        <v>264.43</v>
      </c>
      <c r="DR11" s="9">
        <v>126.48699999999999</v>
      </c>
      <c r="DS11" s="9">
        <v>137.94300000000001</v>
      </c>
      <c r="DT11" s="9">
        <v>4.032</v>
      </c>
      <c r="DU11" s="9">
        <v>3.1789999999999998</v>
      </c>
      <c r="DV11" s="9">
        <v>0.85299999999999998</v>
      </c>
      <c r="DW11" s="9">
        <v>18.172999999999998</v>
      </c>
      <c r="DX11" s="9">
        <v>6.3220000000000001</v>
      </c>
      <c r="DY11" s="9">
        <v>11.852</v>
      </c>
      <c r="DZ11" s="9">
        <v>3.0350000000000001</v>
      </c>
      <c r="EA11" s="9">
        <v>1.3140000000000001</v>
      </c>
      <c r="EB11" s="9">
        <v>1.7210000000000001</v>
      </c>
      <c r="EC11" s="9">
        <v>12.933</v>
      </c>
      <c r="ED11" s="9">
        <v>5.218</v>
      </c>
      <c r="EE11" s="9">
        <v>7.7160000000000002</v>
      </c>
      <c r="EF11" s="9">
        <v>11.747</v>
      </c>
      <c r="EG11" s="9">
        <v>7.1550000000000002</v>
      </c>
      <c r="EH11" s="9">
        <v>4.5919999999999996</v>
      </c>
      <c r="EI11" s="9">
        <v>64.385999999999996</v>
      </c>
      <c r="EJ11" s="9">
        <v>23.689</v>
      </c>
      <c r="EK11" s="9">
        <v>40.698</v>
      </c>
      <c r="EL11" s="9">
        <v>12.374000000000001</v>
      </c>
      <c r="EM11" s="9">
        <v>5.6470000000000002</v>
      </c>
      <c r="EN11" s="9">
        <v>6.7270000000000003</v>
      </c>
      <c r="EO11" s="9">
        <v>36.909999999999997</v>
      </c>
      <c r="EP11" s="9">
        <v>14.739000000000001</v>
      </c>
      <c r="EQ11" s="9">
        <v>22.170999999999999</v>
      </c>
      <c r="ER11" s="9">
        <v>30.971</v>
      </c>
      <c r="ES11" s="9">
        <v>19.696000000000002</v>
      </c>
      <c r="ET11" s="9">
        <v>11.275</v>
      </c>
      <c r="EU11" s="9">
        <v>106.07599999999999</v>
      </c>
      <c r="EV11" s="9">
        <v>63.948</v>
      </c>
      <c r="EW11" s="9">
        <v>42.128</v>
      </c>
      <c r="EX11" s="9">
        <v>9.1370000000000005</v>
      </c>
      <c r="EY11" s="9">
        <v>2.641</v>
      </c>
      <c r="EZ11" s="9">
        <v>6.4960000000000004</v>
      </c>
      <c r="FA11" s="9">
        <v>15.526</v>
      </c>
      <c r="FB11" s="9">
        <v>7.149</v>
      </c>
      <c r="FC11" s="9">
        <v>8.3770000000000007</v>
      </c>
      <c r="FD11" s="9">
        <v>1.6259999999999999</v>
      </c>
      <c r="FE11" s="9">
        <v>0.311</v>
      </c>
      <c r="FF11" s="9">
        <v>1.3149999999999999</v>
      </c>
      <c r="FG11" s="9">
        <v>4.2320000000000002</v>
      </c>
      <c r="FH11" s="9">
        <v>2.169</v>
      </c>
      <c r="FI11" s="9">
        <v>2.0640000000000001</v>
      </c>
      <c r="FJ11" s="9">
        <v>0.99399999999999999</v>
      </c>
      <c r="FK11" s="9">
        <v>0.57499999999999996</v>
      </c>
      <c r="FL11" s="9">
        <v>0.41899999999999998</v>
      </c>
      <c r="FM11" s="9">
        <v>6.1929999999999996</v>
      </c>
      <c r="FN11" s="9">
        <v>3.2549999999999999</v>
      </c>
      <c r="FO11" s="9">
        <v>2.9390000000000001</v>
      </c>
      <c r="FP11" s="9">
        <v>87.805000000000007</v>
      </c>
      <c r="FQ11" s="9">
        <v>49.981999999999999</v>
      </c>
      <c r="FR11" s="9">
        <v>37.823</v>
      </c>
      <c r="FS11" s="9">
        <v>193.61699999999999</v>
      </c>
      <c r="FT11" s="9">
        <v>103.072</v>
      </c>
      <c r="FU11" s="9">
        <v>90.546000000000006</v>
      </c>
      <c r="FV11" s="9">
        <v>58.9</v>
      </c>
      <c r="FW11" s="9">
        <v>31.366</v>
      </c>
      <c r="FX11" s="9">
        <v>27.533000000000001</v>
      </c>
      <c r="FY11" s="9">
        <v>129.32</v>
      </c>
      <c r="FZ11" s="9">
        <v>70.22</v>
      </c>
      <c r="GA11" s="9">
        <v>59.1</v>
      </c>
      <c r="GB11" s="9">
        <v>58.466000000000001</v>
      </c>
      <c r="GC11" s="9">
        <v>31.158999999999999</v>
      </c>
      <c r="GD11" s="9">
        <v>27.306999999999999</v>
      </c>
      <c r="GE11" s="9">
        <v>128.482</v>
      </c>
      <c r="GF11" s="9">
        <v>69.658000000000001</v>
      </c>
      <c r="GG11" s="9">
        <v>58.823999999999998</v>
      </c>
      <c r="GH11" s="9">
        <v>22.536999999999999</v>
      </c>
      <c r="GI11" s="9">
        <v>12.257</v>
      </c>
      <c r="GJ11" s="9">
        <v>10.28</v>
      </c>
      <c r="GK11" s="9">
        <v>35.831000000000003</v>
      </c>
      <c r="GL11" s="9">
        <v>19.678000000000001</v>
      </c>
      <c r="GM11" s="9">
        <v>16.152999999999999</v>
      </c>
      <c r="GN11" s="9">
        <v>21.773</v>
      </c>
      <c r="GO11" s="9">
        <v>11.099</v>
      </c>
      <c r="GP11" s="9">
        <v>10.673999999999999</v>
      </c>
      <c r="GQ11" s="9">
        <v>66.915999999999997</v>
      </c>
      <c r="GR11" s="9">
        <v>37.212000000000003</v>
      </c>
      <c r="GS11" s="9">
        <v>29.704000000000001</v>
      </c>
      <c r="GT11" s="9">
        <v>13.347</v>
      </c>
      <c r="GU11" s="9">
        <v>6.8710000000000004</v>
      </c>
      <c r="GV11" s="9">
        <v>6.476</v>
      </c>
      <c r="GW11" s="9">
        <v>42.805</v>
      </c>
      <c r="GX11" s="9">
        <v>23.943999999999999</v>
      </c>
      <c r="GY11" s="9">
        <v>18.861000000000001</v>
      </c>
      <c r="GZ11" s="9">
        <v>8.4260000000000002</v>
      </c>
      <c r="HA11" s="9">
        <v>4.2279999999999998</v>
      </c>
      <c r="HB11" s="9">
        <v>4.1989999999999998</v>
      </c>
      <c r="HC11" s="9">
        <v>24.111000000000001</v>
      </c>
      <c r="HD11" s="9">
        <v>13.268000000000001</v>
      </c>
      <c r="HE11" s="9">
        <v>10.843</v>
      </c>
      <c r="HF11" s="9">
        <v>14.157</v>
      </c>
      <c r="HG11" s="9">
        <v>7.8029999999999999</v>
      </c>
      <c r="HH11" s="9">
        <v>6.3540000000000001</v>
      </c>
      <c r="HI11" s="9">
        <v>25.734999999999999</v>
      </c>
      <c r="HJ11" s="9">
        <v>12.768000000000001</v>
      </c>
      <c r="HK11" s="9">
        <v>12.967000000000001</v>
      </c>
      <c r="HL11" s="9">
        <v>7.03</v>
      </c>
      <c r="HM11" s="9">
        <v>3.4220000000000002</v>
      </c>
      <c r="HN11" s="9">
        <v>3.609</v>
      </c>
      <c r="HO11" s="9">
        <v>17.405000000000001</v>
      </c>
      <c r="HP11" s="9">
        <v>9.3420000000000005</v>
      </c>
      <c r="HQ11" s="9">
        <v>8.0630000000000006</v>
      </c>
      <c r="HR11" s="9">
        <v>7.1260000000000003</v>
      </c>
      <c r="HS11" s="9">
        <v>4.3810000000000002</v>
      </c>
      <c r="HT11" s="9">
        <v>2.7450000000000001</v>
      </c>
      <c r="HU11" s="9">
        <v>8.33</v>
      </c>
      <c r="HV11" s="9">
        <v>3.4260000000000002</v>
      </c>
      <c r="HW11" s="9">
        <v>4.9039999999999999</v>
      </c>
      <c r="HX11" s="9">
        <v>0.434</v>
      </c>
      <c r="HY11" s="9">
        <v>0.20799999999999999</v>
      </c>
      <c r="HZ11" s="9">
        <v>0.22600000000000001</v>
      </c>
      <c r="IA11" s="9">
        <v>0.83799999999999997</v>
      </c>
      <c r="IB11" s="9">
        <v>0.56200000000000006</v>
      </c>
      <c r="IC11" s="9">
        <v>0.27600000000000002</v>
      </c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</row>
    <row r="12" spans="1:251">
      <c r="A12" s="10">
        <v>42401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>
        <v>87.028000000000006</v>
      </c>
      <c r="Q12" s="9">
        <v>41.631</v>
      </c>
      <c r="R12" s="9">
        <v>45.398000000000003</v>
      </c>
      <c r="S12" s="9">
        <v>50.02</v>
      </c>
      <c r="T12" s="9">
        <v>31.001999999999999</v>
      </c>
      <c r="U12" s="9">
        <v>19.018000000000001</v>
      </c>
      <c r="V12" s="9">
        <v>231.37899999999999</v>
      </c>
      <c r="W12" s="9">
        <v>117.887</v>
      </c>
      <c r="X12" s="9">
        <v>113.492</v>
      </c>
      <c r="Y12" s="9">
        <v>10.77</v>
      </c>
      <c r="Z12" s="9">
        <v>6.7089999999999996</v>
      </c>
      <c r="AA12" s="9">
        <v>4.0609999999999999</v>
      </c>
      <c r="AB12" s="9">
        <v>170.11600000000001</v>
      </c>
      <c r="AC12" s="9">
        <v>100.465</v>
      </c>
      <c r="AD12" s="9">
        <v>69.650999999999996</v>
      </c>
      <c r="AE12" s="9">
        <v>2.6749999999999998</v>
      </c>
      <c r="AF12" s="9">
        <v>2.2919999999999998</v>
      </c>
      <c r="AG12" s="9">
        <v>0.38300000000000001</v>
      </c>
      <c r="AH12" s="9">
        <v>25.826000000000001</v>
      </c>
      <c r="AI12" s="9">
        <v>15.065</v>
      </c>
      <c r="AJ12" s="9">
        <v>10.760999999999999</v>
      </c>
      <c r="AK12" s="9">
        <v>2.214</v>
      </c>
      <c r="AL12" s="9">
        <v>1.31</v>
      </c>
      <c r="AM12" s="9">
        <v>0.90400000000000003</v>
      </c>
      <c r="AN12" s="9">
        <v>10.786</v>
      </c>
      <c r="AO12" s="9">
        <v>5.0819999999999999</v>
      </c>
      <c r="AP12" s="9">
        <v>5.7030000000000003</v>
      </c>
      <c r="AQ12" s="9">
        <v>23.402999999999999</v>
      </c>
      <c r="AR12" s="9">
        <v>13.827999999999999</v>
      </c>
      <c r="AS12" s="9">
        <v>9.5749999999999993</v>
      </c>
      <c r="AT12" s="9">
        <v>143.49199999999999</v>
      </c>
      <c r="AU12" s="9">
        <v>78.314999999999998</v>
      </c>
      <c r="AV12" s="9">
        <v>65.177000000000007</v>
      </c>
      <c r="AW12" s="9">
        <v>50.93</v>
      </c>
      <c r="AX12" s="9">
        <v>29.013000000000002</v>
      </c>
      <c r="AY12" s="9">
        <v>21.917000000000002</v>
      </c>
      <c r="AZ12" s="9">
        <v>117.842</v>
      </c>
      <c r="BA12" s="9">
        <v>64.507000000000005</v>
      </c>
      <c r="BB12" s="9">
        <v>53.335999999999999</v>
      </c>
      <c r="BC12" s="9">
        <v>43.84</v>
      </c>
      <c r="BD12" s="9">
        <v>24.8</v>
      </c>
      <c r="BE12" s="9">
        <v>19.041</v>
      </c>
      <c r="BF12" s="9">
        <v>54.89</v>
      </c>
      <c r="BG12" s="9">
        <v>30.091000000000001</v>
      </c>
      <c r="BH12" s="9">
        <v>24.798999999999999</v>
      </c>
      <c r="BI12" s="9">
        <v>38.99</v>
      </c>
      <c r="BJ12" s="9">
        <v>22.73</v>
      </c>
      <c r="BK12" s="9">
        <v>16.260000000000002</v>
      </c>
      <c r="BL12" s="9">
        <v>84.007999999999996</v>
      </c>
      <c r="BM12" s="9">
        <v>45.454999999999998</v>
      </c>
      <c r="BN12" s="9">
        <v>38.552999999999997</v>
      </c>
      <c r="BO12" s="9">
        <v>36.430999999999997</v>
      </c>
      <c r="BP12" s="9">
        <v>20.748000000000001</v>
      </c>
      <c r="BQ12" s="9">
        <v>15.683999999999999</v>
      </c>
      <c r="BR12" s="9">
        <v>7.7679999999999998</v>
      </c>
      <c r="BS12" s="9">
        <v>4.9329999999999998</v>
      </c>
      <c r="BT12" s="9">
        <v>2.8359999999999999</v>
      </c>
      <c r="BU12" s="9">
        <v>9.1959999999999997</v>
      </c>
      <c r="BV12" s="9">
        <v>5.6660000000000004</v>
      </c>
      <c r="BW12" s="9">
        <v>3.53</v>
      </c>
      <c r="BX12" s="9">
        <v>13.257999999999999</v>
      </c>
      <c r="BY12" s="9">
        <v>6.8810000000000002</v>
      </c>
      <c r="BZ12" s="9">
        <v>6.3769999999999998</v>
      </c>
      <c r="CA12" s="9">
        <v>9.4260000000000002</v>
      </c>
      <c r="CB12" s="9">
        <v>4.556</v>
      </c>
      <c r="CC12" s="9">
        <v>4.87</v>
      </c>
      <c r="CD12" s="9">
        <v>70.825999999999993</v>
      </c>
      <c r="CE12" s="9">
        <v>43.988999999999997</v>
      </c>
      <c r="CF12" s="9">
        <v>26.837</v>
      </c>
      <c r="CG12" s="9">
        <v>13.01</v>
      </c>
      <c r="CH12" s="9">
        <v>7.1660000000000004</v>
      </c>
      <c r="CI12" s="9">
        <v>5.843</v>
      </c>
      <c r="CJ12" s="9">
        <v>43.381999999999998</v>
      </c>
      <c r="CK12" s="9">
        <v>27.158000000000001</v>
      </c>
      <c r="CL12" s="9">
        <v>16.225000000000001</v>
      </c>
      <c r="CM12" s="9">
        <v>14.645</v>
      </c>
      <c r="CN12" s="9">
        <v>7.7489999999999997</v>
      </c>
      <c r="CO12" s="9">
        <v>6.8959999999999999</v>
      </c>
      <c r="CP12" s="9">
        <v>135.68199999999999</v>
      </c>
      <c r="CQ12" s="9">
        <v>73.513000000000005</v>
      </c>
      <c r="CR12" s="9">
        <v>62.168999999999997</v>
      </c>
      <c r="CS12" s="9">
        <v>54.451000000000001</v>
      </c>
      <c r="CT12" s="9">
        <v>31.882999999999999</v>
      </c>
      <c r="CU12" s="9">
        <v>22.568000000000001</v>
      </c>
      <c r="CV12" s="9">
        <v>69.465999999999994</v>
      </c>
      <c r="CW12" s="9">
        <v>43.182000000000002</v>
      </c>
      <c r="CX12" s="9">
        <v>26.285</v>
      </c>
      <c r="CY12" s="9">
        <v>12.516999999999999</v>
      </c>
      <c r="CZ12" s="9">
        <v>6.0540000000000003</v>
      </c>
      <c r="DA12" s="9">
        <v>6.4619999999999997</v>
      </c>
      <c r="DB12" s="9">
        <v>25.684000000000001</v>
      </c>
      <c r="DC12" s="9">
        <v>12.287000000000001</v>
      </c>
      <c r="DD12" s="9">
        <v>13.397</v>
      </c>
      <c r="DE12" s="9">
        <v>15.712999999999999</v>
      </c>
      <c r="DF12" s="9">
        <v>8.9610000000000003</v>
      </c>
      <c r="DG12" s="9">
        <v>6.7519999999999998</v>
      </c>
      <c r="DH12" s="9">
        <v>1.35</v>
      </c>
      <c r="DI12" s="9">
        <v>0.54100000000000004</v>
      </c>
      <c r="DJ12" s="9">
        <v>0.80900000000000005</v>
      </c>
      <c r="DK12" s="9">
        <v>366.12</v>
      </c>
      <c r="DL12" s="9">
        <v>197.56399999999999</v>
      </c>
      <c r="DM12" s="9">
        <v>168.55600000000001</v>
      </c>
      <c r="DN12" s="9">
        <v>73.536000000000001</v>
      </c>
      <c r="DO12" s="9">
        <v>39.003</v>
      </c>
      <c r="DP12" s="9">
        <v>34.533000000000001</v>
      </c>
      <c r="DQ12" s="9">
        <v>267.95299999999997</v>
      </c>
      <c r="DR12" s="9">
        <v>146.1</v>
      </c>
      <c r="DS12" s="9">
        <v>121.852</v>
      </c>
      <c r="DT12" s="9">
        <v>4.0869999999999997</v>
      </c>
      <c r="DU12" s="9">
        <v>1.0289999999999999</v>
      </c>
      <c r="DV12" s="9">
        <v>3.0569999999999999</v>
      </c>
      <c r="DW12" s="9">
        <v>16.048999999999999</v>
      </c>
      <c r="DX12" s="9">
        <v>10.815</v>
      </c>
      <c r="DY12" s="9">
        <v>5.2329999999999997</v>
      </c>
      <c r="DZ12" s="9">
        <v>3.0950000000000002</v>
      </c>
      <c r="EA12" s="9">
        <v>0.88900000000000001</v>
      </c>
      <c r="EB12" s="9">
        <v>2.206</v>
      </c>
      <c r="EC12" s="9">
        <v>11.824</v>
      </c>
      <c r="ED12" s="9">
        <v>4.742</v>
      </c>
      <c r="EE12" s="9">
        <v>7.0819999999999999</v>
      </c>
      <c r="EF12" s="9">
        <v>13.565</v>
      </c>
      <c r="EG12" s="9">
        <v>6.2779999999999996</v>
      </c>
      <c r="EH12" s="9">
        <v>7.2869999999999999</v>
      </c>
      <c r="EI12" s="9">
        <v>64.659000000000006</v>
      </c>
      <c r="EJ12" s="9">
        <v>25.690999999999999</v>
      </c>
      <c r="EK12" s="9">
        <v>38.968000000000004</v>
      </c>
      <c r="EL12" s="9">
        <v>12.750999999999999</v>
      </c>
      <c r="EM12" s="9">
        <v>5.5209999999999999</v>
      </c>
      <c r="EN12" s="9">
        <v>7.2290000000000001</v>
      </c>
      <c r="EO12" s="9">
        <v>41.841000000000001</v>
      </c>
      <c r="EP12" s="9">
        <v>17.826000000000001</v>
      </c>
      <c r="EQ12" s="9">
        <v>24.015000000000001</v>
      </c>
      <c r="ER12" s="9">
        <v>30.277000000000001</v>
      </c>
      <c r="ES12" s="9">
        <v>18.771999999999998</v>
      </c>
      <c r="ET12" s="9">
        <v>11.505000000000001</v>
      </c>
      <c r="EU12" s="9">
        <v>111.523</v>
      </c>
      <c r="EV12" s="9">
        <v>73.322000000000003</v>
      </c>
      <c r="EW12" s="9">
        <v>38.201000000000001</v>
      </c>
      <c r="EX12" s="9">
        <v>5.8159999999999998</v>
      </c>
      <c r="EY12" s="9">
        <v>4.0209999999999999</v>
      </c>
      <c r="EZ12" s="9">
        <v>1.7949999999999999</v>
      </c>
      <c r="FA12" s="9">
        <v>11.066000000000001</v>
      </c>
      <c r="FB12" s="9">
        <v>5.9960000000000004</v>
      </c>
      <c r="FC12" s="9">
        <v>5.069</v>
      </c>
      <c r="FD12" s="9">
        <v>0.49</v>
      </c>
      <c r="FE12" s="9">
        <v>0</v>
      </c>
      <c r="FF12" s="9">
        <v>0.49</v>
      </c>
      <c r="FG12" s="9">
        <v>3.597</v>
      </c>
      <c r="FH12" s="9">
        <v>2.2040000000000002</v>
      </c>
      <c r="FI12" s="9">
        <v>1.393</v>
      </c>
      <c r="FJ12" s="9">
        <v>3.456</v>
      </c>
      <c r="FK12" s="9">
        <v>2.492</v>
      </c>
      <c r="FL12" s="9">
        <v>0.96499999999999997</v>
      </c>
      <c r="FM12" s="9">
        <v>7.3929999999999998</v>
      </c>
      <c r="FN12" s="9">
        <v>5.5039999999999996</v>
      </c>
      <c r="FO12" s="9">
        <v>1.889</v>
      </c>
      <c r="FP12" s="9">
        <v>79.17</v>
      </c>
      <c r="FQ12" s="9">
        <v>43.94</v>
      </c>
      <c r="FR12" s="9">
        <v>35.229999999999997</v>
      </c>
      <c r="FS12" s="9">
        <v>170.154</v>
      </c>
      <c r="FT12" s="9">
        <v>92.399000000000001</v>
      </c>
      <c r="FU12" s="9">
        <v>77.754999999999995</v>
      </c>
      <c r="FV12" s="9">
        <v>60.268999999999998</v>
      </c>
      <c r="FW12" s="9">
        <v>32.686</v>
      </c>
      <c r="FX12" s="9">
        <v>27.584</v>
      </c>
      <c r="FY12" s="9">
        <v>139.84200000000001</v>
      </c>
      <c r="FZ12" s="9">
        <v>72.477999999999994</v>
      </c>
      <c r="GA12" s="9">
        <v>67.363</v>
      </c>
      <c r="GB12" s="9">
        <v>59.689</v>
      </c>
      <c r="GC12" s="9">
        <v>32.456000000000003</v>
      </c>
      <c r="GD12" s="9">
        <v>27.233000000000001</v>
      </c>
      <c r="GE12" s="9">
        <v>138.441</v>
      </c>
      <c r="GF12" s="9">
        <v>71.272999999999996</v>
      </c>
      <c r="GG12" s="9">
        <v>67.168000000000006</v>
      </c>
      <c r="GH12" s="9">
        <v>18.498000000000001</v>
      </c>
      <c r="GI12" s="9">
        <v>9.0640000000000001</v>
      </c>
      <c r="GJ12" s="9">
        <v>9.4339999999999993</v>
      </c>
      <c r="GK12" s="9">
        <v>47.095999999999997</v>
      </c>
      <c r="GL12" s="9">
        <v>26.228000000000002</v>
      </c>
      <c r="GM12" s="9">
        <v>20.867999999999999</v>
      </c>
      <c r="GN12" s="9">
        <v>25.927</v>
      </c>
      <c r="GO12" s="9">
        <v>15.077</v>
      </c>
      <c r="GP12" s="9">
        <v>10.85</v>
      </c>
      <c r="GQ12" s="9">
        <v>62.374000000000002</v>
      </c>
      <c r="GR12" s="9">
        <v>30.971</v>
      </c>
      <c r="GS12" s="9">
        <v>31.402000000000001</v>
      </c>
      <c r="GT12" s="9">
        <v>14.412000000000001</v>
      </c>
      <c r="GU12" s="9">
        <v>8.2240000000000002</v>
      </c>
      <c r="GV12" s="9">
        <v>6.1879999999999997</v>
      </c>
      <c r="GW12" s="9">
        <v>38.722999999999999</v>
      </c>
      <c r="GX12" s="9">
        <v>17.943999999999999</v>
      </c>
      <c r="GY12" s="9">
        <v>20.779</v>
      </c>
      <c r="GZ12" s="9">
        <v>11.515000000000001</v>
      </c>
      <c r="HA12" s="9">
        <v>6.8529999999999998</v>
      </c>
      <c r="HB12" s="9">
        <v>4.6619999999999999</v>
      </c>
      <c r="HC12" s="9">
        <v>23.65</v>
      </c>
      <c r="HD12" s="9">
        <v>13.026999999999999</v>
      </c>
      <c r="HE12" s="9">
        <v>10.622999999999999</v>
      </c>
      <c r="HF12" s="9">
        <v>15.263</v>
      </c>
      <c r="HG12" s="9">
        <v>8.3140000000000001</v>
      </c>
      <c r="HH12" s="9">
        <v>6.9489999999999998</v>
      </c>
      <c r="HI12" s="9">
        <v>28.972000000000001</v>
      </c>
      <c r="HJ12" s="9">
        <v>14.073</v>
      </c>
      <c r="HK12" s="9">
        <v>14.898</v>
      </c>
      <c r="HL12" s="9">
        <v>7.7210000000000001</v>
      </c>
      <c r="HM12" s="9">
        <v>3.7320000000000002</v>
      </c>
      <c r="HN12" s="9">
        <v>3.9889999999999999</v>
      </c>
      <c r="HO12" s="9">
        <v>19.379000000000001</v>
      </c>
      <c r="HP12" s="9">
        <v>9.1620000000000008</v>
      </c>
      <c r="HQ12" s="9">
        <v>10.217000000000001</v>
      </c>
      <c r="HR12" s="9">
        <v>7.5430000000000001</v>
      </c>
      <c r="HS12" s="9">
        <v>4.5819999999999999</v>
      </c>
      <c r="HT12" s="9">
        <v>2.9609999999999999</v>
      </c>
      <c r="HU12" s="9">
        <v>9.5920000000000005</v>
      </c>
      <c r="HV12" s="9">
        <v>4.9109999999999996</v>
      </c>
      <c r="HW12" s="9">
        <v>4.681</v>
      </c>
      <c r="HX12" s="9">
        <v>0.57999999999999996</v>
      </c>
      <c r="HY12" s="9">
        <v>0.23</v>
      </c>
      <c r="HZ12" s="9">
        <v>0.35</v>
      </c>
      <c r="IA12" s="9">
        <v>1.401</v>
      </c>
      <c r="IB12" s="9">
        <v>1.206</v>
      </c>
      <c r="IC12" s="9">
        <v>0.19500000000000001</v>
      </c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</row>
    <row r="13" spans="1:251">
      <c r="A13" s="10">
        <v>42767</v>
      </c>
      <c r="B13" s="9"/>
      <c r="C13" s="9"/>
      <c r="D13" s="9"/>
      <c r="E13" s="9"/>
      <c r="F13" s="9"/>
      <c r="G13" s="9"/>
      <c r="H13" s="9"/>
      <c r="I13" s="9"/>
      <c r="J13" s="9">
        <v>0</v>
      </c>
      <c r="K13" s="9">
        <v>0</v>
      </c>
      <c r="L13" s="9">
        <v>0</v>
      </c>
      <c r="M13" s="9"/>
      <c r="N13" s="9"/>
      <c r="O13" s="9"/>
      <c r="P13" s="9">
        <v>83.274000000000001</v>
      </c>
      <c r="Q13" s="9">
        <v>42.781999999999996</v>
      </c>
      <c r="R13" s="9">
        <v>40.493000000000002</v>
      </c>
      <c r="S13" s="9">
        <v>54.463999999999999</v>
      </c>
      <c r="T13" s="9">
        <v>30.533000000000001</v>
      </c>
      <c r="U13" s="9">
        <v>23.931000000000001</v>
      </c>
      <c r="V13" s="9">
        <v>253.08799999999999</v>
      </c>
      <c r="W13" s="9">
        <v>132.566</v>
      </c>
      <c r="X13" s="9">
        <v>120.52200000000001</v>
      </c>
      <c r="Y13" s="9">
        <v>9.1389999999999993</v>
      </c>
      <c r="Z13" s="9">
        <v>4.21</v>
      </c>
      <c r="AA13" s="9">
        <v>4.9290000000000003</v>
      </c>
      <c r="AB13" s="9">
        <v>171.7</v>
      </c>
      <c r="AC13" s="9">
        <v>102.773</v>
      </c>
      <c r="AD13" s="9">
        <v>68.927999999999997</v>
      </c>
      <c r="AE13" s="9">
        <v>1.9410000000000001</v>
      </c>
      <c r="AF13" s="9">
        <v>0.42099999999999999</v>
      </c>
      <c r="AG13" s="9">
        <v>1.52</v>
      </c>
      <c r="AH13" s="9">
        <v>29.661000000000001</v>
      </c>
      <c r="AI13" s="9">
        <v>21.382000000000001</v>
      </c>
      <c r="AJ13" s="9">
        <v>8.2789999999999999</v>
      </c>
      <c r="AK13" s="9">
        <v>1.8560000000000001</v>
      </c>
      <c r="AL13" s="9">
        <v>1.33</v>
      </c>
      <c r="AM13" s="9">
        <v>0.52600000000000002</v>
      </c>
      <c r="AN13" s="9">
        <v>12.272</v>
      </c>
      <c r="AO13" s="9">
        <v>6.9390000000000001</v>
      </c>
      <c r="AP13" s="9">
        <v>5.3330000000000002</v>
      </c>
      <c r="AQ13" s="9">
        <v>29.533000000000001</v>
      </c>
      <c r="AR13" s="9">
        <v>15.872</v>
      </c>
      <c r="AS13" s="9">
        <v>13.661</v>
      </c>
      <c r="AT13" s="9">
        <v>141.178</v>
      </c>
      <c r="AU13" s="9">
        <v>74.501000000000005</v>
      </c>
      <c r="AV13" s="9">
        <v>66.677000000000007</v>
      </c>
      <c r="AW13" s="9">
        <v>62.003</v>
      </c>
      <c r="AX13" s="9">
        <v>33.371000000000002</v>
      </c>
      <c r="AY13" s="9">
        <v>28.632000000000001</v>
      </c>
      <c r="AZ13" s="9">
        <v>122.92400000000001</v>
      </c>
      <c r="BA13" s="9">
        <v>61.319000000000003</v>
      </c>
      <c r="BB13" s="9">
        <v>61.604999999999997</v>
      </c>
      <c r="BC13" s="9">
        <v>57.404000000000003</v>
      </c>
      <c r="BD13" s="9">
        <v>31.754999999999999</v>
      </c>
      <c r="BE13" s="9">
        <v>25.649000000000001</v>
      </c>
      <c r="BF13" s="9">
        <v>63.771999999999998</v>
      </c>
      <c r="BG13" s="9">
        <v>32.628</v>
      </c>
      <c r="BH13" s="9">
        <v>31.143999999999998</v>
      </c>
      <c r="BI13" s="9">
        <v>36.072000000000003</v>
      </c>
      <c r="BJ13" s="9">
        <v>22.088000000000001</v>
      </c>
      <c r="BK13" s="9">
        <v>13.984</v>
      </c>
      <c r="BL13" s="9">
        <v>83.103999999999999</v>
      </c>
      <c r="BM13" s="9">
        <v>47.796999999999997</v>
      </c>
      <c r="BN13" s="9">
        <v>35.307000000000002</v>
      </c>
      <c r="BO13" s="9">
        <v>41.698</v>
      </c>
      <c r="BP13" s="9">
        <v>27.556000000000001</v>
      </c>
      <c r="BQ13" s="9">
        <v>14.141999999999999</v>
      </c>
      <c r="BR13" s="9">
        <v>13.553000000000001</v>
      </c>
      <c r="BS13" s="9">
        <v>7.2240000000000002</v>
      </c>
      <c r="BT13" s="9">
        <v>6.3289999999999997</v>
      </c>
      <c r="BU13" s="9">
        <v>7.6040000000000001</v>
      </c>
      <c r="BV13" s="9">
        <v>4.8</v>
      </c>
      <c r="BW13" s="9">
        <v>2.8039999999999998</v>
      </c>
      <c r="BX13" s="9">
        <v>12.03</v>
      </c>
      <c r="BY13" s="9">
        <v>6.3860000000000001</v>
      </c>
      <c r="BZ13" s="9">
        <v>5.6440000000000001</v>
      </c>
      <c r="CA13" s="9">
        <v>7.3970000000000002</v>
      </c>
      <c r="CB13" s="9">
        <v>5.1059999999999999</v>
      </c>
      <c r="CC13" s="9">
        <v>2.2919999999999998</v>
      </c>
      <c r="CD13" s="9">
        <v>63.548999999999999</v>
      </c>
      <c r="CE13" s="9">
        <v>35.335999999999999</v>
      </c>
      <c r="CF13" s="9">
        <v>28.213999999999999</v>
      </c>
      <c r="CG13" s="9">
        <v>18.962</v>
      </c>
      <c r="CH13" s="9">
        <v>9.9819999999999993</v>
      </c>
      <c r="CI13" s="9">
        <v>8.98</v>
      </c>
      <c r="CJ13" s="9">
        <v>42.344999999999999</v>
      </c>
      <c r="CK13" s="9">
        <v>23.425000000000001</v>
      </c>
      <c r="CL13" s="9">
        <v>18.920000000000002</v>
      </c>
      <c r="CM13" s="9">
        <v>16.8</v>
      </c>
      <c r="CN13" s="9">
        <v>8.8179999999999996</v>
      </c>
      <c r="CO13" s="9">
        <v>7.9820000000000002</v>
      </c>
      <c r="CP13" s="9">
        <v>135.20099999999999</v>
      </c>
      <c r="CQ13" s="9">
        <v>69.507000000000005</v>
      </c>
      <c r="CR13" s="9">
        <v>65.694000000000003</v>
      </c>
      <c r="CS13" s="9">
        <v>68.528000000000006</v>
      </c>
      <c r="CT13" s="9">
        <v>37.723999999999997</v>
      </c>
      <c r="CU13" s="9">
        <v>30.803999999999998</v>
      </c>
      <c r="CV13" s="9">
        <v>66.897999999999996</v>
      </c>
      <c r="CW13" s="9">
        <v>39.116999999999997</v>
      </c>
      <c r="CX13" s="9">
        <v>27.780999999999999</v>
      </c>
      <c r="CY13" s="9">
        <v>14.256</v>
      </c>
      <c r="CZ13" s="9">
        <v>8.4909999999999997</v>
      </c>
      <c r="DA13" s="9">
        <v>5.7649999999999997</v>
      </c>
      <c r="DB13" s="9">
        <v>26.788</v>
      </c>
      <c r="DC13" s="9">
        <v>13.75</v>
      </c>
      <c r="DD13" s="9">
        <v>13.038</v>
      </c>
      <c r="DE13" s="9">
        <v>17.920000000000002</v>
      </c>
      <c r="DF13" s="9">
        <v>10.515000000000001</v>
      </c>
      <c r="DG13" s="9">
        <v>7.4050000000000002</v>
      </c>
      <c r="DH13" s="9">
        <v>1.5109999999999999</v>
      </c>
      <c r="DI13" s="9">
        <v>1.01</v>
      </c>
      <c r="DJ13" s="9">
        <v>0.501</v>
      </c>
      <c r="DK13" s="9">
        <v>381.755</v>
      </c>
      <c r="DL13" s="9">
        <v>215.93700000000001</v>
      </c>
      <c r="DM13" s="9">
        <v>165.81800000000001</v>
      </c>
      <c r="DN13" s="9">
        <v>74.707999999999998</v>
      </c>
      <c r="DO13" s="9">
        <v>38.067</v>
      </c>
      <c r="DP13" s="9">
        <v>36.640999999999998</v>
      </c>
      <c r="DQ13" s="9">
        <v>285.00799999999998</v>
      </c>
      <c r="DR13" s="9">
        <v>163.15299999999999</v>
      </c>
      <c r="DS13" s="9">
        <v>121.855</v>
      </c>
      <c r="DT13" s="9">
        <v>6.3529999999999998</v>
      </c>
      <c r="DU13" s="9">
        <v>4.7549999999999999</v>
      </c>
      <c r="DV13" s="9">
        <v>1.5980000000000001</v>
      </c>
      <c r="DW13" s="9">
        <v>23.600999999999999</v>
      </c>
      <c r="DX13" s="9">
        <v>11.169</v>
      </c>
      <c r="DY13" s="9">
        <v>12.432</v>
      </c>
      <c r="DZ13" s="9">
        <v>2.1909999999999998</v>
      </c>
      <c r="EA13" s="9">
        <v>1.0189999999999999</v>
      </c>
      <c r="EB13" s="9">
        <v>1.171</v>
      </c>
      <c r="EC13" s="9">
        <v>3.331</v>
      </c>
      <c r="ED13" s="9">
        <v>1.155</v>
      </c>
      <c r="EE13" s="9">
        <v>2.1749999999999998</v>
      </c>
      <c r="EF13" s="9">
        <v>17.276</v>
      </c>
      <c r="EG13" s="9">
        <v>8.4079999999999995</v>
      </c>
      <c r="EH13" s="9">
        <v>8.8680000000000003</v>
      </c>
      <c r="EI13" s="9">
        <v>75.968999999999994</v>
      </c>
      <c r="EJ13" s="9">
        <v>32.070999999999998</v>
      </c>
      <c r="EK13" s="9">
        <v>43.899000000000001</v>
      </c>
      <c r="EL13" s="9">
        <v>14.678000000000001</v>
      </c>
      <c r="EM13" s="9">
        <v>6.3920000000000003</v>
      </c>
      <c r="EN13" s="9">
        <v>8.2859999999999996</v>
      </c>
      <c r="EO13" s="9">
        <v>47.473999999999997</v>
      </c>
      <c r="EP13" s="9">
        <v>26.602</v>
      </c>
      <c r="EQ13" s="9">
        <v>20.872</v>
      </c>
      <c r="ER13" s="9">
        <v>24.501000000000001</v>
      </c>
      <c r="ES13" s="9">
        <v>12.99</v>
      </c>
      <c r="ET13" s="9">
        <v>11.510999999999999</v>
      </c>
      <c r="EU13" s="9">
        <v>115.46599999999999</v>
      </c>
      <c r="EV13" s="9">
        <v>82.888999999999996</v>
      </c>
      <c r="EW13" s="9">
        <v>32.576999999999998</v>
      </c>
      <c r="EX13" s="9">
        <v>6.1</v>
      </c>
      <c r="EY13" s="9">
        <v>2.4319999999999999</v>
      </c>
      <c r="EZ13" s="9">
        <v>3.6680000000000001</v>
      </c>
      <c r="FA13" s="9">
        <v>9.048</v>
      </c>
      <c r="FB13" s="9">
        <v>2.5430000000000001</v>
      </c>
      <c r="FC13" s="9">
        <v>6.5039999999999996</v>
      </c>
      <c r="FD13" s="9">
        <v>2.5289999999999999</v>
      </c>
      <c r="FE13" s="9">
        <v>1.2989999999999999</v>
      </c>
      <c r="FF13" s="9">
        <v>1.23</v>
      </c>
      <c r="FG13" s="9">
        <v>4.0430000000000001</v>
      </c>
      <c r="FH13" s="9">
        <v>3.4780000000000002</v>
      </c>
      <c r="FI13" s="9">
        <v>0.56499999999999995</v>
      </c>
      <c r="FJ13" s="9">
        <v>1.08</v>
      </c>
      <c r="FK13" s="9">
        <v>0.77200000000000002</v>
      </c>
      <c r="FL13" s="9">
        <v>0.308</v>
      </c>
      <c r="FM13" s="9">
        <v>6.0759999999999996</v>
      </c>
      <c r="FN13" s="9">
        <v>3.2450000000000001</v>
      </c>
      <c r="FO13" s="9">
        <v>2.831</v>
      </c>
      <c r="FP13" s="9">
        <v>75.966999999999999</v>
      </c>
      <c r="FQ13" s="9">
        <v>41.209000000000003</v>
      </c>
      <c r="FR13" s="9">
        <v>34.758000000000003</v>
      </c>
      <c r="FS13" s="9">
        <v>181.71299999999999</v>
      </c>
      <c r="FT13" s="9">
        <v>100.506</v>
      </c>
      <c r="FU13" s="9">
        <v>81.206999999999994</v>
      </c>
      <c r="FV13" s="9">
        <v>57.494</v>
      </c>
      <c r="FW13" s="9">
        <v>30.962</v>
      </c>
      <c r="FX13" s="9">
        <v>26.532</v>
      </c>
      <c r="FY13" s="9">
        <v>119.593</v>
      </c>
      <c r="FZ13" s="9">
        <v>63.395000000000003</v>
      </c>
      <c r="GA13" s="9">
        <v>56.198</v>
      </c>
      <c r="GB13" s="9">
        <v>56.805</v>
      </c>
      <c r="GC13" s="9">
        <v>30.962</v>
      </c>
      <c r="GD13" s="9">
        <v>25.843</v>
      </c>
      <c r="GE13" s="9">
        <v>117.842</v>
      </c>
      <c r="GF13" s="9">
        <v>62.292000000000002</v>
      </c>
      <c r="GG13" s="9">
        <v>55.55</v>
      </c>
      <c r="GH13" s="9">
        <v>22.678000000000001</v>
      </c>
      <c r="GI13" s="9">
        <v>13.337999999999999</v>
      </c>
      <c r="GJ13" s="9">
        <v>9.34</v>
      </c>
      <c r="GK13" s="9">
        <v>44.253</v>
      </c>
      <c r="GL13" s="9">
        <v>23.536999999999999</v>
      </c>
      <c r="GM13" s="9">
        <v>20.715</v>
      </c>
      <c r="GN13" s="9">
        <v>17.324000000000002</v>
      </c>
      <c r="GO13" s="9">
        <v>9.3109999999999999</v>
      </c>
      <c r="GP13" s="9">
        <v>8.0129999999999999</v>
      </c>
      <c r="GQ13" s="9">
        <v>51.03</v>
      </c>
      <c r="GR13" s="9">
        <v>29.594999999999999</v>
      </c>
      <c r="GS13" s="9">
        <v>21.434999999999999</v>
      </c>
      <c r="GT13" s="9">
        <v>7.3529999999999998</v>
      </c>
      <c r="GU13" s="9">
        <v>3.8119999999999998</v>
      </c>
      <c r="GV13" s="9">
        <v>3.5409999999999999</v>
      </c>
      <c r="GW13" s="9">
        <v>31.067</v>
      </c>
      <c r="GX13" s="9">
        <v>16.779</v>
      </c>
      <c r="GY13" s="9">
        <v>14.288</v>
      </c>
      <c r="GZ13" s="9">
        <v>9.9710000000000001</v>
      </c>
      <c r="HA13" s="9">
        <v>5.5</v>
      </c>
      <c r="HB13" s="9">
        <v>4.4720000000000004</v>
      </c>
      <c r="HC13" s="9">
        <v>19.963000000000001</v>
      </c>
      <c r="HD13" s="9">
        <v>12.816000000000001</v>
      </c>
      <c r="HE13" s="9">
        <v>7.1470000000000002</v>
      </c>
      <c r="HF13" s="9">
        <v>16.803000000000001</v>
      </c>
      <c r="HG13" s="9">
        <v>8.3130000000000006</v>
      </c>
      <c r="HH13" s="9">
        <v>8.4909999999999997</v>
      </c>
      <c r="HI13" s="9">
        <v>22.559000000000001</v>
      </c>
      <c r="HJ13" s="9">
        <v>9.16</v>
      </c>
      <c r="HK13" s="9">
        <v>13.398999999999999</v>
      </c>
      <c r="HL13" s="9">
        <v>10.611000000000001</v>
      </c>
      <c r="HM13" s="9">
        <v>4.6539999999999999</v>
      </c>
      <c r="HN13" s="9">
        <v>5.9580000000000002</v>
      </c>
      <c r="HO13" s="9">
        <v>16.556000000000001</v>
      </c>
      <c r="HP13" s="9">
        <v>6.5620000000000003</v>
      </c>
      <c r="HQ13" s="9">
        <v>9.9939999999999998</v>
      </c>
      <c r="HR13" s="9">
        <v>6.1920000000000002</v>
      </c>
      <c r="HS13" s="9">
        <v>3.6589999999999998</v>
      </c>
      <c r="HT13" s="9">
        <v>2.5329999999999999</v>
      </c>
      <c r="HU13" s="9">
        <v>6.0039999999999996</v>
      </c>
      <c r="HV13" s="9">
        <v>2.5990000000000002</v>
      </c>
      <c r="HW13" s="9">
        <v>3.4049999999999998</v>
      </c>
      <c r="HX13" s="9">
        <v>0.68899999999999995</v>
      </c>
      <c r="HY13" s="9">
        <v>0</v>
      </c>
      <c r="HZ13" s="9">
        <v>0.68899999999999995</v>
      </c>
      <c r="IA13" s="9">
        <v>1.7509999999999999</v>
      </c>
      <c r="IB13" s="9">
        <v>1.103</v>
      </c>
      <c r="IC13" s="9">
        <v>0.64800000000000002</v>
      </c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</row>
    <row r="14" spans="1:251">
      <c r="A14" s="10">
        <v>43132</v>
      </c>
      <c r="B14" s="9"/>
      <c r="C14" s="9"/>
      <c r="D14" s="9"/>
      <c r="E14" s="9"/>
      <c r="F14" s="9"/>
      <c r="G14" s="9"/>
      <c r="H14" s="9"/>
      <c r="I14" s="9"/>
      <c r="J14" s="9">
        <v>0</v>
      </c>
      <c r="K14" s="9">
        <v>0</v>
      </c>
      <c r="L14" s="9">
        <v>0</v>
      </c>
      <c r="M14" s="9"/>
      <c r="N14" s="9"/>
      <c r="O14" s="9"/>
      <c r="P14" s="9">
        <v>86.82</v>
      </c>
      <c r="Q14" s="9">
        <v>45.765000000000001</v>
      </c>
      <c r="R14" s="9">
        <v>41.055</v>
      </c>
      <c r="S14" s="9">
        <v>54.515000000000001</v>
      </c>
      <c r="T14" s="9">
        <v>27.152000000000001</v>
      </c>
      <c r="U14" s="9">
        <v>27.363</v>
      </c>
      <c r="V14" s="9">
        <v>249.69</v>
      </c>
      <c r="W14" s="9">
        <v>124.19499999999999</v>
      </c>
      <c r="X14" s="9">
        <v>125.496</v>
      </c>
      <c r="Y14" s="9">
        <v>8.7379999999999995</v>
      </c>
      <c r="Z14" s="9">
        <v>4.851</v>
      </c>
      <c r="AA14" s="9">
        <v>3.887</v>
      </c>
      <c r="AB14" s="9">
        <v>174.11600000000001</v>
      </c>
      <c r="AC14" s="9">
        <v>100.94</v>
      </c>
      <c r="AD14" s="9">
        <v>73.176000000000002</v>
      </c>
      <c r="AE14" s="9">
        <v>4.9000000000000004</v>
      </c>
      <c r="AF14" s="9">
        <v>2.742</v>
      </c>
      <c r="AG14" s="9">
        <v>2.1579999999999999</v>
      </c>
      <c r="AH14" s="9">
        <v>38.628</v>
      </c>
      <c r="AI14" s="9">
        <v>25.46</v>
      </c>
      <c r="AJ14" s="9">
        <v>13.169</v>
      </c>
      <c r="AK14" s="9">
        <v>1.6619999999999999</v>
      </c>
      <c r="AL14" s="9">
        <v>1.6619999999999999</v>
      </c>
      <c r="AM14" s="9">
        <v>0</v>
      </c>
      <c r="AN14" s="9">
        <v>12.72</v>
      </c>
      <c r="AO14" s="9">
        <v>7.9390000000000001</v>
      </c>
      <c r="AP14" s="9">
        <v>4.7809999999999997</v>
      </c>
      <c r="AQ14" s="9">
        <v>27.687999999999999</v>
      </c>
      <c r="AR14" s="9">
        <v>8.58</v>
      </c>
      <c r="AS14" s="9">
        <v>19.108000000000001</v>
      </c>
      <c r="AT14" s="9">
        <v>149.11199999999999</v>
      </c>
      <c r="AU14" s="9">
        <v>76.805999999999997</v>
      </c>
      <c r="AV14" s="9">
        <v>72.305999999999997</v>
      </c>
      <c r="AW14" s="9">
        <v>66.463999999999999</v>
      </c>
      <c r="AX14" s="9">
        <v>31.535</v>
      </c>
      <c r="AY14" s="9">
        <v>34.929000000000002</v>
      </c>
      <c r="AZ14" s="9">
        <v>121.866</v>
      </c>
      <c r="BA14" s="9">
        <v>62.003999999999998</v>
      </c>
      <c r="BB14" s="9">
        <v>59.862000000000002</v>
      </c>
      <c r="BC14" s="9">
        <v>56.808</v>
      </c>
      <c r="BD14" s="9">
        <v>28.632999999999999</v>
      </c>
      <c r="BE14" s="9">
        <v>28.173999999999999</v>
      </c>
      <c r="BF14" s="9">
        <v>69.644999999999996</v>
      </c>
      <c r="BG14" s="9">
        <v>34.697000000000003</v>
      </c>
      <c r="BH14" s="9">
        <v>34.948</v>
      </c>
      <c r="BI14" s="9">
        <v>45.396999999999998</v>
      </c>
      <c r="BJ14" s="9">
        <v>23.207999999999998</v>
      </c>
      <c r="BK14" s="9">
        <v>22.187999999999999</v>
      </c>
      <c r="BL14" s="9">
        <v>74.965999999999994</v>
      </c>
      <c r="BM14" s="9">
        <v>39.56</v>
      </c>
      <c r="BN14" s="9">
        <v>35.405999999999999</v>
      </c>
      <c r="BO14" s="9">
        <v>35.517000000000003</v>
      </c>
      <c r="BP14" s="9">
        <v>18.416</v>
      </c>
      <c r="BQ14" s="9">
        <v>17.100999999999999</v>
      </c>
      <c r="BR14" s="9">
        <v>8.6929999999999996</v>
      </c>
      <c r="BS14" s="9">
        <v>5.1630000000000003</v>
      </c>
      <c r="BT14" s="9">
        <v>3.53</v>
      </c>
      <c r="BU14" s="9">
        <v>9.8770000000000007</v>
      </c>
      <c r="BV14" s="9">
        <v>3.8889999999999998</v>
      </c>
      <c r="BW14" s="9">
        <v>5.9889999999999999</v>
      </c>
      <c r="BX14" s="9">
        <v>14.475</v>
      </c>
      <c r="BY14" s="9">
        <v>8.2219999999999995</v>
      </c>
      <c r="BZ14" s="9">
        <v>6.2530000000000001</v>
      </c>
      <c r="CA14" s="9">
        <v>5.798</v>
      </c>
      <c r="CB14" s="9">
        <v>3.206</v>
      </c>
      <c r="CC14" s="9">
        <v>2.593</v>
      </c>
      <c r="CD14" s="9">
        <v>70.69</v>
      </c>
      <c r="CE14" s="9">
        <v>37.962000000000003</v>
      </c>
      <c r="CF14" s="9">
        <v>32.728000000000002</v>
      </c>
      <c r="CG14" s="9">
        <v>19.975000000000001</v>
      </c>
      <c r="CH14" s="9">
        <v>8.4670000000000005</v>
      </c>
      <c r="CI14" s="9">
        <v>11.509</v>
      </c>
      <c r="CJ14" s="9">
        <v>46.578000000000003</v>
      </c>
      <c r="CK14" s="9">
        <v>23.884</v>
      </c>
      <c r="CL14" s="9">
        <v>22.695</v>
      </c>
      <c r="CM14" s="9">
        <v>20.678000000000001</v>
      </c>
      <c r="CN14" s="9">
        <v>12.449</v>
      </c>
      <c r="CO14" s="9">
        <v>8.2289999999999992</v>
      </c>
      <c r="CP14" s="9">
        <v>140.49700000000001</v>
      </c>
      <c r="CQ14" s="9">
        <v>71.283000000000001</v>
      </c>
      <c r="CR14" s="9">
        <v>69.213999999999999</v>
      </c>
      <c r="CS14" s="9">
        <v>71.376999999999995</v>
      </c>
      <c r="CT14" s="9">
        <v>37.088000000000001</v>
      </c>
      <c r="CU14" s="9">
        <v>34.287999999999997</v>
      </c>
      <c r="CV14" s="9">
        <v>69.766999999999996</v>
      </c>
      <c r="CW14" s="9">
        <v>39.646000000000001</v>
      </c>
      <c r="CX14" s="9">
        <v>30.12</v>
      </c>
      <c r="CY14" s="9">
        <v>16.692</v>
      </c>
      <c r="CZ14" s="9">
        <v>5.4710000000000001</v>
      </c>
      <c r="DA14" s="9">
        <v>11.221</v>
      </c>
      <c r="DB14" s="9">
        <v>26.088999999999999</v>
      </c>
      <c r="DC14" s="9">
        <v>14.744999999999999</v>
      </c>
      <c r="DD14" s="9">
        <v>11.343999999999999</v>
      </c>
      <c r="DE14" s="9">
        <v>14.593999999999999</v>
      </c>
      <c r="DF14" s="9">
        <v>6.4180000000000001</v>
      </c>
      <c r="DG14" s="9">
        <v>8.1760000000000002</v>
      </c>
      <c r="DH14" s="9">
        <v>0.71499999999999997</v>
      </c>
      <c r="DI14" s="9">
        <v>0.71499999999999997</v>
      </c>
      <c r="DJ14" s="9">
        <v>0</v>
      </c>
      <c r="DK14" s="9">
        <v>387.10399999999998</v>
      </c>
      <c r="DL14" s="9">
        <v>216.62799999999999</v>
      </c>
      <c r="DM14" s="9">
        <v>170.476</v>
      </c>
      <c r="DN14" s="9">
        <v>79.317999999999998</v>
      </c>
      <c r="DO14" s="9">
        <v>36.805</v>
      </c>
      <c r="DP14" s="9">
        <v>42.512999999999998</v>
      </c>
      <c r="DQ14" s="9">
        <v>297.18599999999998</v>
      </c>
      <c r="DR14" s="9">
        <v>156.55600000000001</v>
      </c>
      <c r="DS14" s="9">
        <v>140.631</v>
      </c>
      <c r="DT14" s="9">
        <v>5.694</v>
      </c>
      <c r="DU14" s="9">
        <v>3.351</v>
      </c>
      <c r="DV14" s="9">
        <v>2.3420000000000001</v>
      </c>
      <c r="DW14" s="9">
        <v>16.917999999999999</v>
      </c>
      <c r="DX14" s="9">
        <v>7.9429999999999996</v>
      </c>
      <c r="DY14" s="9">
        <v>8.9749999999999996</v>
      </c>
      <c r="DZ14" s="9">
        <v>0.59799999999999998</v>
      </c>
      <c r="EA14" s="9">
        <v>0</v>
      </c>
      <c r="EB14" s="9">
        <v>0.59799999999999998</v>
      </c>
      <c r="EC14" s="9">
        <v>13.176</v>
      </c>
      <c r="ED14" s="9">
        <v>4.4409999999999998</v>
      </c>
      <c r="EE14" s="9">
        <v>8.7360000000000007</v>
      </c>
      <c r="EF14" s="9">
        <v>17.966999999999999</v>
      </c>
      <c r="EG14" s="9">
        <v>7.7690000000000001</v>
      </c>
      <c r="EH14" s="9">
        <v>10.198</v>
      </c>
      <c r="EI14" s="9">
        <v>72.760000000000005</v>
      </c>
      <c r="EJ14" s="9">
        <v>34.753</v>
      </c>
      <c r="EK14" s="9">
        <v>38.006999999999998</v>
      </c>
      <c r="EL14" s="9">
        <v>13.753</v>
      </c>
      <c r="EM14" s="9">
        <v>4.93</v>
      </c>
      <c r="EN14" s="9">
        <v>8.8230000000000004</v>
      </c>
      <c r="EO14" s="9">
        <v>54.601999999999997</v>
      </c>
      <c r="EP14" s="9">
        <v>24.724</v>
      </c>
      <c r="EQ14" s="9">
        <v>29.876999999999999</v>
      </c>
      <c r="ER14" s="9">
        <v>32.555999999999997</v>
      </c>
      <c r="ES14" s="9">
        <v>15.686999999999999</v>
      </c>
      <c r="ET14" s="9">
        <v>16.87</v>
      </c>
      <c r="EU14" s="9">
        <v>114.554</v>
      </c>
      <c r="EV14" s="9">
        <v>71.161000000000001</v>
      </c>
      <c r="EW14" s="9">
        <v>43.393000000000001</v>
      </c>
      <c r="EX14" s="9">
        <v>5.79</v>
      </c>
      <c r="EY14" s="9">
        <v>3.343</v>
      </c>
      <c r="EZ14" s="9">
        <v>2.4470000000000001</v>
      </c>
      <c r="FA14" s="9">
        <v>14.411</v>
      </c>
      <c r="FB14" s="9">
        <v>8.2080000000000002</v>
      </c>
      <c r="FC14" s="9">
        <v>6.202</v>
      </c>
      <c r="FD14" s="9">
        <v>0.99099999999999999</v>
      </c>
      <c r="FE14" s="9">
        <v>0.52800000000000002</v>
      </c>
      <c r="FF14" s="9">
        <v>0.46300000000000002</v>
      </c>
      <c r="FG14" s="9">
        <v>1.948</v>
      </c>
      <c r="FH14" s="9">
        <v>1.49</v>
      </c>
      <c r="FI14" s="9">
        <v>0.45800000000000002</v>
      </c>
      <c r="FJ14" s="9">
        <v>1.97</v>
      </c>
      <c r="FK14" s="9">
        <v>1.196</v>
      </c>
      <c r="FL14" s="9">
        <v>0.77400000000000002</v>
      </c>
      <c r="FM14" s="9">
        <v>8.8190000000000008</v>
      </c>
      <c r="FN14" s="9">
        <v>3.8359999999999999</v>
      </c>
      <c r="FO14" s="9">
        <v>4.9829999999999997</v>
      </c>
      <c r="FP14" s="9">
        <v>77.316999999999993</v>
      </c>
      <c r="FQ14" s="9">
        <v>45.366</v>
      </c>
      <c r="FR14" s="9">
        <v>31.951000000000001</v>
      </c>
      <c r="FS14" s="9">
        <v>177.96799999999999</v>
      </c>
      <c r="FT14" s="9">
        <v>101.977</v>
      </c>
      <c r="FU14" s="9">
        <v>75.991</v>
      </c>
      <c r="FV14" s="9">
        <v>51.936999999999998</v>
      </c>
      <c r="FW14" s="9">
        <v>27.532</v>
      </c>
      <c r="FX14" s="9">
        <v>24.405000000000001</v>
      </c>
      <c r="FY14" s="9">
        <v>140.529</v>
      </c>
      <c r="FZ14" s="9">
        <v>72.269000000000005</v>
      </c>
      <c r="GA14" s="9">
        <v>68.260999999999996</v>
      </c>
      <c r="GB14" s="9">
        <v>51.728000000000002</v>
      </c>
      <c r="GC14" s="9">
        <v>27.324000000000002</v>
      </c>
      <c r="GD14" s="9">
        <v>24.405000000000001</v>
      </c>
      <c r="GE14" s="9">
        <v>139.50299999999999</v>
      </c>
      <c r="GF14" s="9">
        <v>71.695999999999998</v>
      </c>
      <c r="GG14" s="9">
        <v>67.807000000000002</v>
      </c>
      <c r="GH14" s="9">
        <v>18.936</v>
      </c>
      <c r="GI14" s="9">
        <v>9.1180000000000003</v>
      </c>
      <c r="GJ14" s="9">
        <v>9.8179999999999996</v>
      </c>
      <c r="GK14" s="9">
        <v>44.256</v>
      </c>
      <c r="GL14" s="9">
        <v>23.516999999999999</v>
      </c>
      <c r="GM14" s="9">
        <v>20.739000000000001</v>
      </c>
      <c r="GN14" s="9">
        <v>19.463999999999999</v>
      </c>
      <c r="GO14" s="9">
        <v>10.667999999999999</v>
      </c>
      <c r="GP14" s="9">
        <v>8.7959999999999994</v>
      </c>
      <c r="GQ14" s="9">
        <v>63.872999999999998</v>
      </c>
      <c r="GR14" s="9">
        <v>33.301000000000002</v>
      </c>
      <c r="GS14" s="9">
        <v>30.571999999999999</v>
      </c>
      <c r="GT14" s="9">
        <v>10.221</v>
      </c>
      <c r="GU14" s="9">
        <v>5.3280000000000003</v>
      </c>
      <c r="GV14" s="9">
        <v>4.8920000000000003</v>
      </c>
      <c r="GW14" s="9">
        <v>40.896999999999998</v>
      </c>
      <c r="GX14" s="9">
        <v>21.457000000000001</v>
      </c>
      <c r="GY14" s="9">
        <v>19.440000000000001</v>
      </c>
      <c r="GZ14" s="9">
        <v>9.2430000000000003</v>
      </c>
      <c r="HA14" s="9">
        <v>5.34</v>
      </c>
      <c r="HB14" s="9">
        <v>3.903</v>
      </c>
      <c r="HC14" s="9">
        <v>22.975999999999999</v>
      </c>
      <c r="HD14" s="9">
        <v>11.843999999999999</v>
      </c>
      <c r="HE14" s="9">
        <v>11.132</v>
      </c>
      <c r="HF14" s="9">
        <v>13.329000000000001</v>
      </c>
      <c r="HG14" s="9">
        <v>7.5380000000000003</v>
      </c>
      <c r="HH14" s="9">
        <v>5.7910000000000004</v>
      </c>
      <c r="HI14" s="9">
        <v>31.375</v>
      </c>
      <c r="HJ14" s="9">
        <v>14.878</v>
      </c>
      <c r="HK14" s="9">
        <v>16.495999999999999</v>
      </c>
      <c r="HL14" s="9">
        <v>6.7160000000000002</v>
      </c>
      <c r="HM14" s="9">
        <v>3.4180000000000001</v>
      </c>
      <c r="HN14" s="9">
        <v>3.298</v>
      </c>
      <c r="HO14" s="9">
        <v>22.533999999999999</v>
      </c>
      <c r="HP14" s="9">
        <v>10.773</v>
      </c>
      <c r="HQ14" s="9">
        <v>11.760999999999999</v>
      </c>
      <c r="HR14" s="9">
        <v>6.6120000000000001</v>
      </c>
      <c r="HS14" s="9">
        <v>4.12</v>
      </c>
      <c r="HT14" s="9">
        <v>2.4929999999999999</v>
      </c>
      <c r="HU14" s="9">
        <v>8.8409999999999993</v>
      </c>
      <c r="HV14" s="9">
        <v>4.1050000000000004</v>
      </c>
      <c r="HW14" s="9">
        <v>4.7359999999999998</v>
      </c>
      <c r="HX14" s="9">
        <v>0.20799999999999999</v>
      </c>
      <c r="HY14" s="9">
        <v>0.20799999999999999</v>
      </c>
      <c r="HZ14" s="9">
        <v>0</v>
      </c>
      <c r="IA14" s="9">
        <v>1.026</v>
      </c>
      <c r="IB14" s="9">
        <v>0.57199999999999995</v>
      </c>
      <c r="IC14" s="9">
        <v>0.45400000000000001</v>
      </c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</row>
    <row r="15" spans="1:251">
      <c r="A15" s="10">
        <v>43497</v>
      </c>
      <c r="B15" s="9">
        <v>22.352</v>
      </c>
      <c r="C15" s="9">
        <v>16.542000000000002</v>
      </c>
      <c r="D15" s="9">
        <v>9.8889999999999993</v>
      </c>
      <c r="E15" s="9">
        <v>4.7169999999999996</v>
      </c>
      <c r="F15" s="9">
        <v>5.1719999999999997</v>
      </c>
      <c r="G15" s="9">
        <v>34.018000000000001</v>
      </c>
      <c r="H15" s="9">
        <v>22.213000000000001</v>
      </c>
      <c r="I15" s="9">
        <v>11.804</v>
      </c>
      <c r="J15" s="9">
        <v>2.899</v>
      </c>
      <c r="K15" s="9">
        <v>1.6970000000000001</v>
      </c>
      <c r="L15" s="9">
        <v>1.2030000000000001</v>
      </c>
      <c r="M15" s="9">
        <v>4.8</v>
      </c>
      <c r="N15" s="9">
        <v>2.6309999999999998</v>
      </c>
      <c r="O15" s="9">
        <v>2.169</v>
      </c>
      <c r="P15" s="9">
        <v>87.634</v>
      </c>
      <c r="Q15" s="9">
        <v>41.926000000000002</v>
      </c>
      <c r="R15" s="9">
        <v>45.707999999999998</v>
      </c>
      <c r="S15" s="9">
        <v>46.223999999999997</v>
      </c>
      <c r="T15" s="9">
        <v>26.067</v>
      </c>
      <c r="U15" s="9">
        <v>20.157</v>
      </c>
      <c r="V15" s="9">
        <v>234.69800000000001</v>
      </c>
      <c r="W15" s="9">
        <v>110.464</v>
      </c>
      <c r="X15" s="9">
        <v>124.23399999999999</v>
      </c>
      <c r="Y15" s="9">
        <v>13.611000000000001</v>
      </c>
      <c r="Z15" s="9">
        <v>7.3220000000000001</v>
      </c>
      <c r="AA15" s="9">
        <v>6.2889999999999997</v>
      </c>
      <c r="AB15" s="9">
        <v>186.76300000000001</v>
      </c>
      <c r="AC15" s="9">
        <v>98.224000000000004</v>
      </c>
      <c r="AD15" s="9">
        <v>88.539000000000001</v>
      </c>
      <c r="AE15" s="9">
        <v>3.0409999999999999</v>
      </c>
      <c r="AF15" s="9">
        <v>1.083</v>
      </c>
      <c r="AG15" s="9">
        <v>1.958</v>
      </c>
      <c r="AH15" s="9">
        <v>31.065999999999999</v>
      </c>
      <c r="AI15" s="9">
        <v>18.584</v>
      </c>
      <c r="AJ15" s="9">
        <v>12.481999999999999</v>
      </c>
      <c r="AK15" s="9">
        <v>0.60499999999999998</v>
      </c>
      <c r="AL15" s="9">
        <v>0</v>
      </c>
      <c r="AM15" s="9">
        <v>0.60499999999999998</v>
      </c>
      <c r="AN15" s="9">
        <v>16.324999999999999</v>
      </c>
      <c r="AO15" s="9">
        <v>8.5549999999999997</v>
      </c>
      <c r="AP15" s="9">
        <v>7.77</v>
      </c>
      <c r="AQ15" s="9">
        <v>32.904000000000003</v>
      </c>
      <c r="AR15" s="9">
        <v>15.999000000000001</v>
      </c>
      <c r="AS15" s="9">
        <v>16.905999999999999</v>
      </c>
      <c r="AT15" s="9">
        <v>141.47399999999999</v>
      </c>
      <c r="AU15" s="9">
        <v>73.986999999999995</v>
      </c>
      <c r="AV15" s="9">
        <v>67.486999999999995</v>
      </c>
      <c r="AW15" s="9">
        <v>65.123999999999995</v>
      </c>
      <c r="AX15" s="9">
        <v>33.164000000000001</v>
      </c>
      <c r="AY15" s="9">
        <v>31.959</v>
      </c>
      <c r="AZ15" s="9">
        <v>113.66</v>
      </c>
      <c r="BA15" s="9">
        <v>58.512</v>
      </c>
      <c r="BB15" s="9">
        <v>55.148000000000003</v>
      </c>
      <c r="BC15" s="9">
        <v>62.951000000000001</v>
      </c>
      <c r="BD15" s="9">
        <v>30.931000000000001</v>
      </c>
      <c r="BE15" s="9">
        <v>32.018999999999998</v>
      </c>
      <c r="BF15" s="9">
        <v>60.215000000000003</v>
      </c>
      <c r="BG15" s="9">
        <v>27.024000000000001</v>
      </c>
      <c r="BH15" s="9">
        <v>33.192</v>
      </c>
      <c r="BI15" s="9">
        <v>49.113</v>
      </c>
      <c r="BJ15" s="9">
        <v>22.169</v>
      </c>
      <c r="BK15" s="9">
        <v>26.943999999999999</v>
      </c>
      <c r="BL15" s="9">
        <v>75.569999999999993</v>
      </c>
      <c r="BM15" s="9">
        <v>42.536999999999999</v>
      </c>
      <c r="BN15" s="9">
        <v>33.033000000000001</v>
      </c>
      <c r="BO15" s="9">
        <v>36.082999999999998</v>
      </c>
      <c r="BP15" s="9">
        <v>19.312000000000001</v>
      </c>
      <c r="BQ15" s="9">
        <v>16.771000000000001</v>
      </c>
      <c r="BR15" s="9">
        <v>11.65</v>
      </c>
      <c r="BS15" s="9">
        <v>6.26</v>
      </c>
      <c r="BT15" s="9">
        <v>5.39</v>
      </c>
      <c r="BU15" s="9">
        <v>9.8309999999999995</v>
      </c>
      <c r="BV15" s="9">
        <v>4.6070000000000002</v>
      </c>
      <c r="BW15" s="9">
        <v>5.2240000000000002</v>
      </c>
      <c r="BX15" s="9">
        <v>16.815000000000001</v>
      </c>
      <c r="BY15" s="9">
        <v>8.8309999999999995</v>
      </c>
      <c r="BZ15" s="9">
        <v>7.984</v>
      </c>
      <c r="CA15" s="9">
        <v>10.092000000000001</v>
      </c>
      <c r="CB15" s="9">
        <v>6.7169999999999996</v>
      </c>
      <c r="CC15" s="9">
        <v>3.375</v>
      </c>
      <c r="CD15" s="9">
        <v>68.510000000000005</v>
      </c>
      <c r="CE15" s="9">
        <v>38.363999999999997</v>
      </c>
      <c r="CF15" s="9">
        <v>30.146000000000001</v>
      </c>
      <c r="CG15" s="9">
        <v>24.402000000000001</v>
      </c>
      <c r="CH15" s="9">
        <v>16.995999999999999</v>
      </c>
      <c r="CI15" s="9">
        <v>7.4059999999999997</v>
      </c>
      <c r="CJ15" s="9">
        <v>44.552999999999997</v>
      </c>
      <c r="CK15" s="9">
        <v>23.641999999999999</v>
      </c>
      <c r="CL15" s="9">
        <v>20.91</v>
      </c>
      <c r="CM15" s="9">
        <v>27.355</v>
      </c>
      <c r="CN15" s="9">
        <v>16.8</v>
      </c>
      <c r="CO15" s="9">
        <v>10.554</v>
      </c>
      <c r="CP15" s="9">
        <v>132.44200000000001</v>
      </c>
      <c r="CQ15" s="9">
        <v>68.965999999999994</v>
      </c>
      <c r="CR15" s="9">
        <v>63.475999999999999</v>
      </c>
      <c r="CS15" s="9">
        <v>74.120999999999995</v>
      </c>
      <c r="CT15" s="9">
        <v>37.966000000000001</v>
      </c>
      <c r="CU15" s="9">
        <v>36.155000000000001</v>
      </c>
      <c r="CV15" s="9">
        <v>67.555999999999997</v>
      </c>
      <c r="CW15" s="9">
        <v>36.93</v>
      </c>
      <c r="CX15" s="9">
        <v>30.626000000000001</v>
      </c>
      <c r="CY15" s="9">
        <v>19.984000000000002</v>
      </c>
      <c r="CZ15" s="9">
        <v>12.646000000000001</v>
      </c>
      <c r="DA15" s="9">
        <v>7.3380000000000001</v>
      </c>
      <c r="DB15" s="9">
        <v>35.040999999999997</v>
      </c>
      <c r="DC15" s="9">
        <v>14.378</v>
      </c>
      <c r="DD15" s="9">
        <v>20.663</v>
      </c>
      <c r="DE15" s="9">
        <v>24.902000000000001</v>
      </c>
      <c r="DF15" s="9">
        <v>10.708</v>
      </c>
      <c r="DG15" s="9">
        <v>14.194000000000001</v>
      </c>
      <c r="DH15" s="9">
        <v>1.5429999999999999</v>
      </c>
      <c r="DI15" s="9">
        <v>0.52900000000000003</v>
      </c>
      <c r="DJ15" s="9">
        <v>1.0149999999999999</v>
      </c>
      <c r="DK15" s="9">
        <v>381.53300000000002</v>
      </c>
      <c r="DL15" s="9">
        <v>189.904</v>
      </c>
      <c r="DM15" s="9">
        <v>191.62899999999999</v>
      </c>
      <c r="DN15" s="9">
        <v>76.350999999999999</v>
      </c>
      <c r="DO15" s="9">
        <v>28.881</v>
      </c>
      <c r="DP15" s="9">
        <v>47.47</v>
      </c>
      <c r="DQ15" s="9">
        <v>276.86399999999998</v>
      </c>
      <c r="DR15" s="9">
        <v>135.578</v>
      </c>
      <c r="DS15" s="9">
        <v>141.286</v>
      </c>
      <c r="DT15" s="9">
        <v>5.2830000000000004</v>
      </c>
      <c r="DU15" s="9">
        <v>2.306</v>
      </c>
      <c r="DV15" s="9">
        <v>2.9769999999999999</v>
      </c>
      <c r="DW15" s="9">
        <v>24.481000000000002</v>
      </c>
      <c r="DX15" s="9">
        <v>13.994999999999999</v>
      </c>
      <c r="DY15" s="9">
        <v>10.486000000000001</v>
      </c>
      <c r="DZ15" s="9">
        <v>4.2869999999999999</v>
      </c>
      <c r="EA15" s="9">
        <v>2.69</v>
      </c>
      <c r="EB15" s="9">
        <v>1.5960000000000001</v>
      </c>
      <c r="EC15" s="9">
        <v>12.93</v>
      </c>
      <c r="ED15" s="9">
        <v>3.585</v>
      </c>
      <c r="EE15" s="9">
        <v>9.3450000000000006</v>
      </c>
      <c r="EF15" s="9">
        <v>13.590999999999999</v>
      </c>
      <c r="EG15" s="9">
        <v>4.4059999999999997</v>
      </c>
      <c r="EH15" s="9">
        <v>9.1850000000000005</v>
      </c>
      <c r="EI15" s="9">
        <v>76.572000000000003</v>
      </c>
      <c r="EJ15" s="9">
        <v>34.055999999999997</v>
      </c>
      <c r="EK15" s="9">
        <v>42.517000000000003</v>
      </c>
      <c r="EL15" s="9">
        <v>11.56</v>
      </c>
      <c r="EM15" s="9">
        <v>3.2389999999999999</v>
      </c>
      <c r="EN15" s="9">
        <v>8.3209999999999997</v>
      </c>
      <c r="EO15" s="9">
        <v>42.79</v>
      </c>
      <c r="EP15" s="9">
        <v>21.795999999999999</v>
      </c>
      <c r="EQ15" s="9">
        <v>20.992999999999999</v>
      </c>
      <c r="ER15" s="9">
        <v>30.788</v>
      </c>
      <c r="ES15" s="9">
        <v>11.454000000000001</v>
      </c>
      <c r="ET15" s="9">
        <v>19.334</v>
      </c>
      <c r="EU15" s="9">
        <v>100.80500000000001</v>
      </c>
      <c r="EV15" s="9">
        <v>51.463999999999999</v>
      </c>
      <c r="EW15" s="9">
        <v>49.34</v>
      </c>
      <c r="EX15" s="9">
        <v>6.7939999999999996</v>
      </c>
      <c r="EY15" s="9">
        <v>2.673</v>
      </c>
      <c r="EZ15" s="9">
        <v>4.1219999999999999</v>
      </c>
      <c r="FA15" s="9">
        <v>10.532999999999999</v>
      </c>
      <c r="FB15" s="9">
        <v>7.0949999999999998</v>
      </c>
      <c r="FC15" s="9">
        <v>3.4380000000000002</v>
      </c>
      <c r="FD15" s="9">
        <v>1.254</v>
      </c>
      <c r="FE15" s="9">
        <v>0.69</v>
      </c>
      <c r="FF15" s="9">
        <v>0.56399999999999995</v>
      </c>
      <c r="FG15" s="9">
        <v>1.3420000000000001</v>
      </c>
      <c r="FH15" s="9">
        <v>1.3420000000000001</v>
      </c>
      <c r="FI15" s="9">
        <v>0</v>
      </c>
      <c r="FJ15" s="9">
        <v>2.794</v>
      </c>
      <c r="FK15" s="9">
        <v>1.423</v>
      </c>
      <c r="FL15" s="9">
        <v>1.371</v>
      </c>
      <c r="FM15" s="9">
        <v>7.4109999999999996</v>
      </c>
      <c r="FN15" s="9">
        <v>2.2450000000000001</v>
      </c>
      <c r="FO15" s="9">
        <v>5.1660000000000004</v>
      </c>
      <c r="FP15" s="9">
        <v>74.763000000000005</v>
      </c>
      <c r="FQ15" s="9">
        <v>47.515999999999998</v>
      </c>
      <c r="FR15" s="9">
        <v>27.247</v>
      </c>
      <c r="FS15" s="9">
        <v>191.989</v>
      </c>
      <c r="FT15" s="9">
        <v>100.249</v>
      </c>
      <c r="FU15" s="9">
        <v>91.739000000000004</v>
      </c>
      <c r="FV15" s="9">
        <v>52.405999999999999</v>
      </c>
      <c r="FW15" s="9">
        <v>29.044</v>
      </c>
      <c r="FX15" s="9">
        <v>23.361999999999998</v>
      </c>
      <c r="FY15" s="9">
        <v>140.35499999999999</v>
      </c>
      <c r="FZ15" s="9">
        <v>73.36</v>
      </c>
      <c r="GA15" s="9">
        <v>66.995000000000005</v>
      </c>
      <c r="GB15" s="9">
        <v>52.17</v>
      </c>
      <c r="GC15" s="9">
        <v>29.044</v>
      </c>
      <c r="GD15" s="9">
        <v>23.126000000000001</v>
      </c>
      <c r="GE15" s="9">
        <v>139.40299999999999</v>
      </c>
      <c r="GF15" s="9">
        <v>72.408000000000001</v>
      </c>
      <c r="GG15" s="9">
        <v>66.995000000000005</v>
      </c>
      <c r="GH15" s="9">
        <v>22.032</v>
      </c>
      <c r="GI15" s="9">
        <v>13.89</v>
      </c>
      <c r="GJ15" s="9">
        <v>8.141</v>
      </c>
      <c r="GK15" s="9">
        <v>41.509</v>
      </c>
      <c r="GL15" s="9">
        <v>20.875</v>
      </c>
      <c r="GM15" s="9">
        <v>20.634</v>
      </c>
      <c r="GN15" s="9">
        <v>19.712</v>
      </c>
      <c r="GO15" s="9">
        <v>8.8179999999999996</v>
      </c>
      <c r="GP15" s="9">
        <v>10.894</v>
      </c>
      <c r="GQ15" s="9">
        <v>67.524000000000001</v>
      </c>
      <c r="GR15" s="9">
        <v>36.514000000000003</v>
      </c>
      <c r="GS15" s="9">
        <v>31.01</v>
      </c>
      <c r="GT15" s="9">
        <v>8.7970000000000006</v>
      </c>
      <c r="GU15" s="9">
        <v>3.8130000000000002</v>
      </c>
      <c r="GV15" s="9">
        <v>4.9829999999999997</v>
      </c>
      <c r="GW15" s="9">
        <v>38.738999999999997</v>
      </c>
      <c r="GX15" s="9">
        <v>20.805</v>
      </c>
      <c r="GY15" s="9">
        <v>17.934000000000001</v>
      </c>
      <c r="GZ15" s="9">
        <v>10.916</v>
      </c>
      <c r="HA15" s="9">
        <v>5.0049999999999999</v>
      </c>
      <c r="HB15" s="9">
        <v>5.9109999999999996</v>
      </c>
      <c r="HC15" s="9">
        <v>28.785</v>
      </c>
      <c r="HD15" s="9">
        <v>15.708</v>
      </c>
      <c r="HE15" s="9">
        <v>13.076000000000001</v>
      </c>
      <c r="HF15" s="9">
        <v>10.426</v>
      </c>
      <c r="HG15" s="9">
        <v>6.335</v>
      </c>
      <c r="HH15" s="9">
        <v>4.0910000000000002</v>
      </c>
      <c r="HI15" s="9">
        <v>30.370999999999999</v>
      </c>
      <c r="HJ15" s="9">
        <v>15.02</v>
      </c>
      <c r="HK15" s="9">
        <v>15.351000000000001</v>
      </c>
      <c r="HL15" s="9">
        <v>5.8760000000000003</v>
      </c>
      <c r="HM15" s="9">
        <v>3.6739999999999999</v>
      </c>
      <c r="HN15" s="9">
        <v>2.202</v>
      </c>
      <c r="HO15" s="9">
        <v>19.748000000000001</v>
      </c>
      <c r="HP15" s="9">
        <v>9.6679999999999993</v>
      </c>
      <c r="HQ15" s="9">
        <v>10.081</v>
      </c>
      <c r="HR15" s="9">
        <v>4.55</v>
      </c>
      <c r="HS15" s="9">
        <v>2.661</v>
      </c>
      <c r="HT15" s="9">
        <v>1.889</v>
      </c>
      <c r="HU15" s="9">
        <v>10.622</v>
      </c>
      <c r="HV15" s="9">
        <v>5.3520000000000003</v>
      </c>
      <c r="HW15" s="9">
        <v>5.27</v>
      </c>
      <c r="HX15" s="9">
        <v>0.23599999999999999</v>
      </c>
      <c r="HY15" s="9">
        <v>0</v>
      </c>
      <c r="HZ15" s="9">
        <v>0.23599999999999999</v>
      </c>
      <c r="IA15" s="9">
        <v>0.95099999999999996</v>
      </c>
      <c r="IB15" s="9">
        <v>0.95099999999999996</v>
      </c>
      <c r="IC15" s="9">
        <v>0</v>
      </c>
      <c r="ID15" s="9">
        <v>41.853999999999999</v>
      </c>
      <c r="IE15" s="9">
        <v>23.405000000000001</v>
      </c>
      <c r="IF15" s="9">
        <v>18.45</v>
      </c>
      <c r="IG15" s="9">
        <v>110.688</v>
      </c>
      <c r="IH15" s="9">
        <v>54.523000000000003</v>
      </c>
      <c r="II15" s="9">
        <v>56.164999999999999</v>
      </c>
      <c r="IJ15" s="9">
        <v>13.25</v>
      </c>
      <c r="IK15" s="9">
        <v>5.5279999999999996</v>
      </c>
      <c r="IL15" s="9">
        <v>7.7220000000000004</v>
      </c>
      <c r="IM15" s="9">
        <v>63.293999999999997</v>
      </c>
      <c r="IN15" s="9">
        <v>32.29</v>
      </c>
      <c r="IO15" s="9">
        <v>31.004000000000001</v>
      </c>
      <c r="IP15" s="9">
        <v>6.9080000000000004</v>
      </c>
      <c r="IQ15" s="9">
        <v>2.2709999999999999</v>
      </c>
    </row>
    <row r="16" spans="1:251">
      <c r="A16" s="10">
        <v>43862</v>
      </c>
      <c r="B16" s="9">
        <v>26.437000000000001</v>
      </c>
      <c r="C16" s="9">
        <v>13.307</v>
      </c>
      <c r="D16" s="9">
        <v>10.625999999999999</v>
      </c>
      <c r="E16" s="9">
        <v>6.2759999999999998</v>
      </c>
      <c r="F16" s="9">
        <v>4.3499999999999996</v>
      </c>
      <c r="G16" s="9">
        <v>33.277000000000001</v>
      </c>
      <c r="H16" s="9">
        <v>18.009</v>
      </c>
      <c r="I16" s="9">
        <v>15.268000000000001</v>
      </c>
      <c r="J16" s="9">
        <v>2.4590000000000001</v>
      </c>
      <c r="K16" s="9">
        <v>0</v>
      </c>
      <c r="L16" s="9">
        <v>2.4590000000000001</v>
      </c>
      <c r="M16" s="9">
        <v>4.3739999999999997</v>
      </c>
      <c r="N16" s="9">
        <v>2.5219999999999998</v>
      </c>
      <c r="O16" s="9">
        <v>1.8520000000000001</v>
      </c>
      <c r="P16" s="9">
        <v>90.063000000000002</v>
      </c>
      <c r="Q16" s="9">
        <v>46.555</v>
      </c>
      <c r="R16" s="9">
        <v>43.508000000000003</v>
      </c>
      <c r="S16" s="9">
        <v>46.524000000000001</v>
      </c>
      <c r="T16" s="9">
        <v>28.603000000000002</v>
      </c>
      <c r="U16" s="9">
        <v>17.920999999999999</v>
      </c>
      <c r="V16" s="9">
        <v>227.523</v>
      </c>
      <c r="W16" s="9">
        <v>121.89</v>
      </c>
      <c r="X16" s="9">
        <v>105.633</v>
      </c>
      <c r="Y16" s="9">
        <v>9.0939999999999994</v>
      </c>
      <c r="Z16" s="9">
        <v>7.4</v>
      </c>
      <c r="AA16" s="9">
        <v>1.694</v>
      </c>
      <c r="AB16" s="9">
        <v>168.69900000000001</v>
      </c>
      <c r="AC16" s="9">
        <v>89.073999999999998</v>
      </c>
      <c r="AD16" s="9">
        <v>79.625</v>
      </c>
      <c r="AE16" s="9">
        <v>1.03</v>
      </c>
      <c r="AF16" s="9">
        <v>0.58499999999999996</v>
      </c>
      <c r="AG16" s="9">
        <v>0.44500000000000001</v>
      </c>
      <c r="AH16" s="9">
        <v>36.529000000000003</v>
      </c>
      <c r="AI16" s="9">
        <v>15.215999999999999</v>
      </c>
      <c r="AJ16" s="9">
        <v>21.312999999999999</v>
      </c>
      <c r="AK16" s="9">
        <v>0.63800000000000001</v>
      </c>
      <c r="AL16" s="9">
        <v>0.63800000000000001</v>
      </c>
      <c r="AM16" s="9">
        <v>0</v>
      </c>
      <c r="AN16" s="9">
        <v>9.7579999999999991</v>
      </c>
      <c r="AO16" s="9">
        <v>5.4880000000000004</v>
      </c>
      <c r="AP16" s="9">
        <v>4.2699999999999996</v>
      </c>
      <c r="AQ16" s="9">
        <v>25.513000000000002</v>
      </c>
      <c r="AR16" s="9">
        <v>8.3320000000000007</v>
      </c>
      <c r="AS16" s="9">
        <v>17.181000000000001</v>
      </c>
      <c r="AT16" s="9">
        <v>133.61000000000001</v>
      </c>
      <c r="AU16" s="9">
        <v>75.617000000000004</v>
      </c>
      <c r="AV16" s="9">
        <v>57.993000000000002</v>
      </c>
      <c r="AW16" s="9">
        <v>68.158000000000001</v>
      </c>
      <c r="AX16" s="9">
        <v>29.192</v>
      </c>
      <c r="AY16" s="9">
        <v>38.966000000000001</v>
      </c>
      <c r="AZ16" s="9">
        <v>106.75</v>
      </c>
      <c r="BA16" s="9">
        <v>60.109000000000002</v>
      </c>
      <c r="BB16" s="9">
        <v>46.640999999999998</v>
      </c>
      <c r="BC16" s="9">
        <v>59.691000000000003</v>
      </c>
      <c r="BD16" s="9">
        <v>22.747</v>
      </c>
      <c r="BE16" s="9">
        <v>36.944000000000003</v>
      </c>
      <c r="BF16" s="9">
        <v>58.866999999999997</v>
      </c>
      <c r="BG16" s="9">
        <v>33.231000000000002</v>
      </c>
      <c r="BH16" s="9">
        <v>25.635000000000002</v>
      </c>
      <c r="BI16" s="9">
        <v>39.124000000000002</v>
      </c>
      <c r="BJ16" s="9">
        <v>17.605</v>
      </c>
      <c r="BK16" s="9">
        <v>21.518999999999998</v>
      </c>
      <c r="BL16" s="9">
        <v>77.037999999999997</v>
      </c>
      <c r="BM16" s="9">
        <v>49.853000000000002</v>
      </c>
      <c r="BN16" s="9">
        <v>27.186</v>
      </c>
      <c r="BO16" s="9">
        <v>45.444000000000003</v>
      </c>
      <c r="BP16" s="9">
        <v>21.128</v>
      </c>
      <c r="BQ16" s="9">
        <v>24.317</v>
      </c>
      <c r="BR16" s="9">
        <v>6.1929999999999996</v>
      </c>
      <c r="BS16" s="9">
        <v>2.177</v>
      </c>
      <c r="BT16" s="9">
        <v>4.016</v>
      </c>
      <c r="BU16" s="9">
        <v>8.2729999999999997</v>
      </c>
      <c r="BV16" s="9">
        <v>1.4670000000000001</v>
      </c>
      <c r="BW16" s="9">
        <v>6.806</v>
      </c>
      <c r="BX16" s="9">
        <v>18.001999999999999</v>
      </c>
      <c r="BY16" s="9">
        <v>11.391</v>
      </c>
      <c r="BZ16" s="9">
        <v>6.6109999999999998</v>
      </c>
      <c r="CA16" s="9">
        <v>14.747</v>
      </c>
      <c r="CB16" s="9">
        <v>3.972</v>
      </c>
      <c r="CC16" s="9">
        <v>10.775</v>
      </c>
      <c r="CD16" s="9">
        <v>56.863999999999997</v>
      </c>
      <c r="CE16" s="9">
        <v>31.215</v>
      </c>
      <c r="CF16" s="9">
        <v>25.649000000000001</v>
      </c>
      <c r="CG16" s="9">
        <v>17.541</v>
      </c>
      <c r="CH16" s="9">
        <v>8.7739999999999991</v>
      </c>
      <c r="CI16" s="9">
        <v>8.7669999999999995</v>
      </c>
      <c r="CJ16" s="9">
        <v>38.981999999999999</v>
      </c>
      <c r="CK16" s="9">
        <v>23.053000000000001</v>
      </c>
      <c r="CL16" s="9">
        <v>15.929</v>
      </c>
      <c r="CM16" s="9">
        <v>20.518000000000001</v>
      </c>
      <c r="CN16" s="9">
        <v>8.9139999999999997</v>
      </c>
      <c r="CO16" s="9">
        <v>11.603</v>
      </c>
      <c r="CP16" s="9">
        <v>127.946</v>
      </c>
      <c r="CQ16" s="9">
        <v>71.63</v>
      </c>
      <c r="CR16" s="9">
        <v>56.316000000000003</v>
      </c>
      <c r="CS16" s="9">
        <v>76.796999999999997</v>
      </c>
      <c r="CT16" s="9">
        <v>29.765000000000001</v>
      </c>
      <c r="CU16" s="9">
        <v>47.031999999999996</v>
      </c>
      <c r="CV16" s="9">
        <v>55.061999999999998</v>
      </c>
      <c r="CW16" s="9">
        <v>30.393000000000001</v>
      </c>
      <c r="CX16" s="9">
        <v>24.669</v>
      </c>
      <c r="CY16" s="9">
        <v>10.987</v>
      </c>
      <c r="CZ16" s="9">
        <v>7.7949999999999999</v>
      </c>
      <c r="DA16" s="9">
        <v>3.1920000000000002</v>
      </c>
      <c r="DB16" s="9">
        <v>35.936999999999998</v>
      </c>
      <c r="DC16" s="9">
        <v>21.263000000000002</v>
      </c>
      <c r="DD16" s="9">
        <v>14.673999999999999</v>
      </c>
      <c r="DE16" s="9">
        <v>20.677</v>
      </c>
      <c r="DF16" s="9">
        <v>8.8369999999999997</v>
      </c>
      <c r="DG16" s="9">
        <v>11.84</v>
      </c>
      <c r="DH16" s="9">
        <v>3.9580000000000002</v>
      </c>
      <c r="DI16" s="9">
        <v>1.708</v>
      </c>
      <c r="DJ16" s="9">
        <v>2.2490000000000001</v>
      </c>
      <c r="DK16" s="9">
        <v>353.947</v>
      </c>
      <c r="DL16" s="9">
        <v>193.202</v>
      </c>
      <c r="DM16" s="9">
        <v>160.74600000000001</v>
      </c>
      <c r="DN16" s="9">
        <v>70.435000000000002</v>
      </c>
      <c r="DO16" s="9">
        <v>37.146000000000001</v>
      </c>
      <c r="DP16" s="9">
        <v>33.289000000000001</v>
      </c>
      <c r="DQ16" s="9">
        <v>280.01499999999999</v>
      </c>
      <c r="DR16" s="9">
        <v>142.98599999999999</v>
      </c>
      <c r="DS16" s="9">
        <v>137.029</v>
      </c>
      <c r="DT16" s="9">
        <v>5.766</v>
      </c>
      <c r="DU16" s="9">
        <v>3.5449999999999999</v>
      </c>
      <c r="DV16" s="9">
        <v>2.2210000000000001</v>
      </c>
      <c r="DW16" s="9">
        <v>29.632000000000001</v>
      </c>
      <c r="DX16" s="9">
        <v>13.555999999999999</v>
      </c>
      <c r="DY16" s="9">
        <v>16.076000000000001</v>
      </c>
      <c r="DZ16" s="9">
        <v>2.806</v>
      </c>
      <c r="EA16" s="9">
        <v>1.7230000000000001</v>
      </c>
      <c r="EB16" s="9">
        <v>1.083</v>
      </c>
      <c r="EC16" s="9">
        <v>6.83</v>
      </c>
      <c r="ED16" s="9">
        <v>3.262</v>
      </c>
      <c r="EE16" s="9">
        <v>3.5680000000000001</v>
      </c>
      <c r="EF16" s="9">
        <v>15.823</v>
      </c>
      <c r="EG16" s="9">
        <v>5.867</v>
      </c>
      <c r="EH16" s="9">
        <v>9.9559999999999995</v>
      </c>
      <c r="EI16" s="9">
        <v>76.421000000000006</v>
      </c>
      <c r="EJ16" s="9">
        <v>30.866</v>
      </c>
      <c r="EK16" s="9">
        <v>45.555</v>
      </c>
      <c r="EL16" s="9">
        <v>12.967000000000001</v>
      </c>
      <c r="EM16" s="9">
        <v>5.6870000000000003</v>
      </c>
      <c r="EN16" s="9">
        <v>7.28</v>
      </c>
      <c r="EO16" s="9">
        <v>40.088000000000001</v>
      </c>
      <c r="EP16" s="9">
        <v>13.878</v>
      </c>
      <c r="EQ16" s="9">
        <v>26.21</v>
      </c>
      <c r="ER16" s="9">
        <v>25.722000000000001</v>
      </c>
      <c r="ES16" s="9">
        <v>14.757999999999999</v>
      </c>
      <c r="ET16" s="9">
        <v>10.964</v>
      </c>
      <c r="EU16" s="9">
        <v>100.61499999999999</v>
      </c>
      <c r="EV16" s="9">
        <v>64.977000000000004</v>
      </c>
      <c r="EW16" s="9">
        <v>35.637999999999998</v>
      </c>
      <c r="EX16" s="9">
        <v>5.6790000000000003</v>
      </c>
      <c r="EY16" s="9">
        <v>3.8940000000000001</v>
      </c>
      <c r="EZ16" s="9">
        <v>1.7849999999999999</v>
      </c>
      <c r="FA16" s="9">
        <v>16.207000000000001</v>
      </c>
      <c r="FB16" s="9">
        <v>10.536</v>
      </c>
      <c r="FC16" s="9">
        <v>5.6719999999999997</v>
      </c>
      <c r="FD16" s="9">
        <v>1.2</v>
      </c>
      <c r="FE16" s="9">
        <v>1.2</v>
      </c>
      <c r="FF16" s="9">
        <v>0</v>
      </c>
      <c r="FG16" s="9">
        <v>3.1309999999999998</v>
      </c>
      <c r="FH16" s="9">
        <v>1.625</v>
      </c>
      <c r="FI16" s="9">
        <v>1.5069999999999999</v>
      </c>
      <c r="FJ16" s="9">
        <v>0.47299999999999998</v>
      </c>
      <c r="FK16" s="9">
        <v>0.47299999999999998</v>
      </c>
      <c r="FL16" s="9">
        <v>0</v>
      </c>
      <c r="FM16" s="9">
        <v>7.0910000000000002</v>
      </c>
      <c r="FN16" s="9">
        <v>4.2869999999999999</v>
      </c>
      <c r="FO16" s="9">
        <v>2.8039999999999998</v>
      </c>
      <c r="FP16" s="9">
        <v>76.912999999999997</v>
      </c>
      <c r="FQ16" s="9">
        <v>46.634</v>
      </c>
      <c r="FR16" s="9">
        <v>30.279</v>
      </c>
      <c r="FS16" s="9">
        <v>162.494</v>
      </c>
      <c r="FT16" s="9">
        <v>88.682000000000002</v>
      </c>
      <c r="FU16" s="9">
        <v>73.811999999999998</v>
      </c>
      <c r="FV16" s="9">
        <v>54.116999999999997</v>
      </c>
      <c r="FW16" s="9">
        <v>30.695</v>
      </c>
      <c r="FX16" s="9">
        <v>23.422000000000001</v>
      </c>
      <c r="FY16" s="9">
        <v>151.74100000000001</v>
      </c>
      <c r="FZ16" s="9">
        <v>74.31</v>
      </c>
      <c r="GA16" s="9">
        <v>77.430999999999997</v>
      </c>
      <c r="GB16" s="9">
        <v>52.027999999999999</v>
      </c>
      <c r="GC16" s="9">
        <v>29.318999999999999</v>
      </c>
      <c r="GD16" s="9">
        <v>22.709</v>
      </c>
      <c r="GE16" s="9">
        <v>150.82900000000001</v>
      </c>
      <c r="GF16" s="9">
        <v>74.114999999999995</v>
      </c>
      <c r="GG16" s="9">
        <v>76.712999999999994</v>
      </c>
      <c r="GH16" s="9">
        <v>17.934999999999999</v>
      </c>
      <c r="GI16" s="9">
        <v>10.84</v>
      </c>
      <c r="GJ16" s="9">
        <v>7.0949999999999998</v>
      </c>
      <c r="GK16" s="9">
        <v>43.872999999999998</v>
      </c>
      <c r="GL16" s="9">
        <v>19.13</v>
      </c>
      <c r="GM16" s="9">
        <v>24.742999999999999</v>
      </c>
      <c r="GN16" s="9">
        <v>22.242999999999999</v>
      </c>
      <c r="GO16" s="9">
        <v>11.997</v>
      </c>
      <c r="GP16" s="9">
        <v>10.244999999999999</v>
      </c>
      <c r="GQ16" s="9">
        <v>71.706000000000003</v>
      </c>
      <c r="GR16" s="9">
        <v>36.72</v>
      </c>
      <c r="GS16" s="9">
        <v>34.985999999999997</v>
      </c>
      <c r="GT16" s="9">
        <v>13.339</v>
      </c>
      <c r="GU16" s="9">
        <v>8.0009999999999994</v>
      </c>
      <c r="GV16" s="9">
        <v>5.3380000000000001</v>
      </c>
      <c r="GW16" s="9">
        <v>46.642000000000003</v>
      </c>
      <c r="GX16" s="9">
        <v>23.515999999999998</v>
      </c>
      <c r="GY16" s="9">
        <v>23.126000000000001</v>
      </c>
      <c r="GZ16" s="9">
        <v>8.9030000000000005</v>
      </c>
      <c r="HA16" s="9">
        <v>3.9969999999999999</v>
      </c>
      <c r="HB16" s="9">
        <v>4.907</v>
      </c>
      <c r="HC16" s="9">
        <v>25.065000000000001</v>
      </c>
      <c r="HD16" s="9">
        <v>13.205</v>
      </c>
      <c r="HE16" s="9">
        <v>11.86</v>
      </c>
      <c r="HF16" s="9">
        <v>11.851000000000001</v>
      </c>
      <c r="HG16" s="9">
        <v>6.4820000000000002</v>
      </c>
      <c r="HH16" s="9">
        <v>5.3689999999999998</v>
      </c>
      <c r="HI16" s="9">
        <v>35.249000000000002</v>
      </c>
      <c r="HJ16" s="9">
        <v>18.265000000000001</v>
      </c>
      <c r="HK16" s="9">
        <v>16.984000000000002</v>
      </c>
      <c r="HL16" s="9">
        <v>6.6210000000000004</v>
      </c>
      <c r="HM16" s="9">
        <v>3.7810000000000001</v>
      </c>
      <c r="HN16" s="9">
        <v>2.84</v>
      </c>
      <c r="HO16" s="9">
        <v>23.146999999999998</v>
      </c>
      <c r="HP16" s="9">
        <v>11.166</v>
      </c>
      <c r="HQ16" s="9">
        <v>11.981</v>
      </c>
      <c r="HR16" s="9">
        <v>5.2290000000000001</v>
      </c>
      <c r="HS16" s="9">
        <v>2.7</v>
      </c>
      <c r="HT16" s="9">
        <v>2.5289999999999999</v>
      </c>
      <c r="HU16" s="9">
        <v>12.103</v>
      </c>
      <c r="HV16" s="9">
        <v>7.1</v>
      </c>
      <c r="HW16" s="9">
        <v>5.0030000000000001</v>
      </c>
      <c r="HX16" s="9">
        <v>2.089</v>
      </c>
      <c r="HY16" s="9">
        <v>1.375</v>
      </c>
      <c r="HZ16" s="9">
        <v>0.71299999999999997</v>
      </c>
      <c r="IA16" s="9">
        <v>0.91200000000000003</v>
      </c>
      <c r="IB16" s="9">
        <v>0.19500000000000001</v>
      </c>
      <c r="IC16" s="9">
        <v>0.71799999999999997</v>
      </c>
      <c r="ID16" s="9">
        <v>45.320999999999998</v>
      </c>
      <c r="IE16" s="9">
        <v>24.91</v>
      </c>
      <c r="IF16" s="9">
        <v>20.411000000000001</v>
      </c>
      <c r="IG16" s="9">
        <v>122.593</v>
      </c>
      <c r="IH16" s="9">
        <v>57.738</v>
      </c>
      <c r="II16" s="9">
        <v>64.855000000000004</v>
      </c>
      <c r="IJ16" s="9">
        <v>19.966999999999999</v>
      </c>
      <c r="IK16" s="9">
        <v>9.7799999999999994</v>
      </c>
      <c r="IL16" s="9">
        <v>10.186999999999999</v>
      </c>
      <c r="IM16" s="9">
        <v>77.311000000000007</v>
      </c>
      <c r="IN16" s="9">
        <v>38.578000000000003</v>
      </c>
      <c r="IO16" s="9">
        <v>38.732999999999997</v>
      </c>
      <c r="IP16" s="9">
        <v>10.324999999999999</v>
      </c>
      <c r="IQ16" s="9">
        <v>4.8319999999999999</v>
      </c>
    </row>
    <row r="17" spans="1:251">
      <c r="A17" s="10">
        <v>44228</v>
      </c>
      <c r="B17" s="9">
        <v>13.298999999999999</v>
      </c>
      <c r="C17" s="9">
        <v>16.907</v>
      </c>
      <c r="D17" s="9">
        <v>12.144</v>
      </c>
      <c r="E17" s="9">
        <v>6.3659999999999997</v>
      </c>
      <c r="F17" s="9">
        <v>5.7770000000000001</v>
      </c>
      <c r="G17" s="9">
        <v>37.152999999999999</v>
      </c>
      <c r="H17" s="9">
        <v>18.477</v>
      </c>
      <c r="I17" s="9">
        <v>18.675000000000001</v>
      </c>
      <c r="J17" s="9">
        <v>1.762</v>
      </c>
      <c r="K17" s="9">
        <v>0.58199999999999996</v>
      </c>
      <c r="L17" s="9">
        <v>1.18</v>
      </c>
      <c r="M17" s="9">
        <v>3.3319999999999999</v>
      </c>
      <c r="N17" s="9">
        <v>1.45</v>
      </c>
      <c r="O17" s="9">
        <v>1.883</v>
      </c>
      <c r="P17" s="9">
        <v>103.252</v>
      </c>
      <c r="Q17" s="9">
        <v>59.668999999999997</v>
      </c>
      <c r="R17" s="9">
        <v>43.582999999999998</v>
      </c>
      <c r="S17" s="9">
        <v>50.551000000000002</v>
      </c>
      <c r="T17" s="9">
        <v>27.597999999999999</v>
      </c>
      <c r="U17" s="9">
        <v>22.952999999999999</v>
      </c>
      <c r="V17" s="9">
        <v>250.102</v>
      </c>
      <c r="W17" s="9">
        <v>120.623</v>
      </c>
      <c r="X17" s="9">
        <v>129.47800000000001</v>
      </c>
      <c r="Y17" s="9">
        <v>7.3550000000000004</v>
      </c>
      <c r="Z17" s="9">
        <v>4.6109999999999998</v>
      </c>
      <c r="AA17" s="9">
        <v>2.7440000000000002</v>
      </c>
      <c r="AB17" s="9">
        <v>190.25</v>
      </c>
      <c r="AC17" s="9">
        <v>96.587999999999994</v>
      </c>
      <c r="AD17" s="9">
        <v>93.662000000000006</v>
      </c>
      <c r="AE17" s="9">
        <v>2.4300000000000002</v>
      </c>
      <c r="AF17" s="9">
        <v>1.528</v>
      </c>
      <c r="AG17" s="9">
        <v>0.90200000000000002</v>
      </c>
      <c r="AH17" s="9">
        <v>29.919</v>
      </c>
      <c r="AI17" s="9">
        <v>14.593999999999999</v>
      </c>
      <c r="AJ17" s="9">
        <v>15.324999999999999</v>
      </c>
      <c r="AK17" s="9">
        <v>0.59599999999999997</v>
      </c>
      <c r="AL17" s="9">
        <v>0</v>
      </c>
      <c r="AM17" s="9">
        <v>0.59599999999999997</v>
      </c>
      <c r="AN17" s="9">
        <v>8.7539999999999996</v>
      </c>
      <c r="AO17" s="9">
        <v>4.6529999999999996</v>
      </c>
      <c r="AP17" s="9">
        <v>4.101</v>
      </c>
      <c r="AQ17" s="9">
        <v>29.803000000000001</v>
      </c>
      <c r="AR17" s="9">
        <v>14.145</v>
      </c>
      <c r="AS17" s="9">
        <v>15.657999999999999</v>
      </c>
      <c r="AT17" s="9">
        <v>151.875</v>
      </c>
      <c r="AU17" s="9">
        <v>88.125</v>
      </c>
      <c r="AV17" s="9">
        <v>63.75</v>
      </c>
      <c r="AW17" s="9">
        <v>68.484999999999999</v>
      </c>
      <c r="AX17" s="9">
        <v>36.520000000000003</v>
      </c>
      <c r="AY17" s="9">
        <v>31.966000000000001</v>
      </c>
      <c r="AZ17" s="9">
        <v>128.036</v>
      </c>
      <c r="BA17" s="9">
        <v>74.164000000000001</v>
      </c>
      <c r="BB17" s="9">
        <v>53.872</v>
      </c>
      <c r="BC17" s="9">
        <v>64.775000000000006</v>
      </c>
      <c r="BD17" s="9">
        <v>31.832000000000001</v>
      </c>
      <c r="BE17" s="9">
        <v>32.942999999999998</v>
      </c>
      <c r="BF17" s="9">
        <v>68.05</v>
      </c>
      <c r="BG17" s="9">
        <v>40.170999999999999</v>
      </c>
      <c r="BH17" s="9">
        <v>27.878</v>
      </c>
      <c r="BI17" s="9">
        <v>47.247</v>
      </c>
      <c r="BJ17" s="9">
        <v>25.416</v>
      </c>
      <c r="BK17" s="9">
        <v>21.831</v>
      </c>
      <c r="BL17" s="9">
        <v>87.605000000000004</v>
      </c>
      <c r="BM17" s="9">
        <v>50.021999999999998</v>
      </c>
      <c r="BN17" s="9">
        <v>37.582999999999998</v>
      </c>
      <c r="BO17" s="9">
        <v>43.137</v>
      </c>
      <c r="BP17" s="9">
        <v>22.445</v>
      </c>
      <c r="BQ17" s="9">
        <v>20.692</v>
      </c>
      <c r="BR17" s="9">
        <v>7.6479999999999997</v>
      </c>
      <c r="BS17" s="9">
        <v>5.96</v>
      </c>
      <c r="BT17" s="9">
        <v>1.6870000000000001</v>
      </c>
      <c r="BU17" s="9">
        <v>17.323</v>
      </c>
      <c r="BV17" s="9">
        <v>10.153</v>
      </c>
      <c r="BW17" s="9">
        <v>7.1710000000000003</v>
      </c>
      <c r="BX17" s="9">
        <v>15.792</v>
      </c>
      <c r="BY17" s="9">
        <v>6.944</v>
      </c>
      <c r="BZ17" s="9">
        <v>8.8480000000000008</v>
      </c>
      <c r="CA17" s="9">
        <v>8.7729999999999997</v>
      </c>
      <c r="CB17" s="9">
        <v>6.1589999999999998</v>
      </c>
      <c r="CC17" s="9">
        <v>2.6139999999999999</v>
      </c>
      <c r="CD17" s="9">
        <v>81.066000000000003</v>
      </c>
      <c r="CE17" s="9">
        <v>44.915999999999997</v>
      </c>
      <c r="CF17" s="9">
        <v>36.151000000000003</v>
      </c>
      <c r="CG17" s="9">
        <v>25.629000000000001</v>
      </c>
      <c r="CH17" s="9">
        <v>16.757999999999999</v>
      </c>
      <c r="CI17" s="9">
        <v>8.8710000000000004</v>
      </c>
      <c r="CJ17" s="9">
        <v>44.323</v>
      </c>
      <c r="CK17" s="9">
        <v>28.911000000000001</v>
      </c>
      <c r="CL17" s="9">
        <v>15.412000000000001</v>
      </c>
      <c r="CM17" s="9">
        <v>19.547999999999998</v>
      </c>
      <c r="CN17" s="9">
        <v>12.109</v>
      </c>
      <c r="CO17" s="9">
        <v>7.44</v>
      </c>
      <c r="CP17" s="9">
        <v>143.59399999999999</v>
      </c>
      <c r="CQ17" s="9">
        <v>82.885000000000005</v>
      </c>
      <c r="CR17" s="9">
        <v>60.709000000000003</v>
      </c>
      <c r="CS17" s="9">
        <v>80.594999999999999</v>
      </c>
      <c r="CT17" s="9">
        <v>39.75</v>
      </c>
      <c r="CU17" s="9">
        <v>40.844999999999999</v>
      </c>
      <c r="CV17" s="9">
        <v>90.307000000000002</v>
      </c>
      <c r="CW17" s="9">
        <v>51.773000000000003</v>
      </c>
      <c r="CX17" s="9">
        <v>38.533999999999999</v>
      </c>
      <c r="CY17" s="9">
        <v>26.31</v>
      </c>
      <c r="CZ17" s="9">
        <v>18.68</v>
      </c>
      <c r="DA17" s="9">
        <v>7.63</v>
      </c>
      <c r="DB17" s="9">
        <v>34.052999999999997</v>
      </c>
      <c r="DC17" s="9">
        <v>19.88</v>
      </c>
      <c r="DD17" s="9">
        <v>14.173</v>
      </c>
      <c r="DE17" s="9">
        <v>16.812999999999999</v>
      </c>
      <c r="DF17" s="9">
        <v>9.6999999999999993</v>
      </c>
      <c r="DG17" s="9">
        <v>7.1120000000000001</v>
      </c>
      <c r="DH17" s="9">
        <v>3.3740000000000001</v>
      </c>
      <c r="DI17" s="9">
        <v>1.397</v>
      </c>
      <c r="DJ17" s="9">
        <v>1.9770000000000001</v>
      </c>
      <c r="DK17" s="9">
        <v>386.75099999999998</v>
      </c>
      <c r="DL17" s="9">
        <v>188.50200000000001</v>
      </c>
      <c r="DM17" s="9">
        <v>198.24799999999999</v>
      </c>
      <c r="DN17" s="9">
        <v>88.43</v>
      </c>
      <c r="DO17" s="9">
        <v>45.24</v>
      </c>
      <c r="DP17" s="9">
        <v>43.189</v>
      </c>
      <c r="DQ17" s="9">
        <v>305.86399999999998</v>
      </c>
      <c r="DR17" s="9">
        <v>155.35900000000001</v>
      </c>
      <c r="DS17" s="9">
        <v>150.50399999999999</v>
      </c>
      <c r="DT17" s="9">
        <v>10.254</v>
      </c>
      <c r="DU17" s="9">
        <v>4.67</v>
      </c>
      <c r="DV17" s="9">
        <v>5.585</v>
      </c>
      <c r="DW17" s="9">
        <v>27.131</v>
      </c>
      <c r="DX17" s="9">
        <v>13.028</v>
      </c>
      <c r="DY17" s="9">
        <v>14.103</v>
      </c>
      <c r="DZ17" s="9">
        <v>3.2669999999999999</v>
      </c>
      <c r="EA17" s="9">
        <v>1.1339999999999999</v>
      </c>
      <c r="EB17" s="9">
        <v>2.133</v>
      </c>
      <c r="EC17" s="9">
        <v>11.053000000000001</v>
      </c>
      <c r="ED17" s="9">
        <v>2.1360000000000001</v>
      </c>
      <c r="EE17" s="9">
        <v>8.9169999999999998</v>
      </c>
      <c r="EF17" s="9">
        <v>18.609000000000002</v>
      </c>
      <c r="EG17" s="9">
        <v>7.984</v>
      </c>
      <c r="EH17" s="9">
        <v>10.625999999999999</v>
      </c>
      <c r="EI17" s="9">
        <v>82.472999999999999</v>
      </c>
      <c r="EJ17" s="9">
        <v>37.218000000000004</v>
      </c>
      <c r="EK17" s="9">
        <v>45.255000000000003</v>
      </c>
      <c r="EL17" s="9">
        <v>13.958</v>
      </c>
      <c r="EM17" s="9">
        <v>6.4279999999999999</v>
      </c>
      <c r="EN17" s="9">
        <v>7.5309999999999997</v>
      </c>
      <c r="EO17" s="9">
        <v>54.134999999999998</v>
      </c>
      <c r="EP17" s="9">
        <v>20.236999999999998</v>
      </c>
      <c r="EQ17" s="9">
        <v>33.899000000000001</v>
      </c>
      <c r="ER17" s="9">
        <v>31.484999999999999</v>
      </c>
      <c r="ES17" s="9">
        <v>18.673999999999999</v>
      </c>
      <c r="ET17" s="9">
        <v>12.811999999999999</v>
      </c>
      <c r="EU17" s="9">
        <v>112.52</v>
      </c>
      <c r="EV17" s="9">
        <v>71.308999999999997</v>
      </c>
      <c r="EW17" s="9">
        <v>41.210999999999999</v>
      </c>
      <c r="EX17" s="9">
        <v>7.8979999999999997</v>
      </c>
      <c r="EY17" s="9">
        <v>4.4720000000000004</v>
      </c>
      <c r="EZ17" s="9">
        <v>3.4260000000000002</v>
      </c>
      <c r="FA17" s="9">
        <v>12.635999999999999</v>
      </c>
      <c r="FB17" s="9">
        <v>7.6269999999999998</v>
      </c>
      <c r="FC17" s="9">
        <v>5.0090000000000003</v>
      </c>
      <c r="FD17" s="9">
        <v>1.385</v>
      </c>
      <c r="FE17" s="9">
        <v>0.96599999999999997</v>
      </c>
      <c r="FF17" s="9">
        <v>0.41899999999999998</v>
      </c>
      <c r="FG17" s="9">
        <v>1.089</v>
      </c>
      <c r="FH17" s="9">
        <v>0.54800000000000004</v>
      </c>
      <c r="FI17" s="9">
        <v>0.54100000000000004</v>
      </c>
      <c r="FJ17" s="9">
        <v>1.5720000000000001</v>
      </c>
      <c r="FK17" s="9">
        <v>0.91400000000000003</v>
      </c>
      <c r="FL17" s="9">
        <v>0.65800000000000003</v>
      </c>
      <c r="FM17" s="9">
        <v>4.8259999999999996</v>
      </c>
      <c r="FN17" s="9">
        <v>3.2570000000000001</v>
      </c>
      <c r="FO17" s="9">
        <v>1.57</v>
      </c>
      <c r="FP17" s="9">
        <v>75.754000000000005</v>
      </c>
      <c r="FQ17" s="9">
        <v>48.165999999999997</v>
      </c>
      <c r="FR17" s="9">
        <v>27.588999999999999</v>
      </c>
      <c r="FS17" s="9">
        <v>173.16200000000001</v>
      </c>
      <c r="FT17" s="9">
        <v>81.099000000000004</v>
      </c>
      <c r="FU17" s="9">
        <v>92.063000000000002</v>
      </c>
      <c r="FV17" s="9">
        <v>58.600999999999999</v>
      </c>
      <c r="FW17" s="9">
        <v>31.277000000000001</v>
      </c>
      <c r="FX17" s="9">
        <v>27.324999999999999</v>
      </c>
      <c r="FY17" s="9">
        <v>125.727</v>
      </c>
      <c r="FZ17" s="9">
        <v>65.698999999999998</v>
      </c>
      <c r="GA17" s="9">
        <v>60.029000000000003</v>
      </c>
      <c r="GB17" s="9">
        <v>57.875</v>
      </c>
      <c r="GC17" s="9">
        <v>30.55</v>
      </c>
      <c r="GD17" s="9">
        <v>27.324999999999999</v>
      </c>
      <c r="GE17" s="9">
        <v>124.494</v>
      </c>
      <c r="GF17" s="9">
        <v>65.058000000000007</v>
      </c>
      <c r="GG17" s="9">
        <v>59.436</v>
      </c>
      <c r="GH17" s="9">
        <v>23.41</v>
      </c>
      <c r="GI17" s="9">
        <v>13.625999999999999</v>
      </c>
      <c r="GJ17" s="9">
        <v>9.7829999999999995</v>
      </c>
      <c r="GK17" s="9">
        <v>42.716999999999999</v>
      </c>
      <c r="GL17" s="9">
        <v>21.408000000000001</v>
      </c>
      <c r="GM17" s="9">
        <v>21.308</v>
      </c>
      <c r="GN17" s="9">
        <v>18.445</v>
      </c>
      <c r="GO17" s="9">
        <v>8.6479999999999997</v>
      </c>
      <c r="GP17" s="9">
        <v>9.7970000000000006</v>
      </c>
      <c r="GQ17" s="9">
        <v>54.415999999999997</v>
      </c>
      <c r="GR17" s="9">
        <v>28.817</v>
      </c>
      <c r="GS17" s="9">
        <v>25.599</v>
      </c>
      <c r="GT17" s="9">
        <v>9.2159999999999993</v>
      </c>
      <c r="GU17" s="9">
        <v>4.6059999999999999</v>
      </c>
      <c r="GV17" s="9">
        <v>4.6100000000000003</v>
      </c>
      <c r="GW17" s="9">
        <v>34.354999999999997</v>
      </c>
      <c r="GX17" s="9">
        <v>19.045999999999999</v>
      </c>
      <c r="GY17" s="9">
        <v>15.308999999999999</v>
      </c>
      <c r="GZ17" s="9">
        <v>9.2289999999999992</v>
      </c>
      <c r="HA17" s="9">
        <v>4.0419999999999998</v>
      </c>
      <c r="HB17" s="9">
        <v>5.1870000000000003</v>
      </c>
      <c r="HC17" s="9">
        <v>20.062000000000001</v>
      </c>
      <c r="HD17" s="9">
        <v>9.7710000000000008</v>
      </c>
      <c r="HE17" s="9">
        <v>10.291</v>
      </c>
      <c r="HF17" s="9">
        <v>16.02</v>
      </c>
      <c r="HG17" s="9">
        <v>8.2759999999999998</v>
      </c>
      <c r="HH17" s="9">
        <v>7.7439999999999998</v>
      </c>
      <c r="HI17" s="9">
        <v>27.36</v>
      </c>
      <c r="HJ17" s="9">
        <v>14.832000000000001</v>
      </c>
      <c r="HK17" s="9">
        <v>12.528</v>
      </c>
      <c r="HL17" s="9">
        <v>9.3960000000000008</v>
      </c>
      <c r="HM17" s="9">
        <v>4.0069999999999997</v>
      </c>
      <c r="HN17" s="9">
        <v>5.3890000000000002</v>
      </c>
      <c r="HO17" s="9">
        <v>18.681999999999999</v>
      </c>
      <c r="HP17" s="9">
        <v>8.8680000000000003</v>
      </c>
      <c r="HQ17" s="9">
        <v>9.8130000000000006</v>
      </c>
      <c r="HR17" s="9">
        <v>6.6239999999999997</v>
      </c>
      <c r="HS17" s="9">
        <v>4.2690000000000001</v>
      </c>
      <c r="HT17" s="9">
        <v>2.355</v>
      </c>
      <c r="HU17" s="9">
        <v>8.6790000000000003</v>
      </c>
      <c r="HV17" s="9">
        <v>5.9640000000000004</v>
      </c>
      <c r="HW17" s="9">
        <v>2.7149999999999999</v>
      </c>
      <c r="HX17" s="9">
        <v>0.72699999999999998</v>
      </c>
      <c r="HY17" s="9">
        <v>0.72699999999999998</v>
      </c>
      <c r="HZ17" s="9">
        <v>0</v>
      </c>
      <c r="IA17" s="9">
        <v>1.234</v>
      </c>
      <c r="IB17" s="9">
        <v>0.64100000000000001</v>
      </c>
      <c r="IC17" s="9">
        <v>0.59299999999999997</v>
      </c>
      <c r="ID17" s="9">
        <v>47.89</v>
      </c>
      <c r="IE17" s="9">
        <v>24.007999999999999</v>
      </c>
      <c r="IF17" s="9">
        <v>23.882000000000001</v>
      </c>
      <c r="IG17" s="9">
        <v>102.345</v>
      </c>
      <c r="IH17" s="9">
        <v>52.688000000000002</v>
      </c>
      <c r="II17" s="9">
        <v>49.656999999999996</v>
      </c>
      <c r="IJ17" s="9">
        <v>17.111999999999998</v>
      </c>
      <c r="IK17" s="9">
        <v>8.25</v>
      </c>
      <c r="IL17" s="9">
        <v>8.8620000000000001</v>
      </c>
      <c r="IM17" s="9">
        <v>55.033000000000001</v>
      </c>
      <c r="IN17" s="9">
        <v>29.030999999999999</v>
      </c>
      <c r="IO17" s="9">
        <v>26.001999999999999</v>
      </c>
      <c r="IP17" s="9">
        <v>9.1980000000000004</v>
      </c>
      <c r="IQ17" s="9">
        <v>3.2120000000000002</v>
      </c>
    </row>
    <row r="18" spans="1:251">
      <c r="A18" s="10">
        <v>44593</v>
      </c>
      <c r="B18" s="9">
        <v>21.391999999999999</v>
      </c>
      <c r="C18" s="9">
        <v>27.966999999999999</v>
      </c>
      <c r="D18" s="9">
        <v>5.8159999999999998</v>
      </c>
      <c r="E18" s="9">
        <v>4.6980000000000004</v>
      </c>
      <c r="F18" s="9">
        <v>1.1180000000000001</v>
      </c>
      <c r="G18" s="9">
        <v>47.067</v>
      </c>
      <c r="H18" s="9">
        <v>22.686</v>
      </c>
      <c r="I18" s="9">
        <v>24.38</v>
      </c>
      <c r="J18" s="9">
        <v>0.624</v>
      </c>
      <c r="K18" s="9">
        <v>0.624</v>
      </c>
      <c r="L18" s="9">
        <v>0</v>
      </c>
      <c r="M18" s="9">
        <v>3.524</v>
      </c>
      <c r="N18" s="9">
        <v>2.2949999999999999</v>
      </c>
      <c r="O18" s="9">
        <v>1.2290000000000001</v>
      </c>
      <c r="P18" s="9">
        <v>81.998999999999995</v>
      </c>
      <c r="Q18" s="9">
        <v>42.781999999999996</v>
      </c>
      <c r="R18" s="9">
        <v>39.216999999999999</v>
      </c>
      <c r="S18" s="9">
        <v>26.18</v>
      </c>
      <c r="T18" s="9">
        <v>13.955</v>
      </c>
      <c r="U18" s="9">
        <v>12.225</v>
      </c>
      <c r="V18" s="9">
        <v>299.04399999999998</v>
      </c>
      <c r="W18" s="9">
        <v>143.86099999999999</v>
      </c>
      <c r="X18" s="9">
        <v>155.18299999999999</v>
      </c>
      <c r="Y18" s="9">
        <v>6.8719999999999999</v>
      </c>
      <c r="Z18" s="9">
        <v>5.08</v>
      </c>
      <c r="AA18" s="9">
        <v>1.792</v>
      </c>
      <c r="AB18" s="9">
        <v>232.53</v>
      </c>
      <c r="AC18" s="9">
        <v>117.904</v>
      </c>
      <c r="AD18" s="9">
        <v>114.626</v>
      </c>
      <c r="AE18" s="9">
        <v>0.98899999999999999</v>
      </c>
      <c r="AF18" s="9">
        <v>0.47</v>
      </c>
      <c r="AG18" s="9">
        <v>0.51900000000000002</v>
      </c>
      <c r="AH18" s="9">
        <v>42.47</v>
      </c>
      <c r="AI18" s="9">
        <v>16.29</v>
      </c>
      <c r="AJ18" s="9">
        <v>26.181000000000001</v>
      </c>
      <c r="AK18" s="9">
        <v>0.63400000000000001</v>
      </c>
      <c r="AL18" s="9">
        <v>0.63400000000000001</v>
      </c>
      <c r="AM18" s="9">
        <v>0</v>
      </c>
      <c r="AN18" s="9">
        <v>15.704000000000001</v>
      </c>
      <c r="AO18" s="9">
        <v>7.0570000000000004</v>
      </c>
      <c r="AP18" s="9">
        <v>8.6470000000000002</v>
      </c>
      <c r="AQ18" s="9">
        <v>23.928999999999998</v>
      </c>
      <c r="AR18" s="9">
        <v>14.247999999999999</v>
      </c>
      <c r="AS18" s="9">
        <v>9.6809999999999992</v>
      </c>
      <c r="AT18" s="9">
        <v>104.38200000000001</v>
      </c>
      <c r="AU18" s="9">
        <v>56.853999999999999</v>
      </c>
      <c r="AV18" s="9">
        <v>47.527999999999999</v>
      </c>
      <c r="AW18" s="9">
        <v>75.304000000000002</v>
      </c>
      <c r="AX18" s="9">
        <v>31.004999999999999</v>
      </c>
      <c r="AY18" s="9">
        <v>44.298000000000002</v>
      </c>
      <c r="AZ18" s="9">
        <v>82.391999999999996</v>
      </c>
      <c r="BA18" s="9">
        <v>47.887999999999998</v>
      </c>
      <c r="BB18" s="9">
        <v>34.503999999999998</v>
      </c>
      <c r="BC18" s="9">
        <v>63.95</v>
      </c>
      <c r="BD18" s="9">
        <v>25.587</v>
      </c>
      <c r="BE18" s="9">
        <v>38.363</v>
      </c>
      <c r="BF18" s="9">
        <v>46.618000000000002</v>
      </c>
      <c r="BG18" s="9">
        <v>25.855</v>
      </c>
      <c r="BH18" s="9">
        <v>20.763000000000002</v>
      </c>
      <c r="BI18" s="9">
        <v>54.459000000000003</v>
      </c>
      <c r="BJ18" s="9">
        <v>22.4</v>
      </c>
      <c r="BK18" s="9">
        <v>32.058999999999997</v>
      </c>
      <c r="BL18" s="9">
        <v>50.465000000000003</v>
      </c>
      <c r="BM18" s="9">
        <v>26.788</v>
      </c>
      <c r="BN18" s="9">
        <v>23.677</v>
      </c>
      <c r="BO18" s="9">
        <v>40.357999999999997</v>
      </c>
      <c r="BP18" s="9">
        <v>16.893000000000001</v>
      </c>
      <c r="BQ18" s="9">
        <v>23.465</v>
      </c>
      <c r="BR18" s="9">
        <v>6.976</v>
      </c>
      <c r="BS18" s="9">
        <v>5.21</v>
      </c>
      <c r="BT18" s="9">
        <v>1.766</v>
      </c>
      <c r="BU18" s="9">
        <v>9.9079999999999995</v>
      </c>
      <c r="BV18" s="9">
        <v>2.657</v>
      </c>
      <c r="BW18" s="9">
        <v>7.2510000000000003</v>
      </c>
      <c r="BX18" s="9">
        <v>19.856999999999999</v>
      </c>
      <c r="BY18" s="9">
        <v>14.053000000000001</v>
      </c>
      <c r="BZ18" s="9">
        <v>5.8029999999999999</v>
      </c>
      <c r="CA18" s="9">
        <v>10.711</v>
      </c>
      <c r="CB18" s="9">
        <v>5.5720000000000001</v>
      </c>
      <c r="CC18" s="9">
        <v>5.1379999999999999</v>
      </c>
      <c r="CD18" s="9">
        <v>37.912999999999997</v>
      </c>
      <c r="CE18" s="9">
        <v>22.012</v>
      </c>
      <c r="CF18" s="9">
        <v>15.9</v>
      </c>
      <c r="CG18" s="9">
        <v>20.257000000000001</v>
      </c>
      <c r="CH18" s="9">
        <v>8.2520000000000007</v>
      </c>
      <c r="CI18" s="9">
        <v>12.005000000000001</v>
      </c>
      <c r="CJ18" s="9">
        <v>28.702999999999999</v>
      </c>
      <c r="CK18" s="9">
        <v>19.363</v>
      </c>
      <c r="CL18" s="9">
        <v>9.34</v>
      </c>
      <c r="CM18" s="9">
        <v>14.984</v>
      </c>
      <c r="CN18" s="9">
        <v>8.3079999999999998</v>
      </c>
      <c r="CO18" s="9">
        <v>6.6760000000000002</v>
      </c>
      <c r="CP18" s="9">
        <v>99.507999999999996</v>
      </c>
      <c r="CQ18" s="9">
        <v>54.145000000000003</v>
      </c>
      <c r="CR18" s="9">
        <v>45.363999999999997</v>
      </c>
      <c r="CS18" s="9">
        <v>77.018000000000001</v>
      </c>
      <c r="CT18" s="9">
        <v>32.429000000000002</v>
      </c>
      <c r="CU18" s="9">
        <v>44.588000000000001</v>
      </c>
      <c r="CV18" s="9">
        <v>40.247</v>
      </c>
      <c r="CW18" s="9">
        <v>25.434000000000001</v>
      </c>
      <c r="CX18" s="9">
        <v>14.813000000000001</v>
      </c>
      <c r="CY18" s="9">
        <v>17.510000000000002</v>
      </c>
      <c r="CZ18" s="9">
        <v>8.6549999999999994</v>
      </c>
      <c r="DA18" s="9">
        <v>8.8550000000000004</v>
      </c>
      <c r="DB18" s="9">
        <v>26.29</v>
      </c>
      <c r="DC18" s="9">
        <v>14.231</v>
      </c>
      <c r="DD18" s="9">
        <v>12.058</v>
      </c>
      <c r="DE18" s="9">
        <v>25.965</v>
      </c>
      <c r="DF18" s="9">
        <v>10.263999999999999</v>
      </c>
      <c r="DG18" s="9">
        <v>15.7</v>
      </c>
      <c r="DH18" s="9">
        <v>2.8010000000000002</v>
      </c>
      <c r="DI18" s="9">
        <v>0.92</v>
      </c>
      <c r="DJ18" s="9">
        <v>1.8819999999999999</v>
      </c>
      <c r="DK18" s="9">
        <v>489.32100000000003</v>
      </c>
      <c r="DL18" s="9">
        <v>242.05799999999999</v>
      </c>
      <c r="DM18" s="9">
        <v>247.26300000000001</v>
      </c>
      <c r="DN18" s="9">
        <v>58.860999999999997</v>
      </c>
      <c r="DO18" s="9">
        <v>27.213000000000001</v>
      </c>
      <c r="DP18" s="9">
        <v>31.648</v>
      </c>
      <c r="DQ18" s="9">
        <v>363.18599999999998</v>
      </c>
      <c r="DR18" s="9">
        <v>170.04499999999999</v>
      </c>
      <c r="DS18" s="9">
        <v>193.14099999999999</v>
      </c>
      <c r="DT18" s="9">
        <v>1.097</v>
      </c>
      <c r="DU18" s="9">
        <v>0.49399999999999999</v>
      </c>
      <c r="DV18" s="9">
        <v>0.60299999999999998</v>
      </c>
      <c r="DW18" s="9">
        <v>30.196999999999999</v>
      </c>
      <c r="DX18" s="9">
        <v>13.09</v>
      </c>
      <c r="DY18" s="9">
        <v>17.106999999999999</v>
      </c>
      <c r="DZ18" s="9">
        <v>2.6110000000000002</v>
      </c>
      <c r="EA18" s="9">
        <v>1.4710000000000001</v>
      </c>
      <c r="EB18" s="9">
        <v>1.1399999999999999</v>
      </c>
      <c r="EC18" s="9">
        <v>18.013999999999999</v>
      </c>
      <c r="ED18" s="9">
        <v>4.8789999999999996</v>
      </c>
      <c r="EE18" s="9">
        <v>13.135</v>
      </c>
      <c r="EF18" s="9">
        <v>13.859</v>
      </c>
      <c r="EG18" s="9">
        <v>6.3520000000000003</v>
      </c>
      <c r="EH18" s="9">
        <v>7.5069999999999997</v>
      </c>
      <c r="EI18" s="9">
        <v>108.94799999999999</v>
      </c>
      <c r="EJ18" s="9">
        <v>40.494999999999997</v>
      </c>
      <c r="EK18" s="9">
        <v>68.453000000000003</v>
      </c>
      <c r="EL18" s="9">
        <v>13.577999999999999</v>
      </c>
      <c r="EM18" s="9">
        <v>4.6059999999999999</v>
      </c>
      <c r="EN18" s="9">
        <v>8.9719999999999995</v>
      </c>
      <c r="EO18" s="9">
        <v>52.232999999999997</v>
      </c>
      <c r="EP18" s="9">
        <v>20.678000000000001</v>
      </c>
      <c r="EQ18" s="9">
        <v>31.555</v>
      </c>
      <c r="ER18" s="9">
        <v>21.337</v>
      </c>
      <c r="ES18" s="9">
        <v>9.5350000000000001</v>
      </c>
      <c r="ET18" s="9">
        <v>11.802</v>
      </c>
      <c r="EU18" s="9">
        <v>112.267</v>
      </c>
      <c r="EV18" s="9">
        <v>67.355999999999995</v>
      </c>
      <c r="EW18" s="9">
        <v>44.911000000000001</v>
      </c>
      <c r="EX18" s="9">
        <v>3.7269999999999999</v>
      </c>
      <c r="EY18" s="9">
        <v>2.5609999999999999</v>
      </c>
      <c r="EZ18" s="9">
        <v>1.1659999999999999</v>
      </c>
      <c r="FA18" s="9">
        <v>18.463000000000001</v>
      </c>
      <c r="FB18" s="9">
        <v>10.786</v>
      </c>
      <c r="FC18" s="9">
        <v>7.6769999999999996</v>
      </c>
      <c r="FD18" s="9">
        <v>1.353</v>
      </c>
      <c r="FE18" s="9">
        <v>1.353</v>
      </c>
      <c r="FF18" s="9">
        <v>0</v>
      </c>
      <c r="FG18" s="9">
        <v>4.9279999999999999</v>
      </c>
      <c r="FH18" s="9">
        <v>2.2850000000000001</v>
      </c>
      <c r="FI18" s="9">
        <v>2.6429999999999998</v>
      </c>
      <c r="FJ18" s="9">
        <v>1.2989999999999999</v>
      </c>
      <c r="FK18" s="9">
        <v>0.84199999999999997</v>
      </c>
      <c r="FL18" s="9">
        <v>0.45700000000000002</v>
      </c>
      <c r="FM18" s="9">
        <v>18.134</v>
      </c>
      <c r="FN18" s="9">
        <v>10.475</v>
      </c>
      <c r="FO18" s="9">
        <v>7.66</v>
      </c>
      <c r="FP18" s="9">
        <v>57.813000000000002</v>
      </c>
      <c r="FQ18" s="9">
        <v>35.707999999999998</v>
      </c>
      <c r="FR18" s="9">
        <v>22.106000000000002</v>
      </c>
      <c r="FS18" s="9">
        <v>226.56299999999999</v>
      </c>
      <c r="FT18" s="9">
        <v>115.06699999999999</v>
      </c>
      <c r="FU18" s="9">
        <v>111.495</v>
      </c>
      <c r="FV18" s="9">
        <v>44.298000000000002</v>
      </c>
      <c r="FW18" s="9">
        <v>26.341999999999999</v>
      </c>
      <c r="FX18" s="9">
        <v>17.956</v>
      </c>
      <c r="FY18" s="9">
        <v>179.77199999999999</v>
      </c>
      <c r="FZ18" s="9">
        <v>86.144000000000005</v>
      </c>
      <c r="GA18" s="9">
        <v>93.628</v>
      </c>
      <c r="GB18" s="9">
        <v>42.941000000000003</v>
      </c>
      <c r="GC18" s="9">
        <v>26.341999999999999</v>
      </c>
      <c r="GD18" s="9">
        <v>16.599</v>
      </c>
      <c r="GE18" s="9">
        <v>177.011</v>
      </c>
      <c r="GF18" s="9">
        <v>85.625</v>
      </c>
      <c r="GG18" s="9">
        <v>91.385999999999996</v>
      </c>
      <c r="GH18" s="9">
        <v>17.09</v>
      </c>
      <c r="GI18" s="9">
        <v>10.627000000000001</v>
      </c>
      <c r="GJ18" s="9">
        <v>6.4630000000000001</v>
      </c>
      <c r="GK18" s="9">
        <v>49.685000000000002</v>
      </c>
      <c r="GL18" s="9">
        <v>24.155000000000001</v>
      </c>
      <c r="GM18" s="9">
        <v>25.53</v>
      </c>
      <c r="GN18" s="9">
        <v>16.471</v>
      </c>
      <c r="GO18" s="9">
        <v>9.609</v>
      </c>
      <c r="GP18" s="9">
        <v>6.8620000000000001</v>
      </c>
      <c r="GQ18" s="9">
        <v>90.335999999999999</v>
      </c>
      <c r="GR18" s="9">
        <v>42.994999999999997</v>
      </c>
      <c r="GS18" s="9">
        <v>47.34</v>
      </c>
      <c r="GT18" s="9">
        <v>10.057</v>
      </c>
      <c r="GU18" s="9">
        <v>5.3869999999999996</v>
      </c>
      <c r="GV18" s="9">
        <v>4.67</v>
      </c>
      <c r="GW18" s="9">
        <v>54.136000000000003</v>
      </c>
      <c r="GX18" s="9">
        <v>28.192</v>
      </c>
      <c r="GY18" s="9">
        <v>25.943999999999999</v>
      </c>
      <c r="GZ18" s="9">
        <v>6.4139999999999997</v>
      </c>
      <c r="HA18" s="9">
        <v>4.2220000000000004</v>
      </c>
      <c r="HB18" s="9">
        <v>2.1920000000000002</v>
      </c>
      <c r="HC18" s="9">
        <v>36.198999999999998</v>
      </c>
      <c r="HD18" s="9">
        <v>14.803000000000001</v>
      </c>
      <c r="HE18" s="9">
        <v>21.396000000000001</v>
      </c>
      <c r="HF18" s="9">
        <v>9.3800000000000008</v>
      </c>
      <c r="HG18" s="9">
        <v>6.1059999999999999</v>
      </c>
      <c r="HH18" s="9">
        <v>3.2730000000000001</v>
      </c>
      <c r="HI18" s="9">
        <v>36.99</v>
      </c>
      <c r="HJ18" s="9">
        <v>18.475000000000001</v>
      </c>
      <c r="HK18" s="9">
        <v>18.515000000000001</v>
      </c>
      <c r="HL18" s="9">
        <v>4.766</v>
      </c>
      <c r="HM18" s="9">
        <v>2.758</v>
      </c>
      <c r="HN18" s="9">
        <v>2.008</v>
      </c>
      <c r="HO18" s="9">
        <v>22.931000000000001</v>
      </c>
      <c r="HP18" s="9">
        <v>10.170999999999999</v>
      </c>
      <c r="HQ18" s="9">
        <v>12.759</v>
      </c>
      <c r="HR18" s="9">
        <v>4.6139999999999999</v>
      </c>
      <c r="HS18" s="9">
        <v>3.3479999999999999</v>
      </c>
      <c r="HT18" s="9">
        <v>1.2649999999999999</v>
      </c>
      <c r="HU18" s="9">
        <v>14.06</v>
      </c>
      <c r="HV18" s="9">
        <v>8.3040000000000003</v>
      </c>
      <c r="HW18" s="9">
        <v>5.7560000000000002</v>
      </c>
      <c r="HX18" s="9">
        <v>1.357</v>
      </c>
      <c r="HY18" s="9">
        <v>0</v>
      </c>
      <c r="HZ18" s="9">
        <v>1.357</v>
      </c>
      <c r="IA18" s="9">
        <v>2.7610000000000001</v>
      </c>
      <c r="IB18" s="9">
        <v>0.51900000000000002</v>
      </c>
      <c r="IC18" s="9">
        <v>2.242</v>
      </c>
      <c r="ID18" s="9">
        <v>37.704000000000001</v>
      </c>
      <c r="IE18" s="9">
        <v>21.931999999999999</v>
      </c>
      <c r="IF18" s="9">
        <v>15.772</v>
      </c>
      <c r="IG18" s="9">
        <v>146.18100000000001</v>
      </c>
      <c r="IH18" s="9">
        <v>67.691999999999993</v>
      </c>
      <c r="II18" s="9">
        <v>78.489999999999995</v>
      </c>
      <c r="IJ18" s="9">
        <v>12.186999999999999</v>
      </c>
      <c r="IK18" s="9">
        <v>5.2789999999999999</v>
      </c>
      <c r="IL18" s="9">
        <v>6.9080000000000004</v>
      </c>
      <c r="IM18" s="9">
        <v>82.561999999999998</v>
      </c>
      <c r="IN18" s="9">
        <v>38.539000000000001</v>
      </c>
      <c r="IO18" s="9">
        <v>44.023000000000003</v>
      </c>
      <c r="IP18" s="9">
        <v>6.3819999999999997</v>
      </c>
      <c r="IQ18" s="9">
        <v>3.0670000000000002</v>
      </c>
    </row>
    <row r="19" spans="1:251">
      <c r="A19" s="10">
        <v>44958</v>
      </c>
      <c r="B19" s="9">
        <v>20.966999999999999</v>
      </c>
      <c r="C19" s="9">
        <v>20.297999999999998</v>
      </c>
      <c r="D19" s="9">
        <v>10.749000000000001</v>
      </c>
      <c r="E19" s="9">
        <v>5.2409999999999997</v>
      </c>
      <c r="F19" s="9">
        <v>5.508</v>
      </c>
      <c r="G19" s="9">
        <v>49.72</v>
      </c>
      <c r="H19" s="9">
        <v>19.143999999999998</v>
      </c>
      <c r="I19" s="9">
        <v>30.576000000000001</v>
      </c>
      <c r="J19" s="9">
        <v>0</v>
      </c>
      <c r="K19" s="9">
        <v>0</v>
      </c>
      <c r="L19" s="9">
        <v>0</v>
      </c>
      <c r="M19" s="9">
        <v>4.6260000000000003</v>
      </c>
      <c r="N19" s="9">
        <v>2.3860000000000001</v>
      </c>
      <c r="O19" s="9">
        <v>2.2400000000000002</v>
      </c>
      <c r="P19" s="9">
        <v>62.704999999999998</v>
      </c>
      <c r="Q19" s="9">
        <v>31.007000000000001</v>
      </c>
      <c r="R19" s="9">
        <v>31.698</v>
      </c>
      <c r="S19" s="9">
        <v>30.286000000000001</v>
      </c>
      <c r="T19" s="9">
        <v>15.242000000000001</v>
      </c>
      <c r="U19" s="9">
        <v>15.042999999999999</v>
      </c>
      <c r="V19" s="9">
        <v>282.72399999999999</v>
      </c>
      <c r="W19" s="9">
        <v>134.17400000000001</v>
      </c>
      <c r="X19" s="9">
        <v>148.54900000000001</v>
      </c>
      <c r="Y19" s="9">
        <v>9.3460000000000001</v>
      </c>
      <c r="Z19" s="9">
        <v>6.2859999999999996</v>
      </c>
      <c r="AA19" s="9">
        <v>3.06</v>
      </c>
      <c r="AB19" s="9">
        <v>257.19099999999997</v>
      </c>
      <c r="AC19" s="9">
        <v>132.697</v>
      </c>
      <c r="AD19" s="9">
        <v>124.494</v>
      </c>
      <c r="AE19" s="9">
        <v>3.0150000000000001</v>
      </c>
      <c r="AF19" s="9">
        <v>2.3460000000000001</v>
      </c>
      <c r="AG19" s="9">
        <v>0.66900000000000004</v>
      </c>
      <c r="AH19" s="9">
        <v>38.584000000000003</v>
      </c>
      <c r="AI19" s="9">
        <v>14.124000000000001</v>
      </c>
      <c r="AJ19" s="9">
        <v>24.46</v>
      </c>
      <c r="AK19" s="9">
        <v>0.51900000000000002</v>
      </c>
      <c r="AL19" s="9">
        <v>0.51900000000000002</v>
      </c>
      <c r="AM19" s="9">
        <v>0</v>
      </c>
      <c r="AN19" s="9">
        <v>15.461</v>
      </c>
      <c r="AO19" s="9">
        <v>9.5380000000000003</v>
      </c>
      <c r="AP19" s="9">
        <v>5.9219999999999997</v>
      </c>
      <c r="AQ19" s="9">
        <v>19.411000000000001</v>
      </c>
      <c r="AR19" s="9">
        <v>5.4580000000000002</v>
      </c>
      <c r="AS19" s="9">
        <v>13.952999999999999</v>
      </c>
      <c r="AT19" s="9">
        <v>93.667000000000002</v>
      </c>
      <c r="AU19" s="9">
        <v>49.728999999999999</v>
      </c>
      <c r="AV19" s="9">
        <v>43.938000000000002</v>
      </c>
      <c r="AW19" s="9">
        <v>61.386000000000003</v>
      </c>
      <c r="AX19" s="9">
        <v>25.978000000000002</v>
      </c>
      <c r="AY19" s="9">
        <v>35.408000000000001</v>
      </c>
      <c r="AZ19" s="9">
        <v>69.811000000000007</v>
      </c>
      <c r="BA19" s="9">
        <v>36.654000000000003</v>
      </c>
      <c r="BB19" s="9">
        <v>33.156999999999996</v>
      </c>
      <c r="BC19" s="9">
        <v>51.362000000000002</v>
      </c>
      <c r="BD19" s="9">
        <v>19.814</v>
      </c>
      <c r="BE19" s="9">
        <v>31.548999999999999</v>
      </c>
      <c r="BF19" s="9">
        <v>46.765000000000001</v>
      </c>
      <c r="BG19" s="9">
        <v>26.983000000000001</v>
      </c>
      <c r="BH19" s="9">
        <v>19.782</v>
      </c>
      <c r="BI19" s="9">
        <v>51.847999999999999</v>
      </c>
      <c r="BJ19" s="9">
        <v>20.509</v>
      </c>
      <c r="BK19" s="9">
        <v>31.338999999999999</v>
      </c>
      <c r="BL19" s="9">
        <v>42.78</v>
      </c>
      <c r="BM19" s="9">
        <v>26.300999999999998</v>
      </c>
      <c r="BN19" s="9">
        <v>16.478999999999999</v>
      </c>
      <c r="BO19" s="9">
        <v>40.137999999999998</v>
      </c>
      <c r="BP19" s="9">
        <v>19.064</v>
      </c>
      <c r="BQ19" s="9">
        <v>21.074000000000002</v>
      </c>
      <c r="BR19" s="9">
        <v>8.3740000000000006</v>
      </c>
      <c r="BS19" s="9">
        <v>7.0190000000000001</v>
      </c>
      <c r="BT19" s="9">
        <v>1.3560000000000001</v>
      </c>
      <c r="BU19" s="9">
        <v>10.054</v>
      </c>
      <c r="BV19" s="9">
        <v>3.86</v>
      </c>
      <c r="BW19" s="9">
        <v>6.194</v>
      </c>
      <c r="BX19" s="9">
        <v>11.19</v>
      </c>
      <c r="BY19" s="9">
        <v>7.24</v>
      </c>
      <c r="BZ19" s="9">
        <v>3.95</v>
      </c>
      <c r="CA19" s="9">
        <v>11.304</v>
      </c>
      <c r="CB19" s="9">
        <v>2.976</v>
      </c>
      <c r="CC19" s="9">
        <v>8.3290000000000006</v>
      </c>
      <c r="CD19" s="9">
        <v>23.324000000000002</v>
      </c>
      <c r="CE19" s="9">
        <v>12.446999999999999</v>
      </c>
      <c r="CF19" s="9">
        <v>10.878</v>
      </c>
      <c r="CG19" s="9">
        <v>10.587999999999999</v>
      </c>
      <c r="CH19" s="9">
        <v>3.25</v>
      </c>
      <c r="CI19" s="9">
        <v>7.3380000000000001</v>
      </c>
      <c r="CJ19" s="9">
        <v>20.751000000000001</v>
      </c>
      <c r="CK19" s="9">
        <v>13.989000000000001</v>
      </c>
      <c r="CL19" s="9">
        <v>6.7619999999999996</v>
      </c>
      <c r="CM19" s="9">
        <v>12.871</v>
      </c>
      <c r="CN19" s="9">
        <v>3.7250000000000001</v>
      </c>
      <c r="CO19" s="9">
        <v>9.1449999999999996</v>
      </c>
      <c r="CP19" s="9">
        <v>82.757000000000005</v>
      </c>
      <c r="CQ19" s="9">
        <v>43.578000000000003</v>
      </c>
      <c r="CR19" s="9">
        <v>39.179000000000002</v>
      </c>
      <c r="CS19" s="9">
        <v>72.180000000000007</v>
      </c>
      <c r="CT19" s="9">
        <v>27.427</v>
      </c>
      <c r="CU19" s="9">
        <v>44.753</v>
      </c>
      <c r="CV19" s="9">
        <v>30.192</v>
      </c>
      <c r="CW19" s="9">
        <v>16.669</v>
      </c>
      <c r="CX19" s="9">
        <v>13.522</v>
      </c>
      <c r="CY19" s="9">
        <v>9.3960000000000008</v>
      </c>
      <c r="CZ19" s="9">
        <v>2.7839999999999998</v>
      </c>
      <c r="DA19" s="9">
        <v>6.6120000000000001</v>
      </c>
      <c r="DB19" s="9">
        <v>26.683</v>
      </c>
      <c r="DC19" s="9">
        <v>16.588000000000001</v>
      </c>
      <c r="DD19" s="9">
        <v>10.095000000000001</v>
      </c>
      <c r="DE19" s="9">
        <v>29.87</v>
      </c>
      <c r="DF19" s="9">
        <v>13.842000000000001</v>
      </c>
      <c r="DG19" s="9">
        <v>16.027000000000001</v>
      </c>
      <c r="DH19" s="9">
        <v>4.431</v>
      </c>
      <c r="DI19" s="9">
        <v>1.1200000000000001</v>
      </c>
      <c r="DJ19" s="9">
        <v>3.3109999999999999</v>
      </c>
      <c r="DK19" s="9">
        <v>497.053</v>
      </c>
      <c r="DL19" s="9">
        <v>251.04</v>
      </c>
      <c r="DM19" s="9">
        <v>246.01300000000001</v>
      </c>
      <c r="DN19" s="9">
        <v>56.414000000000001</v>
      </c>
      <c r="DO19" s="9">
        <v>25.701000000000001</v>
      </c>
      <c r="DP19" s="9">
        <v>30.713000000000001</v>
      </c>
      <c r="DQ19" s="9">
        <v>369.88200000000001</v>
      </c>
      <c r="DR19" s="9">
        <v>172.13900000000001</v>
      </c>
      <c r="DS19" s="9">
        <v>197.74299999999999</v>
      </c>
      <c r="DT19" s="9">
        <v>3.3450000000000002</v>
      </c>
      <c r="DU19" s="9">
        <v>1.407</v>
      </c>
      <c r="DV19" s="9">
        <v>1.9379999999999999</v>
      </c>
      <c r="DW19" s="9">
        <v>43.518000000000001</v>
      </c>
      <c r="DX19" s="9">
        <v>18.655000000000001</v>
      </c>
      <c r="DY19" s="9">
        <v>24.863</v>
      </c>
      <c r="DZ19" s="9">
        <v>1.4219999999999999</v>
      </c>
      <c r="EA19" s="9">
        <v>0.86799999999999999</v>
      </c>
      <c r="EB19" s="9">
        <v>0.55400000000000005</v>
      </c>
      <c r="EC19" s="9">
        <v>21.756</v>
      </c>
      <c r="ED19" s="9">
        <v>4.72</v>
      </c>
      <c r="EE19" s="9">
        <v>17.036000000000001</v>
      </c>
      <c r="EF19" s="9">
        <v>12.2</v>
      </c>
      <c r="EG19" s="9">
        <v>6.1909999999999998</v>
      </c>
      <c r="EH19" s="9">
        <v>6.0090000000000003</v>
      </c>
      <c r="EI19" s="9">
        <v>96.936999999999998</v>
      </c>
      <c r="EJ19" s="9">
        <v>36.877000000000002</v>
      </c>
      <c r="EK19" s="9">
        <v>60.06</v>
      </c>
      <c r="EL19" s="9">
        <v>8.3119999999999994</v>
      </c>
      <c r="EM19" s="9">
        <v>2.1309999999999998</v>
      </c>
      <c r="EN19" s="9">
        <v>6.181</v>
      </c>
      <c r="EO19" s="9">
        <v>55.317</v>
      </c>
      <c r="EP19" s="9">
        <v>21.108000000000001</v>
      </c>
      <c r="EQ19" s="9">
        <v>34.209000000000003</v>
      </c>
      <c r="ER19" s="9">
        <v>22.718</v>
      </c>
      <c r="ES19" s="9">
        <v>11.131</v>
      </c>
      <c r="ET19" s="9">
        <v>11.587</v>
      </c>
      <c r="EU19" s="9">
        <v>115.708</v>
      </c>
      <c r="EV19" s="9">
        <v>73.991</v>
      </c>
      <c r="EW19" s="9">
        <v>41.716999999999999</v>
      </c>
      <c r="EX19" s="9">
        <v>4.085</v>
      </c>
      <c r="EY19" s="9">
        <v>1.2010000000000001</v>
      </c>
      <c r="EZ19" s="9">
        <v>2.8839999999999999</v>
      </c>
      <c r="FA19" s="9">
        <v>20.632000000000001</v>
      </c>
      <c r="FB19" s="9">
        <v>9.6790000000000003</v>
      </c>
      <c r="FC19" s="9">
        <v>10.952999999999999</v>
      </c>
      <c r="FD19" s="9">
        <v>1.766</v>
      </c>
      <c r="FE19" s="9">
        <v>0.75</v>
      </c>
      <c r="FF19" s="9">
        <v>1.0169999999999999</v>
      </c>
      <c r="FG19" s="9">
        <v>5.52</v>
      </c>
      <c r="FH19" s="9">
        <v>1.466</v>
      </c>
      <c r="FI19" s="9">
        <v>4.0529999999999999</v>
      </c>
      <c r="FJ19" s="9">
        <v>2.5649999999999999</v>
      </c>
      <c r="FK19" s="9">
        <v>2.0219999999999998</v>
      </c>
      <c r="FL19" s="9">
        <v>0.54400000000000004</v>
      </c>
      <c r="FM19" s="9">
        <v>10.494</v>
      </c>
      <c r="FN19" s="9">
        <v>5.6429999999999998</v>
      </c>
      <c r="FO19" s="9">
        <v>4.851</v>
      </c>
      <c r="FP19" s="9">
        <v>49.457000000000001</v>
      </c>
      <c r="FQ19" s="9">
        <v>29.699000000000002</v>
      </c>
      <c r="FR19" s="9">
        <v>19.757999999999999</v>
      </c>
      <c r="FS19" s="9">
        <v>224.077</v>
      </c>
      <c r="FT19" s="9">
        <v>118.39400000000001</v>
      </c>
      <c r="FU19" s="9">
        <v>105.68300000000001</v>
      </c>
      <c r="FV19" s="9">
        <v>37.606999999999999</v>
      </c>
      <c r="FW19" s="9">
        <v>20.396000000000001</v>
      </c>
      <c r="FX19" s="9">
        <v>17.210999999999999</v>
      </c>
      <c r="FY19" s="9">
        <v>183.911</v>
      </c>
      <c r="FZ19" s="9">
        <v>93.460999999999999</v>
      </c>
      <c r="GA19" s="9">
        <v>90.448999999999998</v>
      </c>
      <c r="GB19" s="9">
        <v>36.683999999999997</v>
      </c>
      <c r="GC19" s="9">
        <v>19.472999999999999</v>
      </c>
      <c r="GD19" s="9">
        <v>17.210999999999999</v>
      </c>
      <c r="GE19" s="9">
        <v>181.40700000000001</v>
      </c>
      <c r="GF19" s="9">
        <v>91.972999999999999</v>
      </c>
      <c r="GG19" s="9">
        <v>89.433999999999997</v>
      </c>
      <c r="GH19" s="9">
        <v>13.266</v>
      </c>
      <c r="GI19" s="9">
        <v>5.8440000000000003</v>
      </c>
      <c r="GJ19" s="9">
        <v>7.4219999999999997</v>
      </c>
      <c r="GK19" s="9">
        <v>62.682000000000002</v>
      </c>
      <c r="GL19" s="9">
        <v>30.518000000000001</v>
      </c>
      <c r="GM19" s="9">
        <v>32.164000000000001</v>
      </c>
      <c r="GN19" s="9">
        <v>13.967000000000001</v>
      </c>
      <c r="GO19" s="9">
        <v>8.2880000000000003</v>
      </c>
      <c r="GP19" s="9">
        <v>5.6779999999999999</v>
      </c>
      <c r="GQ19" s="9">
        <v>82.882999999999996</v>
      </c>
      <c r="GR19" s="9">
        <v>43.865000000000002</v>
      </c>
      <c r="GS19" s="9">
        <v>39.018000000000001</v>
      </c>
      <c r="GT19" s="9">
        <v>7.867</v>
      </c>
      <c r="GU19" s="9">
        <v>5.3140000000000001</v>
      </c>
      <c r="GV19" s="9">
        <v>2.5529999999999999</v>
      </c>
      <c r="GW19" s="9">
        <v>50.154000000000003</v>
      </c>
      <c r="GX19" s="9">
        <v>23.818000000000001</v>
      </c>
      <c r="GY19" s="9">
        <v>26.337</v>
      </c>
      <c r="GZ19" s="9">
        <v>6.1</v>
      </c>
      <c r="HA19" s="9">
        <v>2.9740000000000002</v>
      </c>
      <c r="HB19" s="9">
        <v>3.1259999999999999</v>
      </c>
      <c r="HC19" s="9">
        <v>32.728999999999999</v>
      </c>
      <c r="HD19" s="9">
        <v>20.047999999999998</v>
      </c>
      <c r="HE19" s="9">
        <v>12.680999999999999</v>
      </c>
      <c r="HF19" s="9">
        <v>9.452</v>
      </c>
      <c r="HG19" s="9">
        <v>5.3410000000000002</v>
      </c>
      <c r="HH19" s="9">
        <v>4.1109999999999998</v>
      </c>
      <c r="HI19" s="9">
        <v>35.841999999999999</v>
      </c>
      <c r="HJ19" s="9">
        <v>17.59</v>
      </c>
      <c r="HK19" s="9">
        <v>18.251999999999999</v>
      </c>
      <c r="HL19" s="9">
        <v>5.6920000000000002</v>
      </c>
      <c r="HM19" s="9">
        <v>4.0309999999999997</v>
      </c>
      <c r="HN19" s="9">
        <v>1.6619999999999999</v>
      </c>
      <c r="HO19" s="9">
        <v>20.306999999999999</v>
      </c>
      <c r="HP19" s="9">
        <v>9.1649999999999991</v>
      </c>
      <c r="HQ19" s="9">
        <v>11.141999999999999</v>
      </c>
      <c r="HR19" s="9">
        <v>3.76</v>
      </c>
      <c r="HS19" s="9">
        <v>1.3109999999999999</v>
      </c>
      <c r="HT19" s="9">
        <v>2.4489999999999998</v>
      </c>
      <c r="HU19" s="9">
        <v>15.535</v>
      </c>
      <c r="HV19" s="9">
        <v>8.4250000000000007</v>
      </c>
      <c r="HW19" s="9">
        <v>7.11</v>
      </c>
      <c r="HX19" s="9">
        <v>0.92200000000000004</v>
      </c>
      <c r="HY19" s="9">
        <v>0.92200000000000004</v>
      </c>
      <c r="HZ19" s="9">
        <v>0</v>
      </c>
      <c r="IA19" s="9">
        <v>2.504</v>
      </c>
      <c r="IB19" s="9">
        <v>1.488</v>
      </c>
      <c r="IC19" s="9">
        <v>1.0149999999999999</v>
      </c>
      <c r="ID19" s="9">
        <v>31.445</v>
      </c>
      <c r="IE19" s="9">
        <v>16.361999999999998</v>
      </c>
      <c r="IF19" s="9">
        <v>15.083</v>
      </c>
      <c r="IG19" s="9">
        <v>150.899</v>
      </c>
      <c r="IH19" s="9">
        <v>73.974999999999994</v>
      </c>
      <c r="II19" s="9">
        <v>76.924000000000007</v>
      </c>
      <c r="IJ19" s="9">
        <v>13.958</v>
      </c>
      <c r="IK19" s="9">
        <v>7.23</v>
      </c>
      <c r="IL19" s="9">
        <v>6.7279999999999998</v>
      </c>
      <c r="IM19" s="9">
        <v>83.436000000000007</v>
      </c>
      <c r="IN19" s="9">
        <v>42.668999999999997</v>
      </c>
      <c r="IO19" s="9">
        <v>40.767000000000003</v>
      </c>
      <c r="IP19" s="9">
        <v>6.9489999999999998</v>
      </c>
      <c r="IQ19" s="9">
        <v>3.653</v>
      </c>
    </row>
    <row r="20" spans="1:251">
      <c r="A20" s="10">
        <v>45323</v>
      </c>
      <c r="B20" s="9">
        <v>23.725999999999999</v>
      </c>
      <c r="C20" s="9">
        <v>22.536000000000001</v>
      </c>
      <c r="D20" s="9">
        <v>14.36</v>
      </c>
      <c r="E20" s="9">
        <v>6.5179999999999998</v>
      </c>
      <c r="F20" s="9">
        <v>7.8419999999999996</v>
      </c>
      <c r="G20" s="9">
        <v>45.604999999999997</v>
      </c>
      <c r="H20" s="9">
        <v>22.053999999999998</v>
      </c>
      <c r="I20" s="9">
        <v>23.550999999999998</v>
      </c>
      <c r="J20" s="9">
        <v>2.9159999999999999</v>
      </c>
      <c r="K20" s="9">
        <v>0.81200000000000006</v>
      </c>
      <c r="L20" s="9">
        <v>2.1030000000000002</v>
      </c>
      <c r="M20" s="9">
        <v>10.244999999999999</v>
      </c>
      <c r="N20" s="9">
        <v>5.8540000000000001</v>
      </c>
      <c r="O20" s="9">
        <v>4.391</v>
      </c>
      <c r="P20" s="9">
        <v>67.951999999999998</v>
      </c>
      <c r="Q20" s="9">
        <v>32.685000000000002</v>
      </c>
      <c r="R20" s="9">
        <v>35.267000000000003</v>
      </c>
      <c r="S20" s="9">
        <v>34.570999999999998</v>
      </c>
      <c r="T20" s="9">
        <v>18.431999999999999</v>
      </c>
      <c r="U20" s="9">
        <v>16.138999999999999</v>
      </c>
      <c r="V20" s="9">
        <v>270.178</v>
      </c>
      <c r="W20" s="9">
        <v>127.393</v>
      </c>
      <c r="X20" s="9">
        <v>142.786</v>
      </c>
      <c r="Y20" s="9">
        <v>13.606999999999999</v>
      </c>
      <c r="Z20" s="9">
        <v>9.3480000000000008</v>
      </c>
      <c r="AA20" s="9">
        <v>4.2590000000000003</v>
      </c>
      <c r="AB20" s="9">
        <v>229.92400000000001</v>
      </c>
      <c r="AC20" s="9">
        <v>109.17100000000001</v>
      </c>
      <c r="AD20" s="9">
        <v>120.753</v>
      </c>
      <c r="AE20" s="9">
        <v>1.4370000000000001</v>
      </c>
      <c r="AF20" s="9">
        <v>0.85399999999999998</v>
      </c>
      <c r="AG20" s="9">
        <v>0.58299999999999996</v>
      </c>
      <c r="AH20" s="9">
        <v>45.892000000000003</v>
      </c>
      <c r="AI20" s="9">
        <v>23.87</v>
      </c>
      <c r="AJ20" s="9">
        <v>22.023</v>
      </c>
      <c r="AK20" s="9">
        <v>0.54</v>
      </c>
      <c r="AL20" s="9">
        <v>0</v>
      </c>
      <c r="AM20" s="9">
        <v>0.54</v>
      </c>
      <c r="AN20" s="9">
        <v>9.7710000000000008</v>
      </c>
      <c r="AO20" s="9">
        <v>4.4859999999999998</v>
      </c>
      <c r="AP20" s="9">
        <v>5.2850000000000001</v>
      </c>
      <c r="AQ20" s="9">
        <v>25.812000000000001</v>
      </c>
      <c r="AR20" s="9">
        <v>10.007999999999999</v>
      </c>
      <c r="AS20" s="9">
        <v>15.804</v>
      </c>
      <c r="AT20" s="9">
        <v>109.85899999999999</v>
      </c>
      <c r="AU20" s="9">
        <v>56.816000000000003</v>
      </c>
      <c r="AV20" s="9">
        <v>53.043999999999997</v>
      </c>
      <c r="AW20" s="9">
        <v>54.616</v>
      </c>
      <c r="AX20" s="9">
        <v>22.356000000000002</v>
      </c>
      <c r="AY20" s="9">
        <v>32.26</v>
      </c>
      <c r="AZ20" s="9">
        <v>86.81</v>
      </c>
      <c r="BA20" s="9">
        <v>42.534999999999997</v>
      </c>
      <c r="BB20" s="9">
        <v>44.274999999999999</v>
      </c>
      <c r="BC20" s="9">
        <v>48.6</v>
      </c>
      <c r="BD20" s="9">
        <v>21.207000000000001</v>
      </c>
      <c r="BE20" s="9">
        <v>27.393000000000001</v>
      </c>
      <c r="BF20" s="9">
        <v>49.878999999999998</v>
      </c>
      <c r="BG20" s="9">
        <v>26.792000000000002</v>
      </c>
      <c r="BH20" s="9">
        <v>23.087</v>
      </c>
      <c r="BI20" s="9">
        <v>42.881</v>
      </c>
      <c r="BJ20" s="9">
        <v>20.635999999999999</v>
      </c>
      <c r="BK20" s="9">
        <v>22.245999999999999</v>
      </c>
      <c r="BL20" s="9">
        <v>46.643000000000001</v>
      </c>
      <c r="BM20" s="9">
        <v>26.635999999999999</v>
      </c>
      <c r="BN20" s="9">
        <v>20.007000000000001</v>
      </c>
      <c r="BO20" s="9">
        <v>36.527999999999999</v>
      </c>
      <c r="BP20" s="9">
        <v>14.085000000000001</v>
      </c>
      <c r="BQ20" s="9">
        <v>22.443000000000001</v>
      </c>
      <c r="BR20" s="9">
        <v>6.7460000000000004</v>
      </c>
      <c r="BS20" s="9">
        <v>3.5259999999999998</v>
      </c>
      <c r="BT20" s="9">
        <v>3.22</v>
      </c>
      <c r="BU20" s="9">
        <v>12.385999999999999</v>
      </c>
      <c r="BV20" s="9">
        <v>8.2360000000000007</v>
      </c>
      <c r="BW20" s="9">
        <v>4.149</v>
      </c>
      <c r="BX20" s="9">
        <v>15.286</v>
      </c>
      <c r="BY20" s="9">
        <v>5.2869999999999999</v>
      </c>
      <c r="BZ20" s="9">
        <v>10</v>
      </c>
      <c r="CA20" s="9">
        <v>12.561999999999999</v>
      </c>
      <c r="CB20" s="9">
        <v>2.5870000000000002</v>
      </c>
      <c r="CC20" s="9">
        <v>9.9749999999999996</v>
      </c>
      <c r="CD20" s="9">
        <v>38.741</v>
      </c>
      <c r="CE20" s="9">
        <v>19.827999999999999</v>
      </c>
      <c r="CF20" s="9">
        <v>18.913</v>
      </c>
      <c r="CG20" s="9">
        <v>10.771000000000001</v>
      </c>
      <c r="CH20" s="9">
        <v>7.1159999999999997</v>
      </c>
      <c r="CI20" s="9">
        <v>3.6549999999999998</v>
      </c>
      <c r="CJ20" s="9">
        <v>22.297999999999998</v>
      </c>
      <c r="CK20" s="9">
        <v>13.27</v>
      </c>
      <c r="CL20" s="9">
        <v>9.0289999999999999</v>
      </c>
      <c r="CM20" s="9">
        <v>12.377000000000001</v>
      </c>
      <c r="CN20" s="9">
        <v>7.0170000000000003</v>
      </c>
      <c r="CO20" s="9">
        <v>5.36</v>
      </c>
      <c r="CP20" s="9">
        <v>100.333</v>
      </c>
      <c r="CQ20" s="9">
        <v>50.542000000000002</v>
      </c>
      <c r="CR20" s="9">
        <v>49.790999999999997</v>
      </c>
      <c r="CS20" s="9">
        <v>63.146999999999998</v>
      </c>
      <c r="CT20" s="9">
        <v>25.652000000000001</v>
      </c>
      <c r="CU20" s="9">
        <v>37.496000000000002</v>
      </c>
      <c r="CV20" s="9">
        <v>45.5</v>
      </c>
      <c r="CW20" s="9">
        <v>24.902999999999999</v>
      </c>
      <c r="CX20" s="9">
        <v>20.597000000000001</v>
      </c>
      <c r="CY20" s="9">
        <v>15.667999999999999</v>
      </c>
      <c r="CZ20" s="9">
        <v>9.9169999999999998</v>
      </c>
      <c r="DA20" s="9">
        <v>5.7510000000000003</v>
      </c>
      <c r="DB20" s="9">
        <v>28.992999999999999</v>
      </c>
      <c r="DC20" s="9">
        <v>15.802</v>
      </c>
      <c r="DD20" s="9">
        <v>13.191000000000001</v>
      </c>
      <c r="DE20" s="9">
        <v>18.867000000000001</v>
      </c>
      <c r="DF20" s="9">
        <v>8.0459999999999994</v>
      </c>
      <c r="DG20" s="9">
        <v>10.82</v>
      </c>
      <c r="DH20" s="9">
        <v>1.84</v>
      </c>
      <c r="DI20" s="9">
        <v>1.3759999999999999</v>
      </c>
      <c r="DJ20" s="9">
        <v>0.46400000000000002</v>
      </c>
      <c r="DK20" s="9">
        <v>469.30399999999997</v>
      </c>
      <c r="DL20" s="9">
        <v>227.989</v>
      </c>
      <c r="DM20" s="9">
        <v>241.315</v>
      </c>
      <c r="DN20" s="9">
        <v>52.255000000000003</v>
      </c>
      <c r="DO20" s="9">
        <v>25.029</v>
      </c>
      <c r="DP20" s="9">
        <v>27.225999999999999</v>
      </c>
      <c r="DQ20" s="9">
        <v>356.58600000000001</v>
      </c>
      <c r="DR20" s="9">
        <v>168.90700000000001</v>
      </c>
      <c r="DS20" s="9">
        <v>187.679</v>
      </c>
      <c r="DT20" s="9">
        <v>3.742</v>
      </c>
      <c r="DU20" s="9">
        <v>1.9219999999999999</v>
      </c>
      <c r="DV20" s="9">
        <v>1.82</v>
      </c>
      <c r="DW20" s="9">
        <v>43.723999999999997</v>
      </c>
      <c r="DX20" s="9">
        <v>18.699000000000002</v>
      </c>
      <c r="DY20" s="9">
        <v>25.024999999999999</v>
      </c>
      <c r="DZ20" s="9">
        <v>0.34799999999999998</v>
      </c>
      <c r="EA20" s="9">
        <v>0.34799999999999998</v>
      </c>
      <c r="EB20" s="9">
        <v>0</v>
      </c>
      <c r="EC20" s="9">
        <v>17.978999999999999</v>
      </c>
      <c r="ED20" s="9">
        <v>5.8979999999999997</v>
      </c>
      <c r="EE20" s="9">
        <v>12.081</v>
      </c>
      <c r="EF20" s="9">
        <v>15.394</v>
      </c>
      <c r="EG20" s="9">
        <v>6.5309999999999997</v>
      </c>
      <c r="EH20" s="9">
        <v>8.8629999999999995</v>
      </c>
      <c r="EI20" s="9">
        <v>103.745</v>
      </c>
      <c r="EJ20" s="9">
        <v>46.866999999999997</v>
      </c>
      <c r="EK20" s="9">
        <v>56.878</v>
      </c>
      <c r="EL20" s="9">
        <v>8.7799999999999994</v>
      </c>
      <c r="EM20" s="9">
        <v>4.1449999999999996</v>
      </c>
      <c r="EN20" s="9">
        <v>4.6349999999999998</v>
      </c>
      <c r="EO20" s="9">
        <v>47.116</v>
      </c>
      <c r="EP20" s="9">
        <v>17.469000000000001</v>
      </c>
      <c r="EQ20" s="9">
        <v>29.648</v>
      </c>
      <c r="ER20" s="9">
        <v>15.914</v>
      </c>
      <c r="ES20" s="9">
        <v>6.8550000000000004</v>
      </c>
      <c r="ET20" s="9">
        <v>9.0579999999999998</v>
      </c>
      <c r="EU20" s="9">
        <v>114.255</v>
      </c>
      <c r="EV20" s="9">
        <v>66.245000000000005</v>
      </c>
      <c r="EW20" s="9">
        <v>48.01</v>
      </c>
      <c r="EX20" s="9">
        <v>7.1740000000000004</v>
      </c>
      <c r="EY20" s="9">
        <v>4.3250000000000002</v>
      </c>
      <c r="EZ20" s="9">
        <v>2.8490000000000002</v>
      </c>
      <c r="FA20" s="9">
        <v>16.056999999999999</v>
      </c>
      <c r="FB20" s="9">
        <v>7.0369999999999999</v>
      </c>
      <c r="FC20" s="9">
        <v>9.02</v>
      </c>
      <c r="FD20" s="9">
        <v>0</v>
      </c>
      <c r="FE20" s="9">
        <v>0</v>
      </c>
      <c r="FF20" s="9">
        <v>0</v>
      </c>
      <c r="FG20" s="9">
        <v>2.9119999999999999</v>
      </c>
      <c r="FH20" s="9">
        <v>1.19</v>
      </c>
      <c r="FI20" s="9">
        <v>1.722</v>
      </c>
      <c r="FJ20" s="9">
        <v>0.90300000000000002</v>
      </c>
      <c r="FK20" s="9">
        <v>0.90300000000000002</v>
      </c>
      <c r="FL20" s="9">
        <v>0</v>
      </c>
      <c r="FM20" s="9">
        <v>10.798</v>
      </c>
      <c r="FN20" s="9">
        <v>5.5030000000000001</v>
      </c>
      <c r="FO20" s="9">
        <v>5.2960000000000003</v>
      </c>
      <c r="FP20" s="9">
        <v>65.852000000000004</v>
      </c>
      <c r="FQ20" s="9">
        <v>36.29</v>
      </c>
      <c r="FR20" s="9">
        <v>29.562000000000001</v>
      </c>
      <c r="FS20" s="9">
        <v>199.18</v>
      </c>
      <c r="FT20" s="9">
        <v>96.012</v>
      </c>
      <c r="FU20" s="9">
        <v>103.167</v>
      </c>
      <c r="FV20" s="9">
        <v>35.698</v>
      </c>
      <c r="FW20" s="9">
        <v>18.521000000000001</v>
      </c>
      <c r="FX20" s="9">
        <v>17.177</v>
      </c>
      <c r="FY20" s="9">
        <v>178.13399999999999</v>
      </c>
      <c r="FZ20" s="9">
        <v>83.122</v>
      </c>
      <c r="GA20" s="9">
        <v>95.013000000000005</v>
      </c>
      <c r="GB20" s="9">
        <v>35.302999999999997</v>
      </c>
      <c r="GC20" s="9">
        <v>18.326000000000001</v>
      </c>
      <c r="GD20" s="9">
        <v>16.977</v>
      </c>
      <c r="GE20" s="9">
        <v>174.273</v>
      </c>
      <c r="GF20" s="9">
        <v>80.864000000000004</v>
      </c>
      <c r="GG20" s="9">
        <v>93.409000000000006</v>
      </c>
      <c r="GH20" s="9">
        <v>13.291</v>
      </c>
      <c r="GI20" s="9">
        <v>7.8620000000000001</v>
      </c>
      <c r="GJ20" s="9">
        <v>5.43</v>
      </c>
      <c r="GK20" s="9">
        <v>51.646000000000001</v>
      </c>
      <c r="GL20" s="9">
        <v>22.369</v>
      </c>
      <c r="GM20" s="9">
        <v>29.277000000000001</v>
      </c>
      <c r="GN20" s="9">
        <v>11.228999999999999</v>
      </c>
      <c r="GO20" s="9">
        <v>4.952</v>
      </c>
      <c r="GP20" s="9">
        <v>6.2770000000000001</v>
      </c>
      <c r="GQ20" s="9">
        <v>87.649000000000001</v>
      </c>
      <c r="GR20" s="9">
        <v>41.435000000000002</v>
      </c>
      <c r="GS20" s="9">
        <v>46.213999999999999</v>
      </c>
      <c r="GT20" s="9">
        <v>7.1479999999999997</v>
      </c>
      <c r="GU20" s="9">
        <v>3.8620000000000001</v>
      </c>
      <c r="GV20" s="9">
        <v>3.2850000000000001</v>
      </c>
      <c r="GW20" s="9">
        <v>56.689</v>
      </c>
      <c r="GX20" s="9">
        <v>27.056000000000001</v>
      </c>
      <c r="GY20" s="9">
        <v>29.632999999999999</v>
      </c>
      <c r="GZ20" s="9">
        <v>4.0810000000000004</v>
      </c>
      <c r="HA20" s="9">
        <v>1.0900000000000001</v>
      </c>
      <c r="HB20" s="9">
        <v>2.9910000000000001</v>
      </c>
      <c r="HC20" s="9">
        <v>30.96</v>
      </c>
      <c r="HD20" s="9">
        <v>14.379</v>
      </c>
      <c r="HE20" s="9">
        <v>16.581</v>
      </c>
      <c r="HF20" s="9">
        <v>10.782999999999999</v>
      </c>
      <c r="HG20" s="9">
        <v>5.5119999999999996</v>
      </c>
      <c r="HH20" s="9">
        <v>5.2709999999999999</v>
      </c>
      <c r="HI20" s="9">
        <v>34.978000000000002</v>
      </c>
      <c r="HJ20" s="9">
        <v>17.059999999999999</v>
      </c>
      <c r="HK20" s="9">
        <v>17.917999999999999</v>
      </c>
      <c r="HL20" s="9">
        <v>8.2279999999999998</v>
      </c>
      <c r="HM20" s="9">
        <v>3.9239999999999999</v>
      </c>
      <c r="HN20" s="9">
        <v>4.3029999999999999</v>
      </c>
      <c r="HO20" s="9">
        <v>20.295000000000002</v>
      </c>
      <c r="HP20" s="9">
        <v>9.11</v>
      </c>
      <c r="HQ20" s="9">
        <v>11.185</v>
      </c>
      <c r="HR20" s="9">
        <v>2.5550000000000002</v>
      </c>
      <c r="HS20" s="9">
        <v>1.5880000000000001</v>
      </c>
      <c r="HT20" s="9">
        <v>0.96699999999999997</v>
      </c>
      <c r="HU20" s="9">
        <v>14.683</v>
      </c>
      <c r="HV20" s="9">
        <v>7.9489999999999998</v>
      </c>
      <c r="HW20" s="9">
        <v>6.7329999999999997</v>
      </c>
      <c r="HX20" s="9">
        <v>0.39500000000000002</v>
      </c>
      <c r="HY20" s="9">
        <v>0.19500000000000001</v>
      </c>
      <c r="HZ20" s="9">
        <v>0.2</v>
      </c>
      <c r="IA20" s="9">
        <v>3.8620000000000001</v>
      </c>
      <c r="IB20" s="9">
        <v>2.258</v>
      </c>
      <c r="IC20" s="9">
        <v>1.603</v>
      </c>
      <c r="ID20" s="9">
        <v>29.667999999999999</v>
      </c>
      <c r="IE20" s="9">
        <v>14.945</v>
      </c>
      <c r="IF20" s="9">
        <v>14.722</v>
      </c>
      <c r="IG20" s="9">
        <v>154.23400000000001</v>
      </c>
      <c r="IH20" s="9">
        <v>70.356999999999999</v>
      </c>
      <c r="II20" s="9">
        <v>83.876999999999995</v>
      </c>
      <c r="IJ20" s="9">
        <v>8.6349999999999998</v>
      </c>
      <c r="IK20" s="9">
        <v>3.081</v>
      </c>
      <c r="IL20" s="9">
        <v>5.5540000000000003</v>
      </c>
      <c r="IM20" s="9">
        <v>88.167000000000002</v>
      </c>
      <c r="IN20" s="9">
        <v>42.067999999999998</v>
      </c>
      <c r="IO20" s="9">
        <v>46.098999999999997</v>
      </c>
      <c r="IP20" s="9">
        <v>4.0640000000000001</v>
      </c>
      <c r="IQ20" s="9">
        <v>1.514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2488</v>
      </c>
      <c r="C1" s="3" t="s">
        <v>2489</v>
      </c>
      <c r="D1" s="3" t="s">
        <v>2490</v>
      </c>
      <c r="E1" s="3" t="s">
        <v>2491</v>
      </c>
      <c r="F1" s="3" t="s">
        <v>2492</v>
      </c>
      <c r="G1" s="3" t="s">
        <v>2493</v>
      </c>
      <c r="H1" s="3" t="s">
        <v>2494</v>
      </c>
      <c r="I1" s="3" t="s">
        <v>2495</v>
      </c>
      <c r="J1" s="3" t="s">
        <v>2496</v>
      </c>
      <c r="K1" s="3" t="s">
        <v>2497</v>
      </c>
      <c r="L1" s="3" t="s">
        <v>2498</v>
      </c>
      <c r="M1" s="3" t="s">
        <v>2499</v>
      </c>
      <c r="N1" s="3" t="s">
        <v>2500</v>
      </c>
      <c r="O1" s="3" t="s">
        <v>2501</v>
      </c>
      <c r="P1" s="3" t="s">
        <v>2502</v>
      </c>
      <c r="Q1" s="3" t="s">
        <v>2503</v>
      </c>
      <c r="R1" s="3" t="s">
        <v>2504</v>
      </c>
      <c r="S1" s="3" t="s">
        <v>2505</v>
      </c>
      <c r="T1" s="3" t="s">
        <v>2506</v>
      </c>
      <c r="U1" s="3" t="s">
        <v>2507</v>
      </c>
      <c r="V1" s="3" t="s">
        <v>2508</v>
      </c>
      <c r="W1" s="3" t="s">
        <v>2509</v>
      </c>
      <c r="X1" s="3" t="s">
        <v>2510</v>
      </c>
      <c r="Y1" s="3" t="s">
        <v>2511</v>
      </c>
      <c r="Z1" s="3" t="s">
        <v>2512</v>
      </c>
      <c r="AA1" s="3" t="s">
        <v>2513</v>
      </c>
      <c r="AB1" s="3" t="s">
        <v>2514</v>
      </c>
      <c r="AC1" s="3" t="s">
        <v>2515</v>
      </c>
      <c r="AD1" s="3" t="s">
        <v>2516</v>
      </c>
      <c r="AE1" s="3" t="s">
        <v>2517</v>
      </c>
      <c r="AF1" s="3" t="s">
        <v>2518</v>
      </c>
      <c r="AG1" s="3" t="s">
        <v>2519</v>
      </c>
      <c r="AH1" s="3" t="s">
        <v>2520</v>
      </c>
      <c r="AI1" s="3" t="s">
        <v>2521</v>
      </c>
      <c r="AJ1" s="3" t="s">
        <v>2522</v>
      </c>
      <c r="AK1" s="3" t="s">
        <v>2523</v>
      </c>
      <c r="AL1" s="3" t="s">
        <v>2524</v>
      </c>
      <c r="AM1" s="3" t="s">
        <v>2525</v>
      </c>
      <c r="AN1" s="3" t="s">
        <v>2526</v>
      </c>
      <c r="AO1" s="3" t="s">
        <v>2527</v>
      </c>
      <c r="AP1" s="3" t="s">
        <v>2528</v>
      </c>
      <c r="AQ1" s="3" t="s">
        <v>2529</v>
      </c>
      <c r="AR1" s="3" t="s">
        <v>2530</v>
      </c>
      <c r="AS1" s="3" t="s">
        <v>2531</v>
      </c>
      <c r="AT1" s="3" t="s">
        <v>2532</v>
      </c>
      <c r="AU1" s="3" t="s">
        <v>2533</v>
      </c>
      <c r="AV1" s="3" t="s">
        <v>2534</v>
      </c>
      <c r="AW1" s="3" t="s">
        <v>2535</v>
      </c>
      <c r="AX1" s="3" t="s">
        <v>2536</v>
      </c>
      <c r="AY1" s="3" t="s">
        <v>2537</v>
      </c>
      <c r="AZ1" s="3" t="s">
        <v>2538</v>
      </c>
      <c r="BA1" s="3" t="s">
        <v>2539</v>
      </c>
      <c r="BB1" s="3" t="s">
        <v>2540</v>
      </c>
      <c r="BC1" s="3" t="s">
        <v>2541</v>
      </c>
      <c r="BD1" s="3" t="s">
        <v>2542</v>
      </c>
      <c r="BE1" s="3" t="s">
        <v>2543</v>
      </c>
      <c r="BF1" s="3" t="s">
        <v>2544</v>
      </c>
      <c r="BG1" s="3" t="s">
        <v>2545</v>
      </c>
      <c r="BH1" s="3" t="s">
        <v>2546</v>
      </c>
      <c r="BI1" s="3" t="s">
        <v>2547</v>
      </c>
      <c r="BJ1" s="3" t="s">
        <v>2548</v>
      </c>
      <c r="BK1" s="3" t="s">
        <v>2549</v>
      </c>
      <c r="BL1" s="3" t="s">
        <v>2550</v>
      </c>
      <c r="BM1" s="3" t="s">
        <v>2551</v>
      </c>
      <c r="BN1" s="3" t="s">
        <v>2552</v>
      </c>
      <c r="BO1" s="3" t="s">
        <v>2553</v>
      </c>
      <c r="BP1" s="3" t="s">
        <v>2554</v>
      </c>
      <c r="BQ1" s="3" t="s">
        <v>2555</v>
      </c>
      <c r="BR1" s="3" t="s">
        <v>2556</v>
      </c>
      <c r="BS1" s="3" t="s">
        <v>2557</v>
      </c>
      <c r="BT1" s="3" t="s">
        <v>2558</v>
      </c>
      <c r="BU1" s="3" t="s">
        <v>2559</v>
      </c>
      <c r="BV1" s="3" t="s">
        <v>2560</v>
      </c>
      <c r="BW1" s="3" t="s">
        <v>2561</v>
      </c>
      <c r="BX1" s="3" t="s">
        <v>2562</v>
      </c>
      <c r="BY1" s="3" t="s">
        <v>2563</v>
      </c>
      <c r="BZ1" s="3" t="s">
        <v>2564</v>
      </c>
      <c r="CA1" s="3" t="s">
        <v>2565</v>
      </c>
      <c r="CB1" s="3" t="s">
        <v>2566</v>
      </c>
      <c r="CC1" s="3" t="s">
        <v>2567</v>
      </c>
      <c r="CD1" s="3" t="s">
        <v>2568</v>
      </c>
      <c r="CE1" s="3" t="s">
        <v>2569</v>
      </c>
      <c r="CF1" s="3" t="s">
        <v>2570</v>
      </c>
      <c r="CG1" s="3" t="s">
        <v>2571</v>
      </c>
      <c r="CH1" s="3" t="s">
        <v>2572</v>
      </c>
      <c r="CI1" s="3" t="s">
        <v>2573</v>
      </c>
      <c r="CJ1" s="3" t="s">
        <v>2574</v>
      </c>
      <c r="CK1" s="3" t="s">
        <v>2575</v>
      </c>
      <c r="CL1" s="3" t="s">
        <v>2576</v>
      </c>
      <c r="CM1" s="3" t="s">
        <v>2577</v>
      </c>
      <c r="CN1" s="3" t="s">
        <v>2578</v>
      </c>
      <c r="CO1" s="3" t="s">
        <v>2579</v>
      </c>
      <c r="CP1" s="3" t="s">
        <v>2580</v>
      </c>
      <c r="CQ1" s="3" t="s">
        <v>2581</v>
      </c>
      <c r="CR1" s="3" t="s">
        <v>2582</v>
      </c>
      <c r="CS1" s="3" t="s">
        <v>2583</v>
      </c>
      <c r="CT1" s="3" t="s">
        <v>2584</v>
      </c>
      <c r="CU1" s="3" t="s">
        <v>2585</v>
      </c>
      <c r="CV1" s="3" t="s">
        <v>2586</v>
      </c>
      <c r="CW1" s="3" t="s">
        <v>2587</v>
      </c>
      <c r="CX1" s="3" t="s">
        <v>2588</v>
      </c>
      <c r="CY1" s="3" t="s">
        <v>2589</v>
      </c>
      <c r="CZ1" s="3" t="s">
        <v>2590</v>
      </c>
      <c r="DA1" s="3" t="s">
        <v>2591</v>
      </c>
      <c r="DB1" s="3" t="s">
        <v>2592</v>
      </c>
      <c r="DC1" s="3" t="s">
        <v>2593</v>
      </c>
      <c r="DD1" s="3" t="s">
        <v>2594</v>
      </c>
      <c r="DE1" s="3" t="s">
        <v>2595</v>
      </c>
      <c r="DF1" s="3" t="s">
        <v>2596</v>
      </c>
      <c r="DG1" s="3" t="s">
        <v>2597</v>
      </c>
      <c r="DH1" s="3" t="s">
        <v>2598</v>
      </c>
      <c r="DI1" s="3" t="s">
        <v>2599</v>
      </c>
      <c r="DJ1" s="3" t="s">
        <v>2600</v>
      </c>
      <c r="DK1" s="3" t="s">
        <v>2601</v>
      </c>
      <c r="DL1" s="3" t="s">
        <v>2602</v>
      </c>
      <c r="DM1" s="3" t="s">
        <v>2603</v>
      </c>
      <c r="DN1" s="3" t="s">
        <v>2604</v>
      </c>
      <c r="DO1" s="3" t="s">
        <v>2605</v>
      </c>
      <c r="DP1" s="3" t="s">
        <v>2606</v>
      </c>
      <c r="DQ1" s="3" t="s">
        <v>2607</v>
      </c>
      <c r="DR1" s="3" t="s">
        <v>2608</v>
      </c>
      <c r="DS1" s="3" t="s">
        <v>2609</v>
      </c>
      <c r="DT1" s="3" t="s">
        <v>2610</v>
      </c>
      <c r="DU1" s="3" t="s">
        <v>2611</v>
      </c>
      <c r="DV1" s="3" t="s">
        <v>5379</v>
      </c>
      <c r="DW1" s="3" t="s">
        <v>5380</v>
      </c>
      <c r="DX1" s="3" t="s">
        <v>5381</v>
      </c>
      <c r="DY1" s="3" t="s">
        <v>5382</v>
      </c>
      <c r="DZ1" s="3" t="s">
        <v>5383</v>
      </c>
      <c r="EA1" s="3" t="s">
        <v>5384</v>
      </c>
      <c r="EB1" s="3" t="s">
        <v>2612</v>
      </c>
      <c r="EC1" s="3" t="s">
        <v>2613</v>
      </c>
      <c r="ED1" s="3" t="s">
        <v>2614</v>
      </c>
      <c r="EE1" s="3" t="s">
        <v>2615</v>
      </c>
      <c r="EF1" s="3" t="s">
        <v>2616</v>
      </c>
      <c r="EG1" s="3" t="s">
        <v>2617</v>
      </c>
      <c r="EH1" s="3" t="s">
        <v>2618</v>
      </c>
      <c r="EI1" s="3" t="s">
        <v>2619</v>
      </c>
      <c r="EJ1" s="3" t="s">
        <v>2620</v>
      </c>
      <c r="EK1" s="3" t="s">
        <v>2621</v>
      </c>
      <c r="EL1" s="3" t="s">
        <v>2622</v>
      </c>
      <c r="EM1" s="3" t="s">
        <v>2623</v>
      </c>
      <c r="EN1" s="3" t="s">
        <v>2624</v>
      </c>
      <c r="EO1" s="3" t="s">
        <v>2625</v>
      </c>
      <c r="EP1" s="3" t="s">
        <v>2626</v>
      </c>
      <c r="EQ1" s="3" t="s">
        <v>2627</v>
      </c>
      <c r="ER1" s="3" t="s">
        <v>2628</v>
      </c>
      <c r="ES1" s="3" t="s">
        <v>2629</v>
      </c>
      <c r="ET1" s="3" t="s">
        <v>2630</v>
      </c>
      <c r="EU1" s="3" t="s">
        <v>2631</v>
      </c>
      <c r="EV1" s="3" t="s">
        <v>2632</v>
      </c>
      <c r="EW1" s="3" t="s">
        <v>2633</v>
      </c>
      <c r="EX1" s="3" t="s">
        <v>2634</v>
      </c>
      <c r="EY1" s="3" t="s">
        <v>2635</v>
      </c>
      <c r="EZ1" s="3" t="s">
        <v>2636</v>
      </c>
      <c r="FA1" s="3" t="s">
        <v>2637</v>
      </c>
      <c r="FB1" s="3" t="s">
        <v>2638</v>
      </c>
      <c r="FC1" s="3" t="s">
        <v>2639</v>
      </c>
      <c r="FD1" s="3" t="s">
        <v>2640</v>
      </c>
      <c r="FE1" s="3" t="s">
        <v>2641</v>
      </c>
      <c r="FF1" s="3" t="s">
        <v>2642</v>
      </c>
      <c r="FG1" s="3" t="s">
        <v>2643</v>
      </c>
      <c r="FH1" s="3" t="s">
        <v>2644</v>
      </c>
      <c r="FI1" s="3" t="s">
        <v>2645</v>
      </c>
      <c r="FJ1" s="3" t="s">
        <v>2646</v>
      </c>
      <c r="FK1" s="3" t="s">
        <v>2647</v>
      </c>
      <c r="FL1" s="3" t="s">
        <v>2648</v>
      </c>
      <c r="FM1" s="3" t="s">
        <v>2649</v>
      </c>
      <c r="FN1" s="3" t="s">
        <v>2650</v>
      </c>
      <c r="FO1" s="3" t="s">
        <v>2651</v>
      </c>
      <c r="FP1" s="3" t="s">
        <v>2652</v>
      </c>
      <c r="FQ1" s="3" t="s">
        <v>2653</v>
      </c>
      <c r="FR1" s="3" t="s">
        <v>2654</v>
      </c>
      <c r="FS1" s="3" t="s">
        <v>2655</v>
      </c>
      <c r="FT1" s="3" t="s">
        <v>2656</v>
      </c>
      <c r="FU1" s="3" t="s">
        <v>2657</v>
      </c>
      <c r="FV1" s="3" t="s">
        <v>2658</v>
      </c>
      <c r="FW1" s="3" t="s">
        <v>2659</v>
      </c>
      <c r="FX1" s="3" t="s">
        <v>2660</v>
      </c>
      <c r="FY1" s="3" t="s">
        <v>2661</v>
      </c>
      <c r="FZ1" s="3" t="s">
        <v>2662</v>
      </c>
      <c r="GA1" s="3" t="s">
        <v>2663</v>
      </c>
      <c r="GB1" s="3" t="s">
        <v>2664</v>
      </c>
      <c r="GC1" s="3" t="s">
        <v>2665</v>
      </c>
      <c r="GD1" s="3" t="s">
        <v>2666</v>
      </c>
      <c r="GE1" s="3" t="s">
        <v>2667</v>
      </c>
      <c r="GF1" s="3" t="s">
        <v>2668</v>
      </c>
      <c r="GG1" s="3" t="s">
        <v>2669</v>
      </c>
      <c r="GH1" s="3" t="s">
        <v>2670</v>
      </c>
      <c r="GI1" s="3" t="s">
        <v>2671</v>
      </c>
      <c r="GJ1" s="3" t="s">
        <v>2672</v>
      </c>
      <c r="GK1" s="3" t="s">
        <v>2673</v>
      </c>
      <c r="GL1" s="3" t="s">
        <v>2674</v>
      </c>
      <c r="GM1" s="3" t="s">
        <v>2675</v>
      </c>
      <c r="GN1" s="3" t="s">
        <v>2676</v>
      </c>
      <c r="GO1" s="3" t="s">
        <v>2677</v>
      </c>
      <c r="GP1" s="3" t="s">
        <v>2678</v>
      </c>
      <c r="GQ1" s="3" t="s">
        <v>2679</v>
      </c>
      <c r="GR1" s="3" t="s">
        <v>2680</v>
      </c>
      <c r="GS1" s="3" t="s">
        <v>2681</v>
      </c>
      <c r="GT1" s="3" t="s">
        <v>2682</v>
      </c>
      <c r="GU1" s="3" t="s">
        <v>2683</v>
      </c>
      <c r="GV1" s="3" t="s">
        <v>2684</v>
      </c>
      <c r="GW1" s="3" t="s">
        <v>2685</v>
      </c>
      <c r="GX1" s="3" t="s">
        <v>2686</v>
      </c>
      <c r="GY1" s="3" t="s">
        <v>2687</v>
      </c>
      <c r="GZ1" s="3" t="s">
        <v>2688</v>
      </c>
      <c r="HA1" s="3" t="s">
        <v>2689</v>
      </c>
      <c r="HB1" s="3" t="s">
        <v>2690</v>
      </c>
      <c r="HC1" s="3" t="s">
        <v>2691</v>
      </c>
      <c r="HD1" s="3" t="s">
        <v>2692</v>
      </c>
      <c r="HE1" s="3" t="s">
        <v>2693</v>
      </c>
      <c r="HF1" s="3" t="s">
        <v>2694</v>
      </c>
      <c r="HG1" s="3" t="s">
        <v>2695</v>
      </c>
      <c r="HH1" s="3" t="s">
        <v>2696</v>
      </c>
      <c r="HI1" s="3" t="s">
        <v>2697</v>
      </c>
      <c r="HJ1" s="3" t="s">
        <v>2698</v>
      </c>
      <c r="HK1" s="3" t="s">
        <v>2699</v>
      </c>
      <c r="HL1" s="3" t="s">
        <v>2700</v>
      </c>
      <c r="HM1" s="3" t="s">
        <v>2701</v>
      </c>
      <c r="HN1" s="3" t="s">
        <v>2702</v>
      </c>
      <c r="HO1" s="3" t="s">
        <v>2703</v>
      </c>
      <c r="HP1" s="3" t="s">
        <v>2704</v>
      </c>
      <c r="HQ1" s="3" t="s">
        <v>2705</v>
      </c>
      <c r="HR1" s="3" t="s">
        <v>2706</v>
      </c>
      <c r="HS1" s="3" t="s">
        <v>2707</v>
      </c>
      <c r="HT1" s="3" t="s">
        <v>2708</v>
      </c>
      <c r="HU1" s="3" t="s">
        <v>2709</v>
      </c>
      <c r="HV1" s="3" t="s">
        <v>2710</v>
      </c>
      <c r="HW1" s="3" t="s">
        <v>2711</v>
      </c>
      <c r="HX1" s="3" t="s">
        <v>2712</v>
      </c>
      <c r="HY1" s="3" t="s">
        <v>2713</v>
      </c>
      <c r="HZ1" s="3" t="s">
        <v>2714</v>
      </c>
      <c r="IA1" s="3" t="s">
        <v>2715</v>
      </c>
      <c r="IB1" s="3" t="s">
        <v>2716</v>
      </c>
      <c r="IC1" s="3" t="s">
        <v>2717</v>
      </c>
      <c r="ID1" s="3" t="s">
        <v>2718</v>
      </c>
      <c r="IE1" s="3" t="s">
        <v>2719</v>
      </c>
      <c r="IF1" s="3" t="s">
        <v>2720</v>
      </c>
      <c r="IG1" s="3" t="s">
        <v>2721</v>
      </c>
      <c r="IH1" s="3" t="s">
        <v>2722</v>
      </c>
      <c r="II1" s="3" t="s">
        <v>2723</v>
      </c>
      <c r="IJ1" s="3" t="s">
        <v>2724</v>
      </c>
      <c r="IK1" s="3" t="s">
        <v>2725</v>
      </c>
      <c r="IL1" s="3" t="s">
        <v>2726</v>
      </c>
      <c r="IM1" s="3" t="s">
        <v>2727</v>
      </c>
      <c r="IN1" s="3" t="s">
        <v>2728</v>
      </c>
      <c r="IO1" s="3" t="s">
        <v>2729</v>
      </c>
      <c r="IP1" s="3" t="s">
        <v>2730</v>
      </c>
      <c r="IQ1" s="3" t="s">
        <v>2731</v>
      </c>
    </row>
    <row r="2" spans="1:251">
      <c r="A2" s="4" t="s">
        <v>244</v>
      </c>
      <c r="B2" s="7" t="s">
        <v>253</v>
      </c>
      <c r="C2" s="7" t="s">
        <v>253</v>
      </c>
      <c r="D2" s="7" t="s">
        <v>253</v>
      </c>
      <c r="E2" s="7" t="s">
        <v>253</v>
      </c>
      <c r="F2" s="7" t="s">
        <v>253</v>
      </c>
      <c r="G2" s="7" t="s">
        <v>253</v>
      </c>
      <c r="H2" s="7" t="s">
        <v>253</v>
      </c>
      <c r="I2" s="7" t="s">
        <v>253</v>
      </c>
      <c r="J2" s="7" t="s">
        <v>253</v>
      </c>
      <c r="K2" s="7" t="s">
        <v>253</v>
      </c>
      <c r="L2" s="7" t="s">
        <v>253</v>
      </c>
      <c r="M2" s="7" t="s">
        <v>253</v>
      </c>
      <c r="N2" s="7" t="s">
        <v>253</v>
      </c>
      <c r="O2" s="7" t="s">
        <v>253</v>
      </c>
      <c r="P2" s="7" t="s">
        <v>253</v>
      </c>
      <c r="Q2" s="7" t="s">
        <v>253</v>
      </c>
      <c r="R2" s="7" t="s">
        <v>253</v>
      </c>
      <c r="S2" s="7" t="s">
        <v>253</v>
      </c>
      <c r="T2" s="7" t="s">
        <v>253</v>
      </c>
      <c r="U2" s="7" t="s">
        <v>253</v>
      </c>
      <c r="V2" s="7" t="s">
        <v>253</v>
      </c>
      <c r="W2" s="7" t="s">
        <v>253</v>
      </c>
      <c r="X2" s="7" t="s">
        <v>253</v>
      </c>
      <c r="Y2" s="7" t="s">
        <v>253</v>
      </c>
      <c r="Z2" s="7" t="s">
        <v>253</v>
      </c>
      <c r="AA2" s="7" t="s">
        <v>253</v>
      </c>
      <c r="AB2" s="7" t="s">
        <v>253</v>
      </c>
      <c r="AC2" s="7" t="s">
        <v>253</v>
      </c>
      <c r="AD2" s="7" t="s">
        <v>253</v>
      </c>
      <c r="AE2" s="7" t="s">
        <v>253</v>
      </c>
      <c r="AF2" s="7" t="s">
        <v>253</v>
      </c>
      <c r="AG2" s="7" t="s">
        <v>253</v>
      </c>
      <c r="AH2" s="7" t="s">
        <v>253</v>
      </c>
      <c r="AI2" s="7" t="s">
        <v>253</v>
      </c>
      <c r="AJ2" s="7" t="s">
        <v>253</v>
      </c>
      <c r="AK2" s="7" t="s">
        <v>253</v>
      </c>
      <c r="AL2" s="7" t="s">
        <v>253</v>
      </c>
      <c r="AM2" s="7" t="s">
        <v>253</v>
      </c>
      <c r="AN2" s="7" t="s">
        <v>253</v>
      </c>
      <c r="AO2" s="7" t="s">
        <v>253</v>
      </c>
      <c r="AP2" s="7" t="s">
        <v>253</v>
      </c>
      <c r="AQ2" s="7" t="s">
        <v>253</v>
      </c>
      <c r="AR2" s="7" t="s">
        <v>253</v>
      </c>
      <c r="AS2" s="7" t="s">
        <v>253</v>
      </c>
      <c r="AT2" s="7" t="s">
        <v>253</v>
      </c>
      <c r="AU2" s="7" t="s">
        <v>253</v>
      </c>
      <c r="AV2" s="7" t="s">
        <v>253</v>
      </c>
      <c r="AW2" s="7" t="s">
        <v>253</v>
      </c>
      <c r="AX2" s="7" t="s">
        <v>253</v>
      </c>
      <c r="AY2" s="7" t="s">
        <v>253</v>
      </c>
      <c r="AZ2" s="7" t="s">
        <v>253</v>
      </c>
      <c r="BA2" s="7" t="s">
        <v>253</v>
      </c>
      <c r="BB2" s="7" t="s">
        <v>253</v>
      </c>
      <c r="BC2" s="7" t="s">
        <v>253</v>
      </c>
      <c r="BD2" s="7" t="s">
        <v>253</v>
      </c>
      <c r="BE2" s="7" t="s">
        <v>253</v>
      </c>
      <c r="BF2" s="7" t="s">
        <v>253</v>
      </c>
      <c r="BG2" s="7" t="s">
        <v>253</v>
      </c>
      <c r="BH2" s="7" t="s">
        <v>253</v>
      </c>
      <c r="BI2" s="7" t="s">
        <v>253</v>
      </c>
      <c r="BJ2" s="7" t="s">
        <v>253</v>
      </c>
      <c r="BK2" s="7" t="s">
        <v>253</v>
      </c>
      <c r="BL2" s="7" t="s">
        <v>253</v>
      </c>
      <c r="BM2" s="7" t="s">
        <v>253</v>
      </c>
      <c r="BN2" s="7" t="s">
        <v>253</v>
      </c>
      <c r="BO2" s="7" t="s">
        <v>253</v>
      </c>
      <c r="BP2" s="7" t="s">
        <v>253</v>
      </c>
      <c r="BQ2" s="7" t="s">
        <v>253</v>
      </c>
      <c r="BR2" s="7" t="s">
        <v>253</v>
      </c>
      <c r="BS2" s="7" t="s">
        <v>253</v>
      </c>
      <c r="BT2" s="7" t="s">
        <v>253</v>
      </c>
      <c r="BU2" s="7" t="s">
        <v>253</v>
      </c>
      <c r="BV2" s="7" t="s">
        <v>253</v>
      </c>
      <c r="BW2" s="7" t="s">
        <v>253</v>
      </c>
      <c r="BX2" s="7" t="s">
        <v>253</v>
      </c>
      <c r="BY2" s="7" t="s">
        <v>253</v>
      </c>
      <c r="BZ2" s="7" t="s">
        <v>253</v>
      </c>
      <c r="CA2" s="7" t="s">
        <v>253</v>
      </c>
      <c r="CB2" s="7" t="s">
        <v>253</v>
      </c>
      <c r="CC2" s="7" t="s">
        <v>253</v>
      </c>
      <c r="CD2" s="7" t="s">
        <v>253</v>
      </c>
      <c r="CE2" s="7" t="s">
        <v>253</v>
      </c>
      <c r="CF2" s="7" t="s">
        <v>253</v>
      </c>
      <c r="CG2" s="7" t="s">
        <v>253</v>
      </c>
      <c r="CH2" s="7" t="s">
        <v>253</v>
      </c>
      <c r="CI2" s="7" t="s">
        <v>253</v>
      </c>
      <c r="CJ2" s="7" t="s">
        <v>253</v>
      </c>
      <c r="CK2" s="7" t="s">
        <v>253</v>
      </c>
      <c r="CL2" s="7" t="s">
        <v>253</v>
      </c>
      <c r="CM2" s="7" t="s">
        <v>253</v>
      </c>
      <c r="CN2" s="7" t="s">
        <v>253</v>
      </c>
      <c r="CO2" s="7" t="s">
        <v>253</v>
      </c>
      <c r="CP2" s="7" t="s">
        <v>253</v>
      </c>
      <c r="CQ2" s="7" t="s">
        <v>253</v>
      </c>
      <c r="CR2" s="7" t="s">
        <v>253</v>
      </c>
      <c r="CS2" s="7" t="s">
        <v>253</v>
      </c>
      <c r="CT2" s="7" t="s">
        <v>253</v>
      </c>
      <c r="CU2" s="7" t="s">
        <v>253</v>
      </c>
      <c r="CV2" s="7" t="s">
        <v>253</v>
      </c>
      <c r="CW2" s="7" t="s">
        <v>253</v>
      </c>
      <c r="CX2" s="7" t="s">
        <v>253</v>
      </c>
      <c r="CY2" s="7" t="s">
        <v>253</v>
      </c>
      <c r="CZ2" s="7" t="s">
        <v>253</v>
      </c>
      <c r="DA2" s="7" t="s">
        <v>253</v>
      </c>
      <c r="DB2" s="7" t="s">
        <v>253</v>
      </c>
      <c r="DC2" s="7" t="s">
        <v>253</v>
      </c>
      <c r="DD2" s="7" t="s">
        <v>253</v>
      </c>
      <c r="DE2" s="7" t="s">
        <v>253</v>
      </c>
      <c r="DF2" s="7" t="s">
        <v>253</v>
      </c>
      <c r="DG2" s="7" t="s">
        <v>253</v>
      </c>
      <c r="DH2" s="7" t="s">
        <v>253</v>
      </c>
      <c r="DI2" s="7" t="s">
        <v>253</v>
      </c>
      <c r="DJ2" s="7" t="s">
        <v>253</v>
      </c>
      <c r="DK2" s="7" t="s">
        <v>253</v>
      </c>
      <c r="DL2" s="7" t="s">
        <v>253</v>
      </c>
      <c r="DM2" s="7" t="s">
        <v>253</v>
      </c>
      <c r="DN2" s="7" t="s">
        <v>253</v>
      </c>
      <c r="DO2" s="7" t="s">
        <v>253</v>
      </c>
      <c r="DP2" s="7" t="s">
        <v>253</v>
      </c>
      <c r="DQ2" s="7" t="s">
        <v>253</v>
      </c>
      <c r="DR2" s="7" t="s">
        <v>253</v>
      </c>
      <c r="DS2" s="7" t="s">
        <v>253</v>
      </c>
      <c r="DT2" s="7" t="s">
        <v>253</v>
      </c>
      <c r="DU2" s="7" t="s">
        <v>253</v>
      </c>
      <c r="DV2" s="7" t="s">
        <v>253</v>
      </c>
      <c r="DW2" s="7" t="s">
        <v>253</v>
      </c>
      <c r="DX2" s="7" t="s">
        <v>253</v>
      </c>
      <c r="DY2" s="7" t="s">
        <v>253</v>
      </c>
      <c r="DZ2" s="7" t="s">
        <v>253</v>
      </c>
      <c r="EA2" s="7" t="s">
        <v>253</v>
      </c>
      <c r="EB2" s="7" t="s">
        <v>253</v>
      </c>
      <c r="EC2" s="7" t="s">
        <v>253</v>
      </c>
      <c r="ED2" s="7" t="s">
        <v>253</v>
      </c>
      <c r="EE2" s="7" t="s">
        <v>253</v>
      </c>
      <c r="EF2" s="7" t="s">
        <v>253</v>
      </c>
      <c r="EG2" s="7" t="s">
        <v>253</v>
      </c>
      <c r="EH2" s="7" t="s">
        <v>253</v>
      </c>
      <c r="EI2" s="7" t="s">
        <v>253</v>
      </c>
      <c r="EJ2" s="7" t="s">
        <v>253</v>
      </c>
      <c r="EK2" s="7" t="s">
        <v>253</v>
      </c>
      <c r="EL2" s="7" t="s">
        <v>253</v>
      </c>
      <c r="EM2" s="7" t="s">
        <v>253</v>
      </c>
      <c r="EN2" s="7" t="s">
        <v>253</v>
      </c>
      <c r="EO2" s="7" t="s">
        <v>253</v>
      </c>
      <c r="EP2" s="7" t="s">
        <v>253</v>
      </c>
      <c r="EQ2" s="7" t="s">
        <v>253</v>
      </c>
      <c r="ER2" s="7" t="s">
        <v>253</v>
      </c>
      <c r="ES2" s="7" t="s">
        <v>253</v>
      </c>
      <c r="ET2" s="7" t="s">
        <v>253</v>
      </c>
      <c r="EU2" s="7" t="s">
        <v>253</v>
      </c>
      <c r="EV2" s="7" t="s">
        <v>253</v>
      </c>
      <c r="EW2" s="7" t="s">
        <v>253</v>
      </c>
      <c r="EX2" s="7" t="s">
        <v>253</v>
      </c>
      <c r="EY2" s="7" t="s">
        <v>253</v>
      </c>
      <c r="EZ2" s="7" t="s">
        <v>253</v>
      </c>
      <c r="FA2" s="7" t="s">
        <v>253</v>
      </c>
      <c r="FB2" s="7" t="s">
        <v>253</v>
      </c>
      <c r="FC2" s="7" t="s">
        <v>253</v>
      </c>
      <c r="FD2" s="7" t="s">
        <v>253</v>
      </c>
      <c r="FE2" s="7" t="s">
        <v>253</v>
      </c>
      <c r="FF2" s="7" t="s">
        <v>253</v>
      </c>
      <c r="FG2" s="7" t="s">
        <v>253</v>
      </c>
      <c r="FH2" s="7" t="s">
        <v>253</v>
      </c>
      <c r="FI2" s="7" t="s">
        <v>253</v>
      </c>
      <c r="FJ2" s="7" t="s">
        <v>253</v>
      </c>
      <c r="FK2" s="7" t="s">
        <v>253</v>
      </c>
      <c r="FL2" s="7" t="s">
        <v>253</v>
      </c>
      <c r="FM2" s="7" t="s">
        <v>253</v>
      </c>
      <c r="FN2" s="7" t="s">
        <v>253</v>
      </c>
      <c r="FO2" s="7" t="s">
        <v>253</v>
      </c>
      <c r="FP2" s="7" t="s">
        <v>253</v>
      </c>
      <c r="FQ2" s="7" t="s">
        <v>253</v>
      </c>
      <c r="FR2" s="7" t="s">
        <v>253</v>
      </c>
      <c r="FS2" s="7" t="s">
        <v>253</v>
      </c>
      <c r="FT2" s="7" t="s">
        <v>253</v>
      </c>
      <c r="FU2" s="7" t="s">
        <v>253</v>
      </c>
      <c r="FV2" s="7" t="s">
        <v>253</v>
      </c>
      <c r="FW2" s="7" t="s">
        <v>253</v>
      </c>
      <c r="FX2" s="7" t="s">
        <v>253</v>
      </c>
      <c r="FY2" s="7" t="s">
        <v>253</v>
      </c>
      <c r="FZ2" s="7" t="s">
        <v>253</v>
      </c>
      <c r="GA2" s="7" t="s">
        <v>253</v>
      </c>
      <c r="GB2" s="7" t="s">
        <v>253</v>
      </c>
      <c r="GC2" s="7" t="s">
        <v>253</v>
      </c>
      <c r="GD2" s="7" t="s">
        <v>253</v>
      </c>
      <c r="GE2" s="7" t="s">
        <v>253</v>
      </c>
      <c r="GF2" s="7" t="s">
        <v>253</v>
      </c>
      <c r="GG2" s="7" t="s">
        <v>253</v>
      </c>
      <c r="GH2" s="7" t="s">
        <v>253</v>
      </c>
      <c r="GI2" s="7" t="s">
        <v>253</v>
      </c>
      <c r="GJ2" s="7" t="s">
        <v>253</v>
      </c>
      <c r="GK2" s="7" t="s">
        <v>253</v>
      </c>
      <c r="GL2" s="7" t="s">
        <v>253</v>
      </c>
      <c r="GM2" s="7" t="s">
        <v>253</v>
      </c>
      <c r="GN2" s="7" t="s">
        <v>253</v>
      </c>
      <c r="GO2" s="7" t="s">
        <v>253</v>
      </c>
      <c r="GP2" s="7" t="s">
        <v>253</v>
      </c>
      <c r="GQ2" s="7" t="s">
        <v>253</v>
      </c>
      <c r="GR2" s="7" t="s">
        <v>253</v>
      </c>
      <c r="GS2" s="7" t="s">
        <v>253</v>
      </c>
      <c r="GT2" s="7" t="s">
        <v>253</v>
      </c>
      <c r="GU2" s="7" t="s">
        <v>253</v>
      </c>
      <c r="GV2" s="7" t="s">
        <v>253</v>
      </c>
      <c r="GW2" s="7" t="s">
        <v>253</v>
      </c>
      <c r="GX2" s="7" t="s">
        <v>253</v>
      </c>
      <c r="GY2" s="7" t="s">
        <v>253</v>
      </c>
      <c r="GZ2" s="7" t="s">
        <v>253</v>
      </c>
      <c r="HA2" s="7" t="s">
        <v>253</v>
      </c>
      <c r="HB2" s="7" t="s">
        <v>253</v>
      </c>
      <c r="HC2" s="7" t="s">
        <v>253</v>
      </c>
      <c r="HD2" s="7" t="s">
        <v>253</v>
      </c>
      <c r="HE2" s="7" t="s">
        <v>253</v>
      </c>
      <c r="HF2" s="7" t="s">
        <v>253</v>
      </c>
      <c r="HG2" s="7" t="s">
        <v>253</v>
      </c>
      <c r="HH2" s="7" t="s">
        <v>253</v>
      </c>
      <c r="HI2" s="7" t="s">
        <v>253</v>
      </c>
      <c r="HJ2" s="7" t="s">
        <v>253</v>
      </c>
      <c r="HK2" s="7" t="s">
        <v>253</v>
      </c>
      <c r="HL2" s="7" t="s">
        <v>253</v>
      </c>
      <c r="HM2" s="7" t="s">
        <v>253</v>
      </c>
      <c r="HN2" s="7" t="s">
        <v>253</v>
      </c>
      <c r="HO2" s="7" t="s">
        <v>253</v>
      </c>
      <c r="HP2" s="7" t="s">
        <v>253</v>
      </c>
      <c r="HQ2" s="7" t="s">
        <v>253</v>
      </c>
      <c r="HR2" s="7" t="s">
        <v>253</v>
      </c>
      <c r="HS2" s="7" t="s">
        <v>253</v>
      </c>
      <c r="HT2" s="7" t="s">
        <v>253</v>
      </c>
      <c r="HU2" s="7" t="s">
        <v>253</v>
      </c>
      <c r="HV2" s="7" t="s">
        <v>253</v>
      </c>
      <c r="HW2" s="7" t="s">
        <v>253</v>
      </c>
      <c r="HX2" s="7" t="s">
        <v>253</v>
      </c>
      <c r="HY2" s="7" t="s">
        <v>253</v>
      </c>
      <c r="HZ2" s="7" t="s">
        <v>253</v>
      </c>
      <c r="IA2" s="7" t="s">
        <v>253</v>
      </c>
      <c r="IB2" s="7" t="s">
        <v>253</v>
      </c>
      <c r="IC2" s="7" t="s">
        <v>253</v>
      </c>
      <c r="ID2" s="7" t="s">
        <v>253</v>
      </c>
      <c r="IE2" s="7" t="s">
        <v>253</v>
      </c>
      <c r="IF2" s="7" t="s">
        <v>253</v>
      </c>
      <c r="IG2" s="7" t="s">
        <v>253</v>
      </c>
      <c r="IH2" s="7" t="s">
        <v>253</v>
      </c>
      <c r="II2" s="7" t="s">
        <v>253</v>
      </c>
      <c r="IJ2" s="7" t="s">
        <v>253</v>
      </c>
      <c r="IK2" s="7" t="s">
        <v>253</v>
      </c>
      <c r="IL2" s="7" t="s">
        <v>253</v>
      </c>
      <c r="IM2" s="7" t="s">
        <v>253</v>
      </c>
      <c r="IN2" s="7" t="s">
        <v>253</v>
      </c>
      <c r="IO2" s="7" t="s">
        <v>253</v>
      </c>
      <c r="IP2" s="7" t="s">
        <v>253</v>
      </c>
      <c r="IQ2" s="7" t="s">
        <v>253</v>
      </c>
    </row>
    <row r="3" spans="1:251">
      <c r="A3" s="4" t="s">
        <v>245</v>
      </c>
      <c r="B3" s="8" t="s">
        <v>254</v>
      </c>
      <c r="C3" s="8" t="s">
        <v>254</v>
      </c>
      <c r="D3" s="8" t="s">
        <v>254</v>
      </c>
      <c r="E3" s="8" t="s">
        <v>254</v>
      </c>
      <c r="F3" s="8" t="s">
        <v>254</v>
      </c>
      <c r="G3" s="8" t="s">
        <v>254</v>
      </c>
      <c r="H3" s="8" t="s">
        <v>254</v>
      </c>
      <c r="I3" s="8" t="s">
        <v>254</v>
      </c>
      <c r="J3" s="8" t="s">
        <v>254</v>
      </c>
      <c r="K3" s="8" t="s">
        <v>254</v>
      </c>
      <c r="L3" s="8" t="s">
        <v>254</v>
      </c>
      <c r="M3" s="8" t="s">
        <v>254</v>
      </c>
      <c r="N3" s="8" t="s">
        <v>254</v>
      </c>
      <c r="O3" s="8" t="s">
        <v>254</v>
      </c>
      <c r="P3" s="8" t="s">
        <v>254</v>
      </c>
      <c r="Q3" s="8" t="s">
        <v>254</v>
      </c>
      <c r="R3" s="8" t="s">
        <v>254</v>
      </c>
      <c r="S3" s="8" t="s">
        <v>254</v>
      </c>
      <c r="T3" s="8" t="s">
        <v>254</v>
      </c>
      <c r="U3" s="8" t="s">
        <v>254</v>
      </c>
      <c r="V3" s="8" t="s">
        <v>254</v>
      </c>
      <c r="W3" s="8" t="s">
        <v>254</v>
      </c>
      <c r="X3" s="8" t="s">
        <v>254</v>
      </c>
      <c r="Y3" s="8" t="s">
        <v>254</v>
      </c>
      <c r="Z3" s="8" t="s">
        <v>254</v>
      </c>
      <c r="AA3" s="8" t="s">
        <v>254</v>
      </c>
      <c r="AB3" s="8" t="s">
        <v>254</v>
      </c>
      <c r="AC3" s="8" t="s">
        <v>254</v>
      </c>
      <c r="AD3" s="8" t="s">
        <v>254</v>
      </c>
      <c r="AE3" s="8" t="s">
        <v>254</v>
      </c>
      <c r="AF3" s="8" t="s">
        <v>254</v>
      </c>
      <c r="AG3" s="8" t="s">
        <v>254</v>
      </c>
      <c r="AH3" s="8" t="s">
        <v>254</v>
      </c>
      <c r="AI3" s="8" t="s">
        <v>254</v>
      </c>
      <c r="AJ3" s="8" t="s">
        <v>254</v>
      </c>
      <c r="AK3" s="8" t="s">
        <v>254</v>
      </c>
      <c r="AL3" s="8" t="s">
        <v>254</v>
      </c>
      <c r="AM3" s="8" t="s">
        <v>254</v>
      </c>
      <c r="AN3" s="8" t="s">
        <v>254</v>
      </c>
      <c r="AO3" s="8" t="s">
        <v>254</v>
      </c>
      <c r="AP3" s="8" t="s">
        <v>254</v>
      </c>
      <c r="AQ3" s="8" t="s">
        <v>254</v>
      </c>
      <c r="AR3" s="8" t="s">
        <v>254</v>
      </c>
      <c r="AS3" s="8" t="s">
        <v>254</v>
      </c>
      <c r="AT3" s="8" t="s">
        <v>254</v>
      </c>
      <c r="AU3" s="8" t="s">
        <v>254</v>
      </c>
      <c r="AV3" s="8" t="s">
        <v>254</v>
      </c>
      <c r="AW3" s="8" t="s">
        <v>254</v>
      </c>
      <c r="AX3" s="8" t="s">
        <v>254</v>
      </c>
      <c r="AY3" s="8" t="s">
        <v>254</v>
      </c>
      <c r="AZ3" s="8" t="s">
        <v>254</v>
      </c>
      <c r="BA3" s="8" t="s">
        <v>254</v>
      </c>
      <c r="BB3" s="8" t="s">
        <v>254</v>
      </c>
      <c r="BC3" s="8" t="s">
        <v>254</v>
      </c>
      <c r="BD3" s="8" t="s">
        <v>254</v>
      </c>
      <c r="BE3" s="8" t="s">
        <v>254</v>
      </c>
      <c r="BF3" s="8" t="s">
        <v>254</v>
      </c>
      <c r="BG3" s="8" t="s">
        <v>254</v>
      </c>
      <c r="BH3" s="8" t="s">
        <v>254</v>
      </c>
      <c r="BI3" s="8" t="s">
        <v>254</v>
      </c>
      <c r="BJ3" s="8" t="s">
        <v>254</v>
      </c>
      <c r="BK3" s="8" t="s">
        <v>254</v>
      </c>
      <c r="BL3" s="8" t="s">
        <v>254</v>
      </c>
      <c r="BM3" s="8" t="s">
        <v>254</v>
      </c>
      <c r="BN3" s="8" t="s">
        <v>254</v>
      </c>
      <c r="BO3" s="8" t="s">
        <v>254</v>
      </c>
      <c r="BP3" s="8" t="s">
        <v>254</v>
      </c>
      <c r="BQ3" s="8" t="s">
        <v>254</v>
      </c>
      <c r="BR3" s="8" t="s">
        <v>254</v>
      </c>
      <c r="BS3" s="8" t="s">
        <v>254</v>
      </c>
      <c r="BT3" s="8" t="s">
        <v>254</v>
      </c>
      <c r="BU3" s="8" t="s">
        <v>254</v>
      </c>
      <c r="BV3" s="8" t="s">
        <v>254</v>
      </c>
      <c r="BW3" s="8" t="s">
        <v>254</v>
      </c>
      <c r="BX3" s="8" t="s">
        <v>254</v>
      </c>
      <c r="BY3" s="8" t="s">
        <v>254</v>
      </c>
      <c r="BZ3" s="8" t="s">
        <v>254</v>
      </c>
      <c r="CA3" s="8" t="s">
        <v>254</v>
      </c>
      <c r="CB3" s="8" t="s">
        <v>254</v>
      </c>
      <c r="CC3" s="8" t="s">
        <v>254</v>
      </c>
      <c r="CD3" s="8" t="s">
        <v>254</v>
      </c>
      <c r="CE3" s="8" t="s">
        <v>254</v>
      </c>
      <c r="CF3" s="8" t="s">
        <v>254</v>
      </c>
      <c r="CG3" s="8" t="s">
        <v>254</v>
      </c>
      <c r="CH3" s="8" t="s">
        <v>254</v>
      </c>
      <c r="CI3" s="8" t="s">
        <v>254</v>
      </c>
      <c r="CJ3" s="8" t="s">
        <v>254</v>
      </c>
      <c r="CK3" s="8" t="s">
        <v>254</v>
      </c>
      <c r="CL3" s="8" t="s">
        <v>254</v>
      </c>
      <c r="CM3" s="8" t="s">
        <v>254</v>
      </c>
      <c r="CN3" s="8" t="s">
        <v>254</v>
      </c>
      <c r="CO3" s="8" t="s">
        <v>254</v>
      </c>
      <c r="CP3" s="8" t="s">
        <v>254</v>
      </c>
      <c r="CQ3" s="8" t="s">
        <v>254</v>
      </c>
      <c r="CR3" s="8" t="s">
        <v>254</v>
      </c>
      <c r="CS3" s="8" t="s">
        <v>254</v>
      </c>
      <c r="CT3" s="8" t="s">
        <v>254</v>
      </c>
      <c r="CU3" s="8" t="s">
        <v>254</v>
      </c>
      <c r="CV3" s="8" t="s">
        <v>254</v>
      </c>
      <c r="CW3" s="8" t="s">
        <v>254</v>
      </c>
      <c r="CX3" s="8" t="s">
        <v>254</v>
      </c>
      <c r="CY3" s="8" t="s">
        <v>254</v>
      </c>
      <c r="CZ3" s="8" t="s">
        <v>254</v>
      </c>
      <c r="DA3" s="8" t="s">
        <v>254</v>
      </c>
      <c r="DB3" s="8" t="s">
        <v>254</v>
      </c>
      <c r="DC3" s="8" t="s">
        <v>254</v>
      </c>
      <c r="DD3" s="8" t="s">
        <v>254</v>
      </c>
      <c r="DE3" s="8" t="s">
        <v>254</v>
      </c>
      <c r="DF3" s="8" t="s">
        <v>254</v>
      </c>
      <c r="DG3" s="8" t="s">
        <v>254</v>
      </c>
      <c r="DH3" s="8" t="s">
        <v>254</v>
      </c>
      <c r="DI3" s="8" t="s">
        <v>254</v>
      </c>
      <c r="DJ3" s="8" t="s">
        <v>254</v>
      </c>
      <c r="DK3" s="8" t="s">
        <v>254</v>
      </c>
      <c r="DL3" s="8" t="s">
        <v>254</v>
      </c>
      <c r="DM3" s="8" t="s">
        <v>254</v>
      </c>
      <c r="DN3" s="8" t="s">
        <v>254</v>
      </c>
      <c r="DO3" s="8" t="s">
        <v>254</v>
      </c>
      <c r="DP3" s="8" t="s">
        <v>254</v>
      </c>
      <c r="DQ3" s="8" t="s">
        <v>254</v>
      </c>
      <c r="DR3" s="8" t="s">
        <v>254</v>
      </c>
      <c r="DS3" s="8" t="s">
        <v>254</v>
      </c>
      <c r="DT3" s="8" t="s">
        <v>254</v>
      </c>
      <c r="DU3" s="8" t="s">
        <v>254</v>
      </c>
      <c r="DV3" s="8" t="s">
        <v>254</v>
      </c>
      <c r="DW3" s="8" t="s">
        <v>254</v>
      </c>
      <c r="DX3" s="8" t="s">
        <v>254</v>
      </c>
      <c r="DY3" s="8" t="s">
        <v>254</v>
      </c>
      <c r="DZ3" s="8" t="s">
        <v>254</v>
      </c>
      <c r="EA3" s="8" t="s">
        <v>254</v>
      </c>
      <c r="EB3" s="8" t="s">
        <v>254</v>
      </c>
      <c r="EC3" s="8" t="s">
        <v>254</v>
      </c>
      <c r="ED3" s="8" t="s">
        <v>254</v>
      </c>
      <c r="EE3" s="8" t="s">
        <v>254</v>
      </c>
      <c r="EF3" s="8" t="s">
        <v>254</v>
      </c>
      <c r="EG3" s="8" t="s">
        <v>254</v>
      </c>
      <c r="EH3" s="8" t="s">
        <v>254</v>
      </c>
      <c r="EI3" s="8" t="s">
        <v>254</v>
      </c>
      <c r="EJ3" s="8" t="s">
        <v>254</v>
      </c>
      <c r="EK3" s="8" t="s">
        <v>254</v>
      </c>
      <c r="EL3" s="8" t="s">
        <v>254</v>
      </c>
      <c r="EM3" s="8" t="s">
        <v>254</v>
      </c>
      <c r="EN3" s="8" t="s">
        <v>254</v>
      </c>
      <c r="EO3" s="8" t="s">
        <v>254</v>
      </c>
      <c r="EP3" s="8" t="s">
        <v>254</v>
      </c>
      <c r="EQ3" s="8" t="s">
        <v>254</v>
      </c>
      <c r="ER3" s="8" t="s">
        <v>254</v>
      </c>
      <c r="ES3" s="8" t="s">
        <v>254</v>
      </c>
      <c r="ET3" s="8" t="s">
        <v>254</v>
      </c>
      <c r="EU3" s="8" t="s">
        <v>254</v>
      </c>
      <c r="EV3" s="8" t="s">
        <v>254</v>
      </c>
      <c r="EW3" s="8" t="s">
        <v>254</v>
      </c>
      <c r="EX3" s="8" t="s">
        <v>254</v>
      </c>
      <c r="EY3" s="8" t="s">
        <v>254</v>
      </c>
      <c r="EZ3" s="8" t="s">
        <v>254</v>
      </c>
      <c r="FA3" s="8" t="s">
        <v>254</v>
      </c>
      <c r="FB3" s="8" t="s">
        <v>254</v>
      </c>
      <c r="FC3" s="8" t="s">
        <v>254</v>
      </c>
      <c r="FD3" s="8" t="s">
        <v>254</v>
      </c>
      <c r="FE3" s="8" t="s">
        <v>254</v>
      </c>
      <c r="FF3" s="8" t="s">
        <v>254</v>
      </c>
      <c r="FG3" s="8" t="s">
        <v>254</v>
      </c>
      <c r="FH3" s="8" t="s">
        <v>254</v>
      </c>
      <c r="FI3" s="8" t="s">
        <v>254</v>
      </c>
      <c r="FJ3" s="8" t="s">
        <v>254</v>
      </c>
      <c r="FK3" s="8" t="s">
        <v>254</v>
      </c>
      <c r="FL3" s="8" t="s">
        <v>254</v>
      </c>
      <c r="FM3" s="8" t="s">
        <v>254</v>
      </c>
      <c r="FN3" s="8" t="s">
        <v>254</v>
      </c>
      <c r="FO3" s="8" t="s">
        <v>254</v>
      </c>
      <c r="FP3" s="8" t="s">
        <v>254</v>
      </c>
      <c r="FQ3" s="8" t="s">
        <v>254</v>
      </c>
      <c r="FR3" s="8" t="s">
        <v>254</v>
      </c>
      <c r="FS3" s="8" t="s">
        <v>254</v>
      </c>
      <c r="FT3" s="8" t="s">
        <v>254</v>
      </c>
      <c r="FU3" s="8" t="s">
        <v>254</v>
      </c>
      <c r="FV3" s="8" t="s">
        <v>254</v>
      </c>
      <c r="FW3" s="8" t="s">
        <v>254</v>
      </c>
      <c r="FX3" s="8" t="s">
        <v>254</v>
      </c>
      <c r="FY3" s="8" t="s">
        <v>254</v>
      </c>
      <c r="FZ3" s="8" t="s">
        <v>254</v>
      </c>
      <c r="GA3" s="8" t="s">
        <v>254</v>
      </c>
      <c r="GB3" s="8" t="s">
        <v>254</v>
      </c>
      <c r="GC3" s="8" t="s">
        <v>254</v>
      </c>
      <c r="GD3" s="8" t="s">
        <v>254</v>
      </c>
      <c r="GE3" s="8" t="s">
        <v>254</v>
      </c>
      <c r="GF3" s="8" t="s">
        <v>254</v>
      </c>
      <c r="GG3" s="8" t="s">
        <v>254</v>
      </c>
      <c r="GH3" s="8" t="s">
        <v>254</v>
      </c>
      <c r="GI3" s="8" t="s">
        <v>254</v>
      </c>
      <c r="GJ3" s="8" t="s">
        <v>254</v>
      </c>
      <c r="GK3" s="8" t="s">
        <v>254</v>
      </c>
      <c r="GL3" s="8" t="s">
        <v>254</v>
      </c>
      <c r="GM3" s="8" t="s">
        <v>254</v>
      </c>
      <c r="GN3" s="8" t="s">
        <v>254</v>
      </c>
      <c r="GO3" s="8" t="s">
        <v>254</v>
      </c>
      <c r="GP3" s="8" t="s">
        <v>254</v>
      </c>
      <c r="GQ3" s="8" t="s">
        <v>254</v>
      </c>
      <c r="GR3" s="8" t="s">
        <v>254</v>
      </c>
      <c r="GS3" s="8" t="s">
        <v>254</v>
      </c>
      <c r="GT3" s="8" t="s">
        <v>254</v>
      </c>
      <c r="GU3" s="8" t="s">
        <v>254</v>
      </c>
      <c r="GV3" s="8" t="s">
        <v>254</v>
      </c>
      <c r="GW3" s="8" t="s">
        <v>254</v>
      </c>
      <c r="GX3" s="8" t="s">
        <v>254</v>
      </c>
      <c r="GY3" s="8" t="s">
        <v>254</v>
      </c>
      <c r="GZ3" s="8" t="s">
        <v>254</v>
      </c>
      <c r="HA3" s="8" t="s">
        <v>254</v>
      </c>
      <c r="HB3" s="8" t="s">
        <v>254</v>
      </c>
      <c r="HC3" s="8" t="s">
        <v>254</v>
      </c>
      <c r="HD3" s="8" t="s">
        <v>254</v>
      </c>
      <c r="HE3" s="8" t="s">
        <v>254</v>
      </c>
      <c r="HF3" s="8" t="s">
        <v>254</v>
      </c>
      <c r="HG3" s="8" t="s">
        <v>254</v>
      </c>
      <c r="HH3" s="8" t="s">
        <v>254</v>
      </c>
      <c r="HI3" s="8" t="s">
        <v>254</v>
      </c>
      <c r="HJ3" s="8" t="s">
        <v>254</v>
      </c>
      <c r="HK3" s="8" t="s">
        <v>254</v>
      </c>
      <c r="HL3" s="8" t="s">
        <v>254</v>
      </c>
      <c r="HM3" s="8" t="s">
        <v>254</v>
      </c>
      <c r="HN3" s="8" t="s">
        <v>254</v>
      </c>
      <c r="HO3" s="8" t="s">
        <v>254</v>
      </c>
      <c r="HP3" s="8" t="s">
        <v>254</v>
      </c>
      <c r="HQ3" s="8" t="s">
        <v>254</v>
      </c>
      <c r="HR3" s="8" t="s">
        <v>254</v>
      </c>
      <c r="HS3" s="8" t="s">
        <v>254</v>
      </c>
      <c r="HT3" s="8" t="s">
        <v>254</v>
      </c>
      <c r="HU3" s="8" t="s">
        <v>254</v>
      </c>
      <c r="HV3" s="8" t="s">
        <v>254</v>
      </c>
      <c r="HW3" s="8" t="s">
        <v>254</v>
      </c>
      <c r="HX3" s="8" t="s">
        <v>254</v>
      </c>
      <c r="HY3" s="8" t="s">
        <v>254</v>
      </c>
      <c r="HZ3" s="8" t="s">
        <v>254</v>
      </c>
      <c r="IA3" s="8" t="s">
        <v>254</v>
      </c>
      <c r="IB3" s="8" t="s">
        <v>254</v>
      </c>
      <c r="IC3" s="8" t="s">
        <v>254</v>
      </c>
      <c r="ID3" s="8" t="s">
        <v>254</v>
      </c>
      <c r="IE3" s="8" t="s">
        <v>254</v>
      </c>
      <c r="IF3" s="8" t="s">
        <v>254</v>
      </c>
      <c r="IG3" s="8" t="s">
        <v>254</v>
      </c>
      <c r="IH3" s="8" t="s">
        <v>254</v>
      </c>
      <c r="II3" s="8" t="s">
        <v>254</v>
      </c>
      <c r="IJ3" s="8" t="s">
        <v>254</v>
      </c>
      <c r="IK3" s="8" t="s">
        <v>254</v>
      </c>
      <c r="IL3" s="8" t="s">
        <v>254</v>
      </c>
      <c r="IM3" s="8" t="s">
        <v>254</v>
      </c>
      <c r="IN3" s="8" t="s">
        <v>254</v>
      </c>
      <c r="IO3" s="8" t="s">
        <v>254</v>
      </c>
      <c r="IP3" s="8" t="s">
        <v>254</v>
      </c>
      <c r="IQ3" s="8" t="s">
        <v>254</v>
      </c>
    </row>
    <row r="4" spans="1:251">
      <c r="A4" s="4" t="s">
        <v>246</v>
      </c>
      <c r="B4" s="8" t="s">
        <v>255</v>
      </c>
      <c r="C4" s="8" t="s">
        <v>255</v>
      </c>
      <c r="D4" s="8" t="s">
        <v>255</v>
      </c>
      <c r="E4" s="8" t="s">
        <v>255</v>
      </c>
      <c r="F4" s="8" t="s">
        <v>255</v>
      </c>
      <c r="G4" s="8" t="s">
        <v>255</v>
      </c>
      <c r="H4" s="8" t="s">
        <v>255</v>
      </c>
      <c r="I4" s="8" t="s">
        <v>255</v>
      </c>
      <c r="J4" s="8" t="s">
        <v>255</v>
      </c>
      <c r="K4" s="8" t="s">
        <v>255</v>
      </c>
      <c r="L4" s="8" t="s">
        <v>255</v>
      </c>
      <c r="M4" s="8" t="s">
        <v>255</v>
      </c>
      <c r="N4" s="8" t="s">
        <v>255</v>
      </c>
      <c r="O4" s="8" t="s">
        <v>255</v>
      </c>
      <c r="P4" s="8" t="s">
        <v>255</v>
      </c>
      <c r="Q4" s="8" t="s">
        <v>255</v>
      </c>
      <c r="R4" s="8" t="s">
        <v>255</v>
      </c>
      <c r="S4" s="8" t="s">
        <v>255</v>
      </c>
      <c r="T4" s="8" t="s">
        <v>255</v>
      </c>
      <c r="U4" s="8" t="s">
        <v>255</v>
      </c>
      <c r="V4" s="8" t="s">
        <v>255</v>
      </c>
      <c r="W4" s="8" t="s">
        <v>255</v>
      </c>
      <c r="X4" s="8" t="s">
        <v>255</v>
      </c>
      <c r="Y4" s="8" t="s">
        <v>255</v>
      </c>
      <c r="Z4" s="8" t="s">
        <v>255</v>
      </c>
      <c r="AA4" s="8" t="s">
        <v>255</v>
      </c>
      <c r="AB4" s="8" t="s">
        <v>255</v>
      </c>
      <c r="AC4" s="8" t="s">
        <v>255</v>
      </c>
      <c r="AD4" s="8" t="s">
        <v>255</v>
      </c>
      <c r="AE4" s="8" t="s">
        <v>255</v>
      </c>
      <c r="AF4" s="8" t="s">
        <v>255</v>
      </c>
      <c r="AG4" s="8" t="s">
        <v>255</v>
      </c>
      <c r="AH4" s="8" t="s">
        <v>255</v>
      </c>
      <c r="AI4" s="8" t="s">
        <v>255</v>
      </c>
      <c r="AJ4" s="8" t="s">
        <v>255</v>
      </c>
      <c r="AK4" s="8" t="s">
        <v>255</v>
      </c>
      <c r="AL4" s="8" t="s">
        <v>255</v>
      </c>
      <c r="AM4" s="8" t="s">
        <v>255</v>
      </c>
      <c r="AN4" s="8" t="s">
        <v>255</v>
      </c>
      <c r="AO4" s="8" t="s">
        <v>255</v>
      </c>
      <c r="AP4" s="8" t="s">
        <v>255</v>
      </c>
      <c r="AQ4" s="8" t="s">
        <v>255</v>
      </c>
      <c r="AR4" s="8" t="s">
        <v>255</v>
      </c>
      <c r="AS4" s="8" t="s">
        <v>255</v>
      </c>
      <c r="AT4" s="8" t="s">
        <v>255</v>
      </c>
      <c r="AU4" s="8" t="s">
        <v>255</v>
      </c>
      <c r="AV4" s="8" t="s">
        <v>255</v>
      </c>
      <c r="AW4" s="8" t="s">
        <v>255</v>
      </c>
      <c r="AX4" s="8" t="s">
        <v>255</v>
      </c>
      <c r="AY4" s="8" t="s">
        <v>255</v>
      </c>
      <c r="AZ4" s="8" t="s">
        <v>255</v>
      </c>
      <c r="BA4" s="8" t="s">
        <v>255</v>
      </c>
      <c r="BB4" s="8" t="s">
        <v>255</v>
      </c>
      <c r="BC4" s="8" t="s">
        <v>255</v>
      </c>
      <c r="BD4" s="8" t="s">
        <v>255</v>
      </c>
      <c r="BE4" s="8" t="s">
        <v>255</v>
      </c>
      <c r="BF4" s="8" t="s">
        <v>255</v>
      </c>
      <c r="BG4" s="8" t="s">
        <v>255</v>
      </c>
      <c r="BH4" s="8" t="s">
        <v>255</v>
      </c>
      <c r="BI4" s="8" t="s">
        <v>255</v>
      </c>
      <c r="BJ4" s="8" t="s">
        <v>255</v>
      </c>
      <c r="BK4" s="8" t="s">
        <v>255</v>
      </c>
      <c r="BL4" s="8" t="s">
        <v>255</v>
      </c>
      <c r="BM4" s="8" t="s">
        <v>255</v>
      </c>
      <c r="BN4" s="8" t="s">
        <v>255</v>
      </c>
      <c r="BO4" s="8" t="s">
        <v>255</v>
      </c>
      <c r="BP4" s="8" t="s">
        <v>255</v>
      </c>
      <c r="BQ4" s="8" t="s">
        <v>255</v>
      </c>
      <c r="BR4" s="8" t="s">
        <v>255</v>
      </c>
      <c r="BS4" s="8" t="s">
        <v>255</v>
      </c>
      <c r="BT4" s="8" t="s">
        <v>255</v>
      </c>
      <c r="BU4" s="8" t="s">
        <v>255</v>
      </c>
      <c r="BV4" s="8" t="s">
        <v>255</v>
      </c>
      <c r="BW4" s="8" t="s">
        <v>255</v>
      </c>
      <c r="BX4" s="8" t="s">
        <v>255</v>
      </c>
      <c r="BY4" s="8" t="s">
        <v>255</v>
      </c>
      <c r="BZ4" s="8" t="s">
        <v>255</v>
      </c>
      <c r="CA4" s="8" t="s">
        <v>255</v>
      </c>
      <c r="CB4" s="8" t="s">
        <v>255</v>
      </c>
      <c r="CC4" s="8" t="s">
        <v>255</v>
      </c>
      <c r="CD4" s="8" t="s">
        <v>255</v>
      </c>
      <c r="CE4" s="8" t="s">
        <v>255</v>
      </c>
      <c r="CF4" s="8" t="s">
        <v>255</v>
      </c>
      <c r="CG4" s="8" t="s">
        <v>255</v>
      </c>
      <c r="CH4" s="8" t="s">
        <v>255</v>
      </c>
      <c r="CI4" s="8" t="s">
        <v>255</v>
      </c>
      <c r="CJ4" s="8" t="s">
        <v>255</v>
      </c>
      <c r="CK4" s="8" t="s">
        <v>255</v>
      </c>
      <c r="CL4" s="8" t="s">
        <v>255</v>
      </c>
      <c r="CM4" s="8" t="s">
        <v>255</v>
      </c>
      <c r="CN4" s="8" t="s">
        <v>255</v>
      </c>
      <c r="CO4" s="8" t="s">
        <v>255</v>
      </c>
      <c r="CP4" s="8" t="s">
        <v>255</v>
      </c>
      <c r="CQ4" s="8" t="s">
        <v>255</v>
      </c>
      <c r="CR4" s="8" t="s">
        <v>255</v>
      </c>
      <c r="CS4" s="8" t="s">
        <v>255</v>
      </c>
      <c r="CT4" s="8" t="s">
        <v>255</v>
      </c>
      <c r="CU4" s="8" t="s">
        <v>255</v>
      </c>
      <c r="CV4" s="8" t="s">
        <v>255</v>
      </c>
      <c r="CW4" s="8" t="s">
        <v>255</v>
      </c>
      <c r="CX4" s="8" t="s">
        <v>255</v>
      </c>
      <c r="CY4" s="8" t="s">
        <v>255</v>
      </c>
      <c r="CZ4" s="8" t="s">
        <v>255</v>
      </c>
      <c r="DA4" s="8" t="s">
        <v>255</v>
      </c>
      <c r="DB4" s="8" t="s">
        <v>255</v>
      </c>
      <c r="DC4" s="8" t="s">
        <v>255</v>
      </c>
      <c r="DD4" s="8" t="s">
        <v>255</v>
      </c>
      <c r="DE4" s="8" t="s">
        <v>255</v>
      </c>
      <c r="DF4" s="8" t="s">
        <v>255</v>
      </c>
      <c r="DG4" s="8" t="s">
        <v>255</v>
      </c>
      <c r="DH4" s="8" t="s">
        <v>255</v>
      </c>
      <c r="DI4" s="8" t="s">
        <v>255</v>
      </c>
      <c r="DJ4" s="8" t="s">
        <v>255</v>
      </c>
      <c r="DK4" s="8" t="s">
        <v>255</v>
      </c>
      <c r="DL4" s="8" t="s">
        <v>255</v>
      </c>
      <c r="DM4" s="8" t="s">
        <v>255</v>
      </c>
      <c r="DN4" s="8" t="s">
        <v>255</v>
      </c>
      <c r="DO4" s="8" t="s">
        <v>255</v>
      </c>
      <c r="DP4" s="8" t="s">
        <v>255</v>
      </c>
      <c r="DQ4" s="8" t="s">
        <v>255</v>
      </c>
      <c r="DR4" s="8" t="s">
        <v>255</v>
      </c>
      <c r="DS4" s="8" t="s">
        <v>255</v>
      </c>
      <c r="DT4" s="8" t="s">
        <v>255</v>
      </c>
      <c r="DU4" s="8" t="s">
        <v>255</v>
      </c>
      <c r="DV4" s="8" t="s">
        <v>255</v>
      </c>
      <c r="DW4" s="8" t="s">
        <v>255</v>
      </c>
      <c r="DX4" s="8" t="s">
        <v>255</v>
      </c>
      <c r="DY4" s="8" t="s">
        <v>255</v>
      </c>
      <c r="DZ4" s="8" t="s">
        <v>255</v>
      </c>
      <c r="EA4" s="8" t="s">
        <v>255</v>
      </c>
      <c r="EB4" s="8" t="s">
        <v>255</v>
      </c>
      <c r="EC4" s="8" t="s">
        <v>255</v>
      </c>
      <c r="ED4" s="8" t="s">
        <v>255</v>
      </c>
      <c r="EE4" s="8" t="s">
        <v>255</v>
      </c>
      <c r="EF4" s="8" t="s">
        <v>255</v>
      </c>
      <c r="EG4" s="8" t="s">
        <v>255</v>
      </c>
      <c r="EH4" s="8" t="s">
        <v>255</v>
      </c>
      <c r="EI4" s="8" t="s">
        <v>255</v>
      </c>
      <c r="EJ4" s="8" t="s">
        <v>255</v>
      </c>
      <c r="EK4" s="8" t="s">
        <v>255</v>
      </c>
      <c r="EL4" s="8" t="s">
        <v>255</v>
      </c>
      <c r="EM4" s="8" t="s">
        <v>255</v>
      </c>
      <c r="EN4" s="8" t="s">
        <v>255</v>
      </c>
      <c r="EO4" s="8" t="s">
        <v>255</v>
      </c>
      <c r="EP4" s="8" t="s">
        <v>255</v>
      </c>
      <c r="EQ4" s="8" t="s">
        <v>255</v>
      </c>
      <c r="ER4" s="8" t="s">
        <v>255</v>
      </c>
      <c r="ES4" s="8" t="s">
        <v>255</v>
      </c>
      <c r="ET4" s="8" t="s">
        <v>255</v>
      </c>
      <c r="EU4" s="8" t="s">
        <v>255</v>
      </c>
      <c r="EV4" s="8" t="s">
        <v>255</v>
      </c>
      <c r="EW4" s="8" t="s">
        <v>255</v>
      </c>
      <c r="EX4" s="8" t="s">
        <v>255</v>
      </c>
      <c r="EY4" s="8" t="s">
        <v>255</v>
      </c>
      <c r="EZ4" s="8" t="s">
        <v>255</v>
      </c>
      <c r="FA4" s="8" t="s">
        <v>255</v>
      </c>
      <c r="FB4" s="8" t="s">
        <v>255</v>
      </c>
      <c r="FC4" s="8" t="s">
        <v>255</v>
      </c>
      <c r="FD4" s="8" t="s">
        <v>255</v>
      </c>
      <c r="FE4" s="8" t="s">
        <v>255</v>
      </c>
      <c r="FF4" s="8" t="s">
        <v>255</v>
      </c>
      <c r="FG4" s="8" t="s">
        <v>255</v>
      </c>
      <c r="FH4" s="8" t="s">
        <v>255</v>
      </c>
      <c r="FI4" s="8" t="s">
        <v>255</v>
      </c>
      <c r="FJ4" s="8" t="s">
        <v>255</v>
      </c>
      <c r="FK4" s="8" t="s">
        <v>255</v>
      </c>
      <c r="FL4" s="8" t="s">
        <v>255</v>
      </c>
      <c r="FM4" s="8" t="s">
        <v>255</v>
      </c>
      <c r="FN4" s="8" t="s">
        <v>255</v>
      </c>
      <c r="FO4" s="8" t="s">
        <v>255</v>
      </c>
      <c r="FP4" s="8" t="s">
        <v>255</v>
      </c>
      <c r="FQ4" s="8" t="s">
        <v>255</v>
      </c>
      <c r="FR4" s="8" t="s">
        <v>255</v>
      </c>
      <c r="FS4" s="8" t="s">
        <v>255</v>
      </c>
      <c r="FT4" s="8" t="s">
        <v>255</v>
      </c>
      <c r="FU4" s="8" t="s">
        <v>255</v>
      </c>
      <c r="FV4" s="8" t="s">
        <v>255</v>
      </c>
      <c r="FW4" s="8" t="s">
        <v>255</v>
      </c>
      <c r="FX4" s="8" t="s">
        <v>255</v>
      </c>
      <c r="FY4" s="8" t="s">
        <v>255</v>
      </c>
      <c r="FZ4" s="8" t="s">
        <v>255</v>
      </c>
      <c r="GA4" s="8" t="s">
        <v>255</v>
      </c>
      <c r="GB4" s="8" t="s">
        <v>255</v>
      </c>
      <c r="GC4" s="8" t="s">
        <v>255</v>
      </c>
      <c r="GD4" s="8" t="s">
        <v>255</v>
      </c>
      <c r="GE4" s="8" t="s">
        <v>255</v>
      </c>
      <c r="GF4" s="8" t="s">
        <v>255</v>
      </c>
      <c r="GG4" s="8" t="s">
        <v>255</v>
      </c>
      <c r="GH4" s="8" t="s">
        <v>255</v>
      </c>
      <c r="GI4" s="8" t="s">
        <v>255</v>
      </c>
      <c r="GJ4" s="8" t="s">
        <v>255</v>
      </c>
      <c r="GK4" s="8" t="s">
        <v>255</v>
      </c>
      <c r="GL4" s="8" t="s">
        <v>255</v>
      </c>
      <c r="GM4" s="8" t="s">
        <v>255</v>
      </c>
      <c r="GN4" s="8" t="s">
        <v>255</v>
      </c>
      <c r="GO4" s="8" t="s">
        <v>255</v>
      </c>
      <c r="GP4" s="8" t="s">
        <v>255</v>
      </c>
      <c r="GQ4" s="8" t="s">
        <v>255</v>
      </c>
      <c r="GR4" s="8" t="s">
        <v>255</v>
      </c>
      <c r="GS4" s="8" t="s">
        <v>255</v>
      </c>
      <c r="GT4" s="8" t="s">
        <v>255</v>
      </c>
      <c r="GU4" s="8" t="s">
        <v>255</v>
      </c>
      <c r="GV4" s="8" t="s">
        <v>255</v>
      </c>
      <c r="GW4" s="8" t="s">
        <v>255</v>
      </c>
      <c r="GX4" s="8" t="s">
        <v>255</v>
      </c>
      <c r="GY4" s="8" t="s">
        <v>255</v>
      </c>
      <c r="GZ4" s="8" t="s">
        <v>255</v>
      </c>
      <c r="HA4" s="8" t="s">
        <v>255</v>
      </c>
      <c r="HB4" s="8" t="s">
        <v>255</v>
      </c>
      <c r="HC4" s="8" t="s">
        <v>255</v>
      </c>
      <c r="HD4" s="8" t="s">
        <v>255</v>
      </c>
      <c r="HE4" s="8" t="s">
        <v>255</v>
      </c>
      <c r="HF4" s="8" t="s">
        <v>255</v>
      </c>
      <c r="HG4" s="8" t="s">
        <v>255</v>
      </c>
      <c r="HH4" s="8" t="s">
        <v>255</v>
      </c>
      <c r="HI4" s="8" t="s">
        <v>255</v>
      </c>
      <c r="HJ4" s="8" t="s">
        <v>255</v>
      </c>
      <c r="HK4" s="8" t="s">
        <v>255</v>
      </c>
      <c r="HL4" s="8" t="s">
        <v>255</v>
      </c>
      <c r="HM4" s="8" t="s">
        <v>255</v>
      </c>
      <c r="HN4" s="8" t="s">
        <v>255</v>
      </c>
      <c r="HO4" s="8" t="s">
        <v>255</v>
      </c>
      <c r="HP4" s="8" t="s">
        <v>255</v>
      </c>
      <c r="HQ4" s="8" t="s">
        <v>255</v>
      </c>
      <c r="HR4" s="8" t="s">
        <v>255</v>
      </c>
      <c r="HS4" s="8" t="s">
        <v>255</v>
      </c>
      <c r="HT4" s="8" t="s">
        <v>255</v>
      </c>
      <c r="HU4" s="8" t="s">
        <v>255</v>
      </c>
      <c r="HV4" s="8" t="s">
        <v>255</v>
      </c>
      <c r="HW4" s="8" t="s">
        <v>255</v>
      </c>
      <c r="HX4" s="8" t="s">
        <v>255</v>
      </c>
      <c r="HY4" s="8" t="s">
        <v>255</v>
      </c>
      <c r="HZ4" s="8" t="s">
        <v>255</v>
      </c>
      <c r="IA4" s="8" t="s">
        <v>255</v>
      </c>
      <c r="IB4" s="8" t="s">
        <v>255</v>
      </c>
      <c r="IC4" s="8" t="s">
        <v>255</v>
      </c>
      <c r="ID4" s="8" t="s">
        <v>255</v>
      </c>
      <c r="IE4" s="8" t="s">
        <v>255</v>
      </c>
      <c r="IF4" s="8" t="s">
        <v>255</v>
      </c>
      <c r="IG4" s="8" t="s">
        <v>255</v>
      </c>
      <c r="IH4" s="8" t="s">
        <v>255</v>
      </c>
      <c r="II4" s="8" t="s">
        <v>255</v>
      </c>
      <c r="IJ4" s="8" t="s">
        <v>255</v>
      </c>
      <c r="IK4" s="8" t="s">
        <v>255</v>
      </c>
      <c r="IL4" s="8" t="s">
        <v>255</v>
      </c>
      <c r="IM4" s="8" t="s">
        <v>255</v>
      </c>
      <c r="IN4" s="8" t="s">
        <v>255</v>
      </c>
      <c r="IO4" s="8" t="s">
        <v>255</v>
      </c>
      <c r="IP4" s="8" t="s">
        <v>255</v>
      </c>
      <c r="IQ4" s="8" t="s">
        <v>255</v>
      </c>
    </row>
    <row r="5" spans="1:251">
      <c r="A5" s="4" t="s">
        <v>247</v>
      </c>
      <c r="B5" s="8" t="s">
        <v>5259</v>
      </c>
      <c r="C5" s="8" t="s">
        <v>5259</v>
      </c>
      <c r="D5" s="8" t="s">
        <v>5259</v>
      </c>
      <c r="E5" s="8" t="s">
        <v>5259</v>
      </c>
      <c r="F5" s="8" t="s">
        <v>5259</v>
      </c>
      <c r="G5" s="8" t="s">
        <v>5259</v>
      </c>
      <c r="H5" s="8" t="s">
        <v>5259</v>
      </c>
      <c r="I5" s="8" t="s">
        <v>5259</v>
      </c>
      <c r="J5" s="8" t="s">
        <v>5259</v>
      </c>
      <c r="K5" s="8" t="s">
        <v>5259</v>
      </c>
      <c r="L5" s="8" t="s">
        <v>5259</v>
      </c>
      <c r="M5" s="8" t="s">
        <v>5259</v>
      </c>
      <c r="N5" s="8" t="s">
        <v>5259</v>
      </c>
      <c r="O5" s="8" t="s">
        <v>5259</v>
      </c>
      <c r="P5" s="8" t="s">
        <v>5259</v>
      </c>
      <c r="Q5" s="8" t="s">
        <v>5259</v>
      </c>
      <c r="R5" s="8" t="s">
        <v>5259</v>
      </c>
      <c r="S5" s="8" t="s">
        <v>5259</v>
      </c>
      <c r="T5" s="8" t="s">
        <v>5259</v>
      </c>
      <c r="U5" s="8" t="s">
        <v>5259</v>
      </c>
      <c r="V5" s="8" t="s">
        <v>5259</v>
      </c>
      <c r="W5" s="8" t="s">
        <v>5259</v>
      </c>
      <c r="X5" s="8" t="s">
        <v>5259</v>
      </c>
      <c r="Y5" s="8" t="s">
        <v>5259</v>
      </c>
      <c r="Z5" s="8" t="s">
        <v>5259</v>
      </c>
      <c r="AA5" s="8" t="s">
        <v>5259</v>
      </c>
      <c r="AB5" s="8" t="s">
        <v>5259</v>
      </c>
      <c r="AC5" s="8" t="s">
        <v>5259</v>
      </c>
      <c r="AD5" s="8" t="s">
        <v>5259</v>
      </c>
      <c r="AE5" s="8" t="s">
        <v>5259</v>
      </c>
      <c r="AF5" s="8" t="s">
        <v>5259</v>
      </c>
      <c r="AG5" s="8" t="s">
        <v>5259</v>
      </c>
      <c r="AH5" s="8" t="s">
        <v>5259</v>
      </c>
      <c r="AI5" s="8" t="s">
        <v>5259</v>
      </c>
      <c r="AJ5" s="8" t="s">
        <v>5259</v>
      </c>
      <c r="AK5" s="8" t="s">
        <v>5259</v>
      </c>
      <c r="AL5" s="8" t="s">
        <v>5259</v>
      </c>
      <c r="AM5" s="8" t="s">
        <v>5259</v>
      </c>
      <c r="AN5" s="8" t="s">
        <v>5259</v>
      </c>
      <c r="AO5" s="8" t="s">
        <v>5259</v>
      </c>
      <c r="AP5" s="8" t="s">
        <v>5259</v>
      </c>
      <c r="AQ5" s="8" t="s">
        <v>5259</v>
      </c>
      <c r="AR5" s="8" t="s">
        <v>5259</v>
      </c>
      <c r="AS5" s="8" t="s">
        <v>5259</v>
      </c>
      <c r="AT5" s="8" t="s">
        <v>5259</v>
      </c>
      <c r="AU5" s="8" t="s">
        <v>5259</v>
      </c>
      <c r="AV5" s="8" t="s">
        <v>5259</v>
      </c>
      <c r="AW5" s="8" t="s">
        <v>5259</v>
      </c>
      <c r="AX5" s="8" t="s">
        <v>5259</v>
      </c>
      <c r="AY5" s="8" t="s">
        <v>5259</v>
      </c>
      <c r="AZ5" s="8" t="s">
        <v>5259</v>
      </c>
      <c r="BA5" s="8" t="s">
        <v>5259</v>
      </c>
      <c r="BB5" s="8" t="s">
        <v>5259</v>
      </c>
      <c r="BC5" s="8" t="s">
        <v>5259</v>
      </c>
      <c r="BD5" s="8" t="s">
        <v>5259</v>
      </c>
      <c r="BE5" s="8" t="s">
        <v>5259</v>
      </c>
      <c r="BF5" s="8" t="s">
        <v>5259</v>
      </c>
      <c r="BG5" s="8" t="s">
        <v>5259</v>
      </c>
      <c r="BH5" s="8" t="s">
        <v>5259</v>
      </c>
      <c r="BI5" s="8" t="s">
        <v>5259</v>
      </c>
      <c r="BJ5" s="8" t="s">
        <v>5259</v>
      </c>
      <c r="BK5" s="8" t="s">
        <v>5259</v>
      </c>
      <c r="BL5" s="8" t="s">
        <v>5259</v>
      </c>
      <c r="BM5" s="8" t="s">
        <v>5259</v>
      </c>
      <c r="BN5" s="8" t="s">
        <v>5259</v>
      </c>
      <c r="BO5" s="8" t="s">
        <v>5259</v>
      </c>
      <c r="BP5" s="8" t="s">
        <v>5259</v>
      </c>
      <c r="BQ5" s="8" t="s">
        <v>5259</v>
      </c>
      <c r="BR5" s="8" t="s">
        <v>5259</v>
      </c>
      <c r="BS5" s="8" t="s">
        <v>5259</v>
      </c>
      <c r="BT5" s="8" t="s">
        <v>5259</v>
      </c>
      <c r="BU5" s="8" t="s">
        <v>5259</v>
      </c>
      <c r="BV5" s="8" t="s">
        <v>5259</v>
      </c>
      <c r="BW5" s="8" t="s">
        <v>5259</v>
      </c>
      <c r="BX5" s="8" t="s">
        <v>5259</v>
      </c>
      <c r="BY5" s="8" t="s">
        <v>5259</v>
      </c>
      <c r="BZ5" s="8" t="s">
        <v>5259</v>
      </c>
      <c r="CA5" s="8" t="s">
        <v>5259</v>
      </c>
      <c r="CB5" s="8" t="s">
        <v>5259</v>
      </c>
      <c r="CC5" s="8" t="s">
        <v>5259</v>
      </c>
      <c r="CD5" s="8" t="s">
        <v>5259</v>
      </c>
      <c r="CE5" s="8" t="s">
        <v>5259</v>
      </c>
      <c r="CF5" s="8" t="s">
        <v>5259</v>
      </c>
      <c r="CG5" s="8" t="s">
        <v>5259</v>
      </c>
      <c r="CH5" s="8" t="s">
        <v>5259</v>
      </c>
      <c r="CI5" s="8" t="s">
        <v>5259</v>
      </c>
      <c r="CJ5" s="8" t="s">
        <v>5259</v>
      </c>
      <c r="CK5" s="8" t="s">
        <v>5259</v>
      </c>
      <c r="CL5" s="8" t="s">
        <v>5259</v>
      </c>
      <c r="CM5" s="8" t="s">
        <v>5259</v>
      </c>
      <c r="CN5" s="8" t="s">
        <v>5259</v>
      </c>
      <c r="CO5" s="8" t="s">
        <v>5259</v>
      </c>
      <c r="CP5" s="8" t="s">
        <v>5259</v>
      </c>
      <c r="CQ5" s="8" t="s">
        <v>5259</v>
      </c>
      <c r="CR5" s="8" t="s">
        <v>5259</v>
      </c>
      <c r="CS5" s="8" t="s">
        <v>5259</v>
      </c>
      <c r="CT5" s="8" t="s">
        <v>5259</v>
      </c>
      <c r="CU5" s="8" t="s">
        <v>5259</v>
      </c>
      <c r="CV5" s="8" t="s">
        <v>5259</v>
      </c>
      <c r="CW5" s="8" t="s">
        <v>5259</v>
      </c>
      <c r="CX5" s="8" t="s">
        <v>5259</v>
      </c>
      <c r="CY5" s="8" t="s">
        <v>5259</v>
      </c>
      <c r="CZ5" s="8" t="s">
        <v>5259</v>
      </c>
      <c r="DA5" s="8" t="s">
        <v>5259</v>
      </c>
      <c r="DB5" s="8" t="s">
        <v>5259</v>
      </c>
      <c r="DC5" s="8" t="s">
        <v>5259</v>
      </c>
      <c r="DD5" s="8" t="s">
        <v>5259</v>
      </c>
      <c r="DE5" s="8" t="s">
        <v>5259</v>
      </c>
      <c r="DF5" s="8" t="s">
        <v>5259</v>
      </c>
      <c r="DG5" s="8" t="s">
        <v>5259</v>
      </c>
      <c r="DH5" s="8" t="s">
        <v>5259</v>
      </c>
      <c r="DI5" s="8" t="s">
        <v>5259</v>
      </c>
      <c r="DJ5" s="8" t="s">
        <v>5259</v>
      </c>
      <c r="DK5" s="8" t="s">
        <v>5259</v>
      </c>
      <c r="DL5" s="8" t="s">
        <v>5259</v>
      </c>
      <c r="DM5" s="8" t="s">
        <v>5259</v>
      </c>
      <c r="DN5" s="8" t="s">
        <v>5259</v>
      </c>
      <c r="DO5" s="8" t="s">
        <v>5259</v>
      </c>
      <c r="DP5" s="8" t="s">
        <v>5259</v>
      </c>
      <c r="DQ5" s="8" t="s">
        <v>5259</v>
      </c>
      <c r="DR5" s="8" t="s">
        <v>5259</v>
      </c>
      <c r="DS5" s="8" t="s">
        <v>5259</v>
      </c>
      <c r="DT5" s="8" t="s">
        <v>5259</v>
      </c>
      <c r="DU5" s="8" t="s">
        <v>5259</v>
      </c>
      <c r="DV5" s="8" t="s">
        <v>5259</v>
      </c>
      <c r="DW5" s="8" t="s">
        <v>5259</v>
      </c>
      <c r="DX5" s="8" t="s">
        <v>5259</v>
      </c>
      <c r="DY5" s="8" t="s">
        <v>5259</v>
      </c>
      <c r="DZ5" s="8" t="s">
        <v>5259</v>
      </c>
      <c r="EA5" s="8" t="s">
        <v>5259</v>
      </c>
      <c r="EB5" s="8" t="s">
        <v>5259</v>
      </c>
      <c r="EC5" s="8" t="s">
        <v>5259</v>
      </c>
      <c r="ED5" s="8" t="s">
        <v>5259</v>
      </c>
      <c r="EE5" s="8" t="s">
        <v>5259</v>
      </c>
      <c r="EF5" s="8" t="s">
        <v>5259</v>
      </c>
      <c r="EG5" s="8" t="s">
        <v>5259</v>
      </c>
      <c r="EH5" s="8" t="s">
        <v>5259</v>
      </c>
      <c r="EI5" s="8" t="s">
        <v>5259</v>
      </c>
      <c r="EJ5" s="8" t="s">
        <v>5259</v>
      </c>
      <c r="EK5" s="8" t="s">
        <v>5259</v>
      </c>
      <c r="EL5" s="8" t="s">
        <v>5259</v>
      </c>
      <c r="EM5" s="8" t="s">
        <v>5259</v>
      </c>
      <c r="EN5" s="8" t="s">
        <v>5259</v>
      </c>
      <c r="EO5" s="8" t="s">
        <v>5259</v>
      </c>
      <c r="EP5" s="8" t="s">
        <v>5259</v>
      </c>
      <c r="EQ5" s="8" t="s">
        <v>5259</v>
      </c>
      <c r="ER5" s="8" t="s">
        <v>5259</v>
      </c>
      <c r="ES5" s="8" t="s">
        <v>5259</v>
      </c>
      <c r="ET5" s="8" t="s">
        <v>5259</v>
      </c>
      <c r="EU5" s="8" t="s">
        <v>5259</v>
      </c>
      <c r="EV5" s="8" t="s">
        <v>5259</v>
      </c>
      <c r="EW5" s="8" t="s">
        <v>5259</v>
      </c>
      <c r="EX5" s="8" t="s">
        <v>5259</v>
      </c>
      <c r="EY5" s="8" t="s">
        <v>5259</v>
      </c>
      <c r="EZ5" s="8" t="s">
        <v>5259</v>
      </c>
      <c r="FA5" s="8" t="s">
        <v>5259</v>
      </c>
      <c r="FB5" s="8" t="s">
        <v>5259</v>
      </c>
      <c r="FC5" s="8" t="s">
        <v>5259</v>
      </c>
      <c r="FD5" s="8" t="s">
        <v>5259</v>
      </c>
      <c r="FE5" s="8" t="s">
        <v>5259</v>
      </c>
      <c r="FF5" s="8" t="s">
        <v>5259</v>
      </c>
      <c r="FG5" s="8" t="s">
        <v>5259</v>
      </c>
      <c r="FH5" s="8" t="s">
        <v>5259</v>
      </c>
      <c r="FI5" s="8" t="s">
        <v>5259</v>
      </c>
      <c r="FJ5" s="8" t="s">
        <v>5259</v>
      </c>
      <c r="FK5" s="8" t="s">
        <v>5259</v>
      </c>
      <c r="FL5" s="8" t="s">
        <v>5259</v>
      </c>
      <c r="FM5" s="8" t="s">
        <v>5259</v>
      </c>
      <c r="FN5" s="8" t="s">
        <v>5259</v>
      </c>
      <c r="FO5" s="8" t="s">
        <v>5259</v>
      </c>
      <c r="FP5" s="8" t="s">
        <v>5259</v>
      </c>
      <c r="FQ5" s="8" t="s">
        <v>5259</v>
      </c>
      <c r="FR5" s="8" t="s">
        <v>5259</v>
      </c>
      <c r="FS5" s="8" t="s">
        <v>5259</v>
      </c>
      <c r="FT5" s="8" t="s">
        <v>5259</v>
      </c>
      <c r="FU5" s="8" t="s">
        <v>5259</v>
      </c>
      <c r="FV5" s="8" t="s">
        <v>5259</v>
      </c>
      <c r="FW5" s="8" t="s">
        <v>5259</v>
      </c>
      <c r="FX5" s="8" t="s">
        <v>5259</v>
      </c>
      <c r="FY5" s="8" t="s">
        <v>5259</v>
      </c>
      <c r="FZ5" s="8" t="s">
        <v>5259</v>
      </c>
      <c r="GA5" s="8" t="s">
        <v>5259</v>
      </c>
      <c r="GB5" s="8" t="s">
        <v>5259</v>
      </c>
      <c r="GC5" s="8" t="s">
        <v>5259</v>
      </c>
      <c r="GD5" s="8" t="s">
        <v>5259</v>
      </c>
      <c r="GE5" s="8" t="s">
        <v>5259</v>
      </c>
      <c r="GF5" s="8" t="s">
        <v>5259</v>
      </c>
      <c r="GG5" s="8" t="s">
        <v>5259</v>
      </c>
      <c r="GH5" s="8" t="s">
        <v>5259</v>
      </c>
      <c r="GI5" s="8" t="s">
        <v>5259</v>
      </c>
      <c r="GJ5" s="8" t="s">
        <v>5259</v>
      </c>
      <c r="GK5" s="8" t="s">
        <v>5259</v>
      </c>
      <c r="GL5" s="8" t="s">
        <v>5259</v>
      </c>
      <c r="GM5" s="8" t="s">
        <v>5259</v>
      </c>
      <c r="GN5" s="8" t="s">
        <v>5259</v>
      </c>
      <c r="GO5" s="8" t="s">
        <v>5259</v>
      </c>
      <c r="GP5" s="8" t="s">
        <v>5259</v>
      </c>
      <c r="GQ5" s="8" t="s">
        <v>5259</v>
      </c>
      <c r="GR5" s="8" t="s">
        <v>5259</v>
      </c>
      <c r="GS5" s="8" t="s">
        <v>5259</v>
      </c>
      <c r="GT5" s="8" t="s">
        <v>5259</v>
      </c>
      <c r="GU5" s="8" t="s">
        <v>5259</v>
      </c>
      <c r="GV5" s="8" t="s">
        <v>5259</v>
      </c>
      <c r="GW5" s="8" t="s">
        <v>5259</v>
      </c>
      <c r="GX5" s="8" t="s">
        <v>5259</v>
      </c>
      <c r="GY5" s="8" t="s">
        <v>5259</v>
      </c>
      <c r="GZ5" s="8" t="s">
        <v>5259</v>
      </c>
      <c r="HA5" s="8" t="s">
        <v>5259</v>
      </c>
      <c r="HB5" s="8" t="s">
        <v>5259</v>
      </c>
      <c r="HC5" s="8" t="s">
        <v>5259</v>
      </c>
      <c r="HD5" s="8" t="s">
        <v>5259</v>
      </c>
      <c r="HE5" s="8" t="s">
        <v>5259</v>
      </c>
      <c r="HF5" s="8" t="s">
        <v>5259</v>
      </c>
      <c r="HG5" s="8" t="s">
        <v>5259</v>
      </c>
      <c r="HH5" s="8" t="s">
        <v>5259</v>
      </c>
      <c r="HI5" s="8" t="s">
        <v>5259</v>
      </c>
      <c r="HJ5" s="8" t="s">
        <v>5259</v>
      </c>
      <c r="HK5" s="8" t="s">
        <v>5259</v>
      </c>
      <c r="HL5" s="8" t="s">
        <v>5259</v>
      </c>
      <c r="HM5" s="8" t="s">
        <v>5259</v>
      </c>
      <c r="HN5" s="8" t="s">
        <v>5259</v>
      </c>
      <c r="HO5" s="8" t="s">
        <v>5259</v>
      </c>
      <c r="HP5" s="8" t="s">
        <v>5259</v>
      </c>
      <c r="HQ5" s="8" t="s">
        <v>5259</v>
      </c>
      <c r="HR5" s="8" t="s">
        <v>5259</v>
      </c>
      <c r="HS5" s="8" t="s">
        <v>5259</v>
      </c>
      <c r="HT5" s="8" t="s">
        <v>5259</v>
      </c>
      <c r="HU5" s="8" t="s">
        <v>5259</v>
      </c>
      <c r="HV5" s="8" t="s">
        <v>5259</v>
      </c>
      <c r="HW5" s="8" t="s">
        <v>5259</v>
      </c>
      <c r="HX5" s="8" t="s">
        <v>5259</v>
      </c>
      <c r="HY5" s="8" t="s">
        <v>5259</v>
      </c>
      <c r="HZ5" s="8" t="s">
        <v>5259</v>
      </c>
      <c r="IA5" s="8" t="s">
        <v>5259</v>
      </c>
      <c r="IB5" s="8" t="s">
        <v>5259</v>
      </c>
      <c r="IC5" s="8" t="s">
        <v>5259</v>
      </c>
      <c r="ID5" s="8" t="s">
        <v>5259</v>
      </c>
      <c r="IE5" s="8" t="s">
        <v>5259</v>
      </c>
      <c r="IF5" s="8" t="s">
        <v>5259</v>
      </c>
      <c r="IG5" s="8" t="s">
        <v>5259</v>
      </c>
      <c r="IH5" s="8" t="s">
        <v>5259</v>
      </c>
      <c r="II5" s="8" t="s">
        <v>5259</v>
      </c>
      <c r="IJ5" s="8" t="s">
        <v>5259</v>
      </c>
      <c r="IK5" s="8" t="s">
        <v>5259</v>
      </c>
      <c r="IL5" s="8" t="s">
        <v>5259</v>
      </c>
      <c r="IM5" s="8" t="s">
        <v>5259</v>
      </c>
      <c r="IN5" s="8" t="s">
        <v>5259</v>
      </c>
      <c r="IO5" s="8" t="s">
        <v>5259</v>
      </c>
      <c r="IP5" s="8" t="s">
        <v>5259</v>
      </c>
      <c r="IQ5" s="8" t="s">
        <v>5259</v>
      </c>
    </row>
    <row r="6" spans="1:251">
      <c r="A6" s="4" t="s">
        <v>248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249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250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251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252</v>
      </c>
      <c r="B10" s="8" t="s">
        <v>2732</v>
      </c>
      <c r="C10" s="8" t="s">
        <v>2733</v>
      </c>
      <c r="D10" s="8" t="s">
        <v>2734</v>
      </c>
      <c r="E10" s="8" t="s">
        <v>2735</v>
      </c>
      <c r="F10" s="8" t="s">
        <v>2736</v>
      </c>
      <c r="G10" s="8" t="s">
        <v>2737</v>
      </c>
      <c r="H10" s="8" t="s">
        <v>2738</v>
      </c>
      <c r="I10" s="8" t="s">
        <v>2739</v>
      </c>
      <c r="J10" s="8" t="s">
        <v>2740</v>
      </c>
      <c r="K10" s="8" t="s">
        <v>2741</v>
      </c>
      <c r="L10" s="8" t="s">
        <v>2742</v>
      </c>
      <c r="M10" s="8" t="s">
        <v>2743</v>
      </c>
      <c r="N10" s="8" t="s">
        <v>2744</v>
      </c>
      <c r="O10" s="8" t="s">
        <v>2745</v>
      </c>
      <c r="P10" s="8" t="s">
        <v>2746</v>
      </c>
      <c r="Q10" s="8" t="s">
        <v>2747</v>
      </c>
      <c r="R10" s="8" t="s">
        <v>2748</v>
      </c>
      <c r="S10" s="8" t="s">
        <v>2749</v>
      </c>
      <c r="T10" s="8" t="s">
        <v>2750</v>
      </c>
      <c r="U10" s="8" t="s">
        <v>2751</v>
      </c>
      <c r="V10" s="8" t="s">
        <v>2752</v>
      </c>
      <c r="W10" s="8" t="s">
        <v>2753</v>
      </c>
      <c r="X10" s="8" t="s">
        <v>2754</v>
      </c>
      <c r="Y10" s="8" t="s">
        <v>2755</v>
      </c>
      <c r="Z10" s="8" t="s">
        <v>2756</v>
      </c>
      <c r="AA10" s="8" t="s">
        <v>2757</v>
      </c>
      <c r="AB10" s="8" t="s">
        <v>2758</v>
      </c>
      <c r="AC10" s="8" t="s">
        <v>2759</v>
      </c>
      <c r="AD10" s="8" t="s">
        <v>2760</v>
      </c>
      <c r="AE10" s="8" t="s">
        <v>2761</v>
      </c>
      <c r="AF10" s="8" t="s">
        <v>2762</v>
      </c>
      <c r="AG10" s="8" t="s">
        <v>2763</v>
      </c>
      <c r="AH10" s="8" t="s">
        <v>2764</v>
      </c>
      <c r="AI10" s="8" t="s">
        <v>2765</v>
      </c>
      <c r="AJ10" s="8" t="s">
        <v>2766</v>
      </c>
      <c r="AK10" s="8" t="s">
        <v>2767</v>
      </c>
      <c r="AL10" s="8" t="s">
        <v>2768</v>
      </c>
      <c r="AM10" s="8" t="s">
        <v>2769</v>
      </c>
      <c r="AN10" s="8" t="s">
        <v>2770</v>
      </c>
      <c r="AO10" s="8" t="s">
        <v>2771</v>
      </c>
      <c r="AP10" s="8" t="s">
        <v>2772</v>
      </c>
      <c r="AQ10" s="8" t="s">
        <v>2773</v>
      </c>
      <c r="AR10" s="8" t="s">
        <v>2774</v>
      </c>
      <c r="AS10" s="8" t="s">
        <v>2775</v>
      </c>
      <c r="AT10" s="8" t="s">
        <v>2776</v>
      </c>
      <c r="AU10" s="8" t="s">
        <v>2777</v>
      </c>
      <c r="AV10" s="8" t="s">
        <v>2778</v>
      </c>
      <c r="AW10" s="8" t="s">
        <v>2779</v>
      </c>
      <c r="AX10" s="8" t="s">
        <v>2780</v>
      </c>
      <c r="AY10" s="8" t="s">
        <v>2781</v>
      </c>
      <c r="AZ10" s="8" t="s">
        <v>2782</v>
      </c>
      <c r="BA10" s="8" t="s">
        <v>2783</v>
      </c>
      <c r="BB10" s="8" t="s">
        <v>2784</v>
      </c>
      <c r="BC10" s="8" t="s">
        <v>2785</v>
      </c>
      <c r="BD10" s="8" t="s">
        <v>2786</v>
      </c>
      <c r="BE10" s="8" t="s">
        <v>2787</v>
      </c>
      <c r="BF10" s="8" t="s">
        <v>2788</v>
      </c>
      <c r="BG10" s="8" t="s">
        <v>2789</v>
      </c>
      <c r="BH10" s="8" t="s">
        <v>2790</v>
      </c>
      <c r="BI10" s="8" t="s">
        <v>2791</v>
      </c>
      <c r="BJ10" s="8" t="s">
        <v>2792</v>
      </c>
      <c r="BK10" s="8" t="s">
        <v>2793</v>
      </c>
      <c r="BL10" s="8" t="s">
        <v>2794</v>
      </c>
      <c r="BM10" s="8" t="s">
        <v>2795</v>
      </c>
      <c r="BN10" s="8" t="s">
        <v>2796</v>
      </c>
      <c r="BO10" s="8" t="s">
        <v>2797</v>
      </c>
      <c r="BP10" s="8" t="s">
        <v>2798</v>
      </c>
      <c r="BQ10" s="8" t="s">
        <v>2799</v>
      </c>
      <c r="BR10" s="8" t="s">
        <v>2800</v>
      </c>
      <c r="BS10" s="8" t="s">
        <v>2801</v>
      </c>
      <c r="BT10" s="8" t="s">
        <v>2802</v>
      </c>
      <c r="BU10" s="8" t="s">
        <v>2803</v>
      </c>
      <c r="BV10" s="8" t="s">
        <v>2804</v>
      </c>
      <c r="BW10" s="8" t="s">
        <v>2805</v>
      </c>
      <c r="BX10" s="8" t="s">
        <v>2806</v>
      </c>
      <c r="BY10" s="8" t="s">
        <v>2807</v>
      </c>
      <c r="BZ10" s="8" t="s">
        <v>2808</v>
      </c>
      <c r="CA10" s="8" t="s">
        <v>2809</v>
      </c>
      <c r="CB10" s="8" t="s">
        <v>2810</v>
      </c>
      <c r="CC10" s="8" t="s">
        <v>2811</v>
      </c>
      <c r="CD10" s="8" t="s">
        <v>2812</v>
      </c>
      <c r="CE10" s="8" t="s">
        <v>2813</v>
      </c>
      <c r="CF10" s="8" t="s">
        <v>2814</v>
      </c>
      <c r="CG10" s="8" t="s">
        <v>2815</v>
      </c>
      <c r="CH10" s="8" t="s">
        <v>2816</v>
      </c>
      <c r="CI10" s="8" t="s">
        <v>2817</v>
      </c>
      <c r="CJ10" s="8" t="s">
        <v>2818</v>
      </c>
      <c r="CK10" s="8" t="s">
        <v>2819</v>
      </c>
      <c r="CL10" s="8" t="s">
        <v>2820</v>
      </c>
      <c r="CM10" s="8" t="s">
        <v>2821</v>
      </c>
      <c r="CN10" s="8" t="s">
        <v>2822</v>
      </c>
      <c r="CO10" s="8" t="s">
        <v>2823</v>
      </c>
      <c r="CP10" s="8" t="s">
        <v>2824</v>
      </c>
      <c r="CQ10" s="8" t="s">
        <v>2825</v>
      </c>
      <c r="CR10" s="8" t="s">
        <v>2826</v>
      </c>
      <c r="CS10" s="8" t="s">
        <v>2827</v>
      </c>
      <c r="CT10" s="8" t="s">
        <v>2828</v>
      </c>
      <c r="CU10" s="8" t="s">
        <v>2829</v>
      </c>
      <c r="CV10" s="8" t="s">
        <v>2830</v>
      </c>
      <c r="CW10" s="8" t="s">
        <v>2831</v>
      </c>
      <c r="CX10" s="8" t="s">
        <v>2832</v>
      </c>
      <c r="CY10" s="8" t="s">
        <v>2833</v>
      </c>
      <c r="CZ10" s="8" t="s">
        <v>2834</v>
      </c>
      <c r="DA10" s="8" t="s">
        <v>2835</v>
      </c>
      <c r="DB10" s="8" t="s">
        <v>2836</v>
      </c>
      <c r="DC10" s="8" t="s">
        <v>2837</v>
      </c>
      <c r="DD10" s="8" t="s">
        <v>2838</v>
      </c>
      <c r="DE10" s="8" t="s">
        <v>2839</v>
      </c>
      <c r="DF10" s="8" t="s">
        <v>2840</v>
      </c>
      <c r="DG10" s="8" t="s">
        <v>2841</v>
      </c>
      <c r="DH10" s="8" t="s">
        <v>2842</v>
      </c>
      <c r="DI10" s="8" t="s">
        <v>2843</v>
      </c>
      <c r="DJ10" s="8" t="s">
        <v>2844</v>
      </c>
      <c r="DK10" s="8" t="s">
        <v>2845</v>
      </c>
      <c r="DL10" s="8" t="s">
        <v>2846</v>
      </c>
      <c r="DM10" s="8" t="s">
        <v>2847</v>
      </c>
      <c r="DN10" s="8" t="s">
        <v>2848</v>
      </c>
      <c r="DO10" s="8" t="s">
        <v>2849</v>
      </c>
      <c r="DP10" s="8" t="s">
        <v>2850</v>
      </c>
      <c r="DQ10" s="8" t="s">
        <v>2851</v>
      </c>
      <c r="DR10" s="8" t="s">
        <v>2852</v>
      </c>
      <c r="DS10" s="8" t="s">
        <v>2853</v>
      </c>
      <c r="DT10" s="8" t="s">
        <v>2854</v>
      </c>
      <c r="DU10" s="8" t="s">
        <v>2855</v>
      </c>
      <c r="DV10" s="8" t="s">
        <v>2856</v>
      </c>
      <c r="DW10" s="8" t="s">
        <v>2857</v>
      </c>
      <c r="DX10" s="8" t="s">
        <v>2858</v>
      </c>
      <c r="DY10" s="8" t="s">
        <v>2859</v>
      </c>
      <c r="DZ10" s="8" t="s">
        <v>2860</v>
      </c>
      <c r="EA10" s="8" t="s">
        <v>2861</v>
      </c>
      <c r="EB10" s="8" t="s">
        <v>2862</v>
      </c>
      <c r="EC10" s="8" t="s">
        <v>2863</v>
      </c>
      <c r="ED10" s="8" t="s">
        <v>2864</v>
      </c>
      <c r="EE10" s="8" t="s">
        <v>2865</v>
      </c>
      <c r="EF10" s="8" t="s">
        <v>2866</v>
      </c>
      <c r="EG10" s="8" t="s">
        <v>2867</v>
      </c>
      <c r="EH10" s="8" t="s">
        <v>2868</v>
      </c>
      <c r="EI10" s="8" t="s">
        <v>2869</v>
      </c>
      <c r="EJ10" s="8" t="s">
        <v>2870</v>
      </c>
      <c r="EK10" s="8" t="s">
        <v>2871</v>
      </c>
      <c r="EL10" s="8" t="s">
        <v>2872</v>
      </c>
      <c r="EM10" s="8" t="s">
        <v>2873</v>
      </c>
      <c r="EN10" s="8" t="s">
        <v>2874</v>
      </c>
      <c r="EO10" s="8" t="s">
        <v>2875</v>
      </c>
      <c r="EP10" s="8" t="s">
        <v>2876</v>
      </c>
      <c r="EQ10" s="8" t="s">
        <v>2877</v>
      </c>
      <c r="ER10" s="8" t="s">
        <v>2878</v>
      </c>
      <c r="ES10" s="8" t="s">
        <v>2879</v>
      </c>
      <c r="ET10" s="8" t="s">
        <v>2880</v>
      </c>
      <c r="EU10" s="8" t="s">
        <v>2881</v>
      </c>
      <c r="EV10" s="8" t="s">
        <v>2882</v>
      </c>
      <c r="EW10" s="8" t="s">
        <v>2883</v>
      </c>
      <c r="EX10" s="8" t="s">
        <v>2884</v>
      </c>
      <c r="EY10" s="8" t="s">
        <v>2885</v>
      </c>
      <c r="EZ10" s="8" t="s">
        <v>2886</v>
      </c>
      <c r="FA10" s="8" t="s">
        <v>2887</v>
      </c>
      <c r="FB10" s="8" t="s">
        <v>2888</v>
      </c>
      <c r="FC10" s="8" t="s">
        <v>2889</v>
      </c>
      <c r="FD10" s="8" t="s">
        <v>2890</v>
      </c>
      <c r="FE10" s="8" t="s">
        <v>2891</v>
      </c>
      <c r="FF10" s="8" t="s">
        <v>2892</v>
      </c>
      <c r="FG10" s="8" t="s">
        <v>2893</v>
      </c>
      <c r="FH10" s="8" t="s">
        <v>2894</v>
      </c>
      <c r="FI10" s="8" t="s">
        <v>2895</v>
      </c>
      <c r="FJ10" s="8" t="s">
        <v>2896</v>
      </c>
      <c r="FK10" s="8" t="s">
        <v>2897</v>
      </c>
      <c r="FL10" s="8" t="s">
        <v>2898</v>
      </c>
      <c r="FM10" s="8" t="s">
        <v>2899</v>
      </c>
      <c r="FN10" s="8" t="s">
        <v>2900</v>
      </c>
      <c r="FO10" s="8" t="s">
        <v>2901</v>
      </c>
      <c r="FP10" s="8" t="s">
        <v>2902</v>
      </c>
      <c r="FQ10" s="8" t="s">
        <v>2903</v>
      </c>
      <c r="FR10" s="8" t="s">
        <v>2904</v>
      </c>
      <c r="FS10" s="8" t="s">
        <v>2905</v>
      </c>
      <c r="FT10" s="8" t="s">
        <v>2906</v>
      </c>
      <c r="FU10" s="8" t="s">
        <v>2907</v>
      </c>
      <c r="FV10" s="8" t="s">
        <v>2908</v>
      </c>
      <c r="FW10" s="8" t="s">
        <v>2909</v>
      </c>
      <c r="FX10" s="8" t="s">
        <v>2910</v>
      </c>
      <c r="FY10" s="8" t="s">
        <v>2911</v>
      </c>
      <c r="FZ10" s="8" t="s">
        <v>2912</v>
      </c>
      <c r="GA10" s="8" t="s">
        <v>2913</v>
      </c>
      <c r="GB10" s="8" t="s">
        <v>2914</v>
      </c>
      <c r="GC10" s="8" t="s">
        <v>2915</v>
      </c>
      <c r="GD10" s="8" t="s">
        <v>2916</v>
      </c>
      <c r="GE10" s="8" t="s">
        <v>2917</v>
      </c>
      <c r="GF10" s="8" t="s">
        <v>2918</v>
      </c>
      <c r="GG10" s="8" t="s">
        <v>2919</v>
      </c>
      <c r="GH10" s="8" t="s">
        <v>2920</v>
      </c>
      <c r="GI10" s="8" t="s">
        <v>2921</v>
      </c>
      <c r="GJ10" s="8" t="s">
        <v>2922</v>
      </c>
      <c r="GK10" s="8" t="s">
        <v>2923</v>
      </c>
      <c r="GL10" s="8" t="s">
        <v>2924</v>
      </c>
      <c r="GM10" s="8" t="s">
        <v>2925</v>
      </c>
      <c r="GN10" s="8" t="s">
        <v>2926</v>
      </c>
      <c r="GO10" s="8" t="s">
        <v>2927</v>
      </c>
      <c r="GP10" s="8" t="s">
        <v>2928</v>
      </c>
      <c r="GQ10" s="8" t="s">
        <v>2929</v>
      </c>
      <c r="GR10" s="8" t="s">
        <v>2930</v>
      </c>
      <c r="GS10" s="8" t="s">
        <v>2931</v>
      </c>
      <c r="GT10" s="8" t="s">
        <v>2932</v>
      </c>
      <c r="GU10" s="8" t="s">
        <v>2933</v>
      </c>
      <c r="GV10" s="8" t="s">
        <v>2934</v>
      </c>
      <c r="GW10" s="8" t="s">
        <v>2935</v>
      </c>
      <c r="GX10" s="8" t="s">
        <v>2936</v>
      </c>
      <c r="GY10" s="8" t="s">
        <v>2937</v>
      </c>
      <c r="GZ10" s="8" t="s">
        <v>2938</v>
      </c>
      <c r="HA10" s="8" t="s">
        <v>2939</v>
      </c>
      <c r="HB10" s="8" t="s">
        <v>2940</v>
      </c>
      <c r="HC10" s="8" t="s">
        <v>2941</v>
      </c>
      <c r="HD10" s="8" t="s">
        <v>2942</v>
      </c>
      <c r="HE10" s="8" t="s">
        <v>2943</v>
      </c>
      <c r="HF10" s="8" t="s">
        <v>2944</v>
      </c>
      <c r="HG10" s="8" t="s">
        <v>2945</v>
      </c>
      <c r="HH10" s="8" t="s">
        <v>2946</v>
      </c>
      <c r="HI10" s="8" t="s">
        <v>2947</v>
      </c>
      <c r="HJ10" s="8" t="s">
        <v>2948</v>
      </c>
      <c r="HK10" s="8" t="s">
        <v>2949</v>
      </c>
      <c r="HL10" s="8" t="s">
        <v>2950</v>
      </c>
      <c r="HM10" s="8" t="s">
        <v>2951</v>
      </c>
      <c r="HN10" s="8" t="s">
        <v>2952</v>
      </c>
      <c r="HO10" s="8" t="s">
        <v>2953</v>
      </c>
      <c r="HP10" s="8" t="s">
        <v>2954</v>
      </c>
      <c r="HQ10" s="8" t="s">
        <v>2955</v>
      </c>
      <c r="HR10" s="8" t="s">
        <v>2956</v>
      </c>
      <c r="HS10" s="8" t="s">
        <v>2957</v>
      </c>
      <c r="HT10" s="8" t="s">
        <v>2958</v>
      </c>
      <c r="HU10" s="8" t="s">
        <v>2959</v>
      </c>
      <c r="HV10" s="8" t="s">
        <v>2960</v>
      </c>
      <c r="HW10" s="8" t="s">
        <v>2961</v>
      </c>
      <c r="HX10" s="8" t="s">
        <v>2962</v>
      </c>
      <c r="HY10" s="8" t="s">
        <v>2963</v>
      </c>
      <c r="HZ10" s="8" t="s">
        <v>2964</v>
      </c>
      <c r="IA10" s="8" t="s">
        <v>2965</v>
      </c>
      <c r="IB10" s="8" t="s">
        <v>2966</v>
      </c>
      <c r="IC10" s="8" t="s">
        <v>2967</v>
      </c>
      <c r="ID10" s="8" t="s">
        <v>2968</v>
      </c>
      <c r="IE10" s="8" t="s">
        <v>2969</v>
      </c>
      <c r="IF10" s="8" t="s">
        <v>2970</v>
      </c>
      <c r="IG10" s="8" t="s">
        <v>2971</v>
      </c>
      <c r="IH10" s="8" t="s">
        <v>2972</v>
      </c>
      <c r="II10" s="8" t="s">
        <v>2973</v>
      </c>
      <c r="IJ10" s="8" t="s">
        <v>2974</v>
      </c>
      <c r="IK10" s="8" t="s">
        <v>2975</v>
      </c>
      <c r="IL10" s="8" t="s">
        <v>2976</v>
      </c>
      <c r="IM10" s="8" t="s">
        <v>2977</v>
      </c>
      <c r="IN10" s="8" t="s">
        <v>2978</v>
      </c>
      <c r="IO10" s="8" t="s">
        <v>2979</v>
      </c>
      <c r="IP10" s="8" t="s">
        <v>2980</v>
      </c>
      <c r="IQ10" s="8" t="s">
        <v>2981</v>
      </c>
    </row>
    <row r="11" spans="1:251">
      <c r="A11" s="10">
        <v>42036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>
        <v>33.728999999999999</v>
      </c>
      <c r="BI11" s="9">
        <v>17.001999999999999</v>
      </c>
      <c r="BJ11" s="9">
        <v>16.727</v>
      </c>
      <c r="BK11" s="9">
        <v>18.710999999999999</v>
      </c>
      <c r="BL11" s="9">
        <v>10.176</v>
      </c>
      <c r="BM11" s="9">
        <v>8.5359999999999996</v>
      </c>
      <c r="BN11" s="9">
        <v>63.317999999999998</v>
      </c>
      <c r="BO11" s="9">
        <v>33.402999999999999</v>
      </c>
      <c r="BP11" s="9">
        <v>29.914999999999999</v>
      </c>
      <c r="BQ11" s="9">
        <v>4.6900000000000004</v>
      </c>
      <c r="BR11" s="9">
        <v>3.1840000000000002</v>
      </c>
      <c r="BS11" s="9">
        <v>1.5049999999999999</v>
      </c>
      <c r="BT11" s="9">
        <v>53.067999999999998</v>
      </c>
      <c r="BU11" s="9">
        <v>30.369</v>
      </c>
      <c r="BV11" s="9">
        <v>22.699000000000002</v>
      </c>
      <c r="BW11" s="9">
        <v>0.98499999999999999</v>
      </c>
      <c r="BX11" s="9">
        <v>0.73199999999999998</v>
      </c>
      <c r="BY11" s="9">
        <v>0.253</v>
      </c>
      <c r="BZ11" s="9">
        <v>9.8019999999999996</v>
      </c>
      <c r="CA11" s="9">
        <v>4.6130000000000004</v>
      </c>
      <c r="CB11" s="9">
        <v>5.1890000000000001</v>
      </c>
      <c r="CC11" s="9">
        <v>0.78400000000000003</v>
      </c>
      <c r="CD11" s="9">
        <v>0.27200000000000002</v>
      </c>
      <c r="CE11" s="9">
        <v>0.51200000000000001</v>
      </c>
      <c r="CF11" s="9">
        <v>3.1320000000000001</v>
      </c>
      <c r="CG11" s="9">
        <v>1.835</v>
      </c>
      <c r="CH11" s="9">
        <v>1.2969999999999999</v>
      </c>
      <c r="CI11" s="9">
        <v>7.7409999999999997</v>
      </c>
      <c r="CJ11" s="9">
        <v>2.5150000000000001</v>
      </c>
      <c r="CK11" s="9">
        <v>5.226</v>
      </c>
      <c r="CL11" s="9">
        <v>54.991999999999997</v>
      </c>
      <c r="CM11" s="9">
        <v>29.870999999999999</v>
      </c>
      <c r="CN11" s="9">
        <v>25.120999999999999</v>
      </c>
      <c r="CO11" s="9">
        <v>18.425999999999998</v>
      </c>
      <c r="CP11" s="9">
        <v>8.4979999999999993</v>
      </c>
      <c r="CQ11" s="9">
        <v>9.9280000000000008</v>
      </c>
      <c r="CR11" s="9">
        <v>44.25</v>
      </c>
      <c r="CS11" s="9">
        <v>23.236999999999998</v>
      </c>
      <c r="CT11" s="9">
        <v>21.013000000000002</v>
      </c>
      <c r="CU11" s="9">
        <v>15.031000000000001</v>
      </c>
      <c r="CV11" s="9">
        <v>6.7430000000000003</v>
      </c>
      <c r="CW11" s="9">
        <v>8.2889999999999997</v>
      </c>
      <c r="CX11" s="9">
        <v>20.914000000000001</v>
      </c>
      <c r="CY11" s="9">
        <v>11.597</v>
      </c>
      <c r="CZ11" s="9">
        <v>9.3170000000000002</v>
      </c>
      <c r="DA11" s="9">
        <v>12.638999999999999</v>
      </c>
      <c r="DB11" s="9">
        <v>4.43</v>
      </c>
      <c r="DC11" s="9">
        <v>8.2089999999999996</v>
      </c>
      <c r="DD11" s="9">
        <v>30.995999999999999</v>
      </c>
      <c r="DE11" s="9">
        <v>17.562000000000001</v>
      </c>
      <c r="DF11" s="9">
        <v>13.435</v>
      </c>
      <c r="DG11" s="9">
        <v>9.4879999999999995</v>
      </c>
      <c r="DH11" s="9">
        <v>4.7729999999999997</v>
      </c>
      <c r="DI11" s="9">
        <v>4.7149999999999999</v>
      </c>
      <c r="DJ11" s="9">
        <v>1.736</v>
      </c>
      <c r="DK11" s="9">
        <v>0.92800000000000005</v>
      </c>
      <c r="DL11" s="9">
        <v>0.80800000000000005</v>
      </c>
      <c r="DM11" s="9">
        <v>2.2970000000000002</v>
      </c>
      <c r="DN11" s="9">
        <v>1.621</v>
      </c>
      <c r="DO11" s="9">
        <v>0.67600000000000005</v>
      </c>
      <c r="DP11" s="9">
        <v>3.6040000000000001</v>
      </c>
      <c r="DQ11" s="9">
        <v>1.0580000000000001</v>
      </c>
      <c r="DR11" s="9">
        <v>2.5459999999999998</v>
      </c>
      <c r="DS11" s="9">
        <v>2.5150000000000001</v>
      </c>
      <c r="DT11" s="9">
        <v>1.153</v>
      </c>
      <c r="DU11" s="9">
        <v>1.3620000000000001</v>
      </c>
      <c r="DV11" s="9">
        <v>25.805</v>
      </c>
      <c r="DW11" s="9">
        <v>15.994</v>
      </c>
      <c r="DX11" s="9">
        <v>9.8119999999999994</v>
      </c>
      <c r="DY11" s="9">
        <v>6.7160000000000002</v>
      </c>
      <c r="DZ11" s="9">
        <v>3.9289999999999998</v>
      </c>
      <c r="EA11" s="9">
        <v>2.7869999999999999</v>
      </c>
      <c r="EB11" s="9">
        <v>14.189</v>
      </c>
      <c r="EC11" s="9">
        <v>7.5629999999999997</v>
      </c>
      <c r="ED11" s="9">
        <v>6.6269999999999998</v>
      </c>
      <c r="EE11" s="9">
        <v>5.6879999999999997</v>
      </c>
      <c r="EF11" s="9">
        <v>2.7080000000000002</v>
      </c>
      <c r="EG11" s="9">
        <v>2.9809999999999999</v>
      </c>
      <c r="EH11" s="9">
        <v>54.363999999999997</v>
      </c>
      <c r="EI11" s="9">
        <v>29.283999999999999</v>
      </c>
      <c r="EJ11" s="9">
        <v>25.079000000000001</v>
      </c>
      <c r="EK11" s="9">
        <v>21.338000000000001</v>
      </c>
      <c r="EL11" s="9">
        <v>9.6310000000000002</v>
      </c>
      <c r="EM11" s="9">
        <v>11.708</v>
      </c>
      <c r="EN11" s="9">
        <v>26.815000000000001</v>
      </c>
      <c r="EO11" s="9">
        <v>16.045000000000002</v>
      </c>
      <c r="EP11" s="9">
        <v>10.77</v>
      </c>
      <c r="EQ11" s="9">
        <v>6.4020000000000001</v>
      </c>
      <c r="ER11" s="9">
        <v>3.6509999999999998</v>
      </c>
      <c r="ES11" s="9">
        <v>2.7509999999999999</v>
      </c>
      <c r="ET11" s="9">
        <v>9.0069999999999997</v>
      </c>
      <c r="EU11" s="9">
        <v>4.9589999999999996</v>
      </c>
      <c r="EV11" s="9">
        <v>4.048</v>
      </c>
      <c r="EW11" s="9">
        <v>7.2240000000000002</v>
      </c>
      <c r="EX11" s="9">
        <v>4.2670000000000003</v>
      </c>
      <c r="EY11" s="9">
        <v>2.9569999999999999</v>
      </c>
      <c r="EZ11" s="9">
        <v>0.61799999999999999</v>
      </c>
      <c r="FA11" s="9">
        <v>0.247</v>
      </c>
      <c r="FB11" s="9">
        <v>0.371</v>
      </c>
      <c r="FC11" s="9">
        <v>105.169</v>
      </c>
      <c r="FD11" s="9">
        <v>58.933</v>
      </c>
      <c r="FE11" s="9">
        <v>46.235999999999997</v>
      </c>
      <c r="FF11" s="9">
        <v>27.254000000000001</v>
      </c>
      <c r="FG11" s="9">
        <v>13.58</v>
      </c>
      <c r="FH11" s="9">
        <v>13.673999999999999</v>
      </c>
      <c r="FI11" s="9">
        <v>81.631</v>
      </c>
      <c r="FJ11" s="9">
        <v>44.241999999999997</v>
      </c>
      <c r="FK11" s="9">
        <v>37.389000000000003</v>
      </c>
      <c r="FL11" s="9">
        <v>1.526</v>
      </c>
      <c r="FM11" s="9">
        <v>0.78500000000000003</v>
      </c>
      <c r="FN11" s="9">
        <v>0.74099999999999999</v>
      </c>
      <c r="FO11" s="9">
        <v>7.35</v>
      </c>
      <c r="FP11" s="9">
        <v>4.4000000000000004</v>
      </c>
      <c r="FQ11" s="9">
        <v>2.95</v>
      </c>
      <c r="FR11" s="9">
        <v>1.5229999999999999</v>
      </c>
      <c r="FS11" s="9">
        <v>0.57999999999999996</v>
      </c>
      <c r="FT11" s="9">
        <v>0.94299999999999995</v>
      </c>
      <c r="FU11" s="9">
        <v>3.0569999999999999</v>
      </c>
      <c r="FV11" s="9">
        <v>1.3779999999999999</v>
      </c>
      <c r="FW11" s="9">
        <v>1.68</v>
      </c>
      <c r="FX11" s="9">
        <v>6.6059999999999999</v>
      </c>
      <c r="FY11" s="9">
        <v>2.6949999999999998</v>
      </c>
      <c r="FZ11" s="9">
        <v>3.911</v>
      </c>
      <c r="GA11" s="9">
        <v>25.667000000000002</v>
      </c>
      <c r="GB11" s="9">
        <v>11.207000000000001</v>
      </c>
      <c r="GC11" s="9">
        <v>14.46</v>
      </c>
      <c r="GD11" s="9">
        <v>2.9670000000000001</v>
      </c>
      <c r="GE11" s="9">
        <v>1.883</v>
      </c>
      <c r="GF11" s="9">
        <v>1.0840000000000001</v>
      </c>
      <c r="GG11" s="9">
        <v>14.959</v>
      </c>
      <c r="GH11" s="9">
        <v>6.7380000000000004</v>
      </c>
      <c r="GI11" s="9">
        <v>8.2210000000000001</v>
      </c>
      <c r="GJ11" s="9">
        <v>8.0299999999999994</v>
      </c>
      <c r="GK11" s="9">
        <v>4.2039999999999997</v>
      </c>
      <c r="GL11" s="9">
        <v>3.8250000000000002</v>
      </c>
      <c r="GM11" s="9">
        <v>22.574000000000002</v>
      </c>
      <c r="GN11" s="9">
        <v>15.877000000000001</v>
      </c>
      <c r="GO11" s="9">
        <v>6.6970000000000001</v>
      </c>
      <c r="GP11" s="9">
        <v>4.9939999999999998</v>
      </c>
      <c r="GQ11" s="9">
        <v>2.9049999999999998</v>
      </c>
      <c r="GR11" s="9">
        <v>2.089</v>
      </c>
      <c r="GS11" s="9">
        <v>6.3959999999999999</v>
      </c>
      <c r="GT11" s="9">
        <v>3.5179999999999998</v>
      </c>
      <c r="GU11" s="9">
        <v>2.8780000000000001</v>
      </c>
      <c r="GV11" s="9">
        <v>0.61399999999999999</v>
      </c>
      <c r="GW11" s="9">
        <v>0.27700000000000002</v>
      </c>
      <c r="GX11" s="9">
        <v>0.33700000000000002</v>
      </c>
      <c r="GY11" s="9">
        <v>0.55900000000000005</v>
      </c>
      <c r="GZ11" s="9">
        <v>0.29899999999999999</v>
      </c>
      <c r="HA11" s="9">
        <v>0.26</v>
      </c>
      <c r="HB11" s="9">
        <v>0.995</v>
      </c>
      <c r="HC11" s="9">
        <v>0.251</v>
      </c>
      <c r="HD11" s="9">
        <v>0.74399999999999999</v>
      </c>
      <c r="HE11" s="9">
        <v>1.069</v>
      </c>
      <c r="HF11" s="9">
        <v>0.82599999999999996</v>
      </c>
      <c r="HG11" s="9">
        <v>0.24299999999999999</v>
      </c>
      <c r="HH11" s="9">
        <v>31.646000000000001</v>
      </c>
      <c r="HI11" s="9">
        <v>17.786999999999999</v>
      </c>
      <c r="HJ11" s="9">
        <v>13.859</v>
      </c>
      <c r="HK11" s="9">
        <v>47.688000000000002</v>
      </c>
      <c r="HL11" s="9">
        <v>25.978000000000002</v>
      </c>
      <c r="HM11" s="9">
        <v>21.71</v>
      </c>
      <c r="HN11" s="9">
        <v>78.61</v>
      </c>
      <c r="HO11" s="9">
        <v>43.470999999999997</v>
      </c>
      <c r="HP11" s="9">
        <v>35.139000000000003</v>
      </c>
      <c r="HQ11" s="9">
        <v>263.86799999999999</v>
      </c>
      <c r="HR11" s="9">
        <v>144.77500000000001</v>
      </c>
      <c r="HS11" s="9">
        <v>119.092</v>
      </c>
      <c r="HT11" s="9">
        <v>77.156000000000006</v>
      </c>
      <c r="HU11" s="9">
        <v>42.271000000000001</v>
      </c>
      <c r="HV11" s="9">
        <v>34.884999999999998</v>
      </c>
      <c r="HW11" s="9">
        <v>261.85899999999998</v>
      </c>
      <c r="HX11" s="9">
        <v>143.21299999999999</v>
      </c>
      <c r="HY11" s="9">
        <v>118.645</v>
      </c>
      <c r="HZ11" s="9">
        <v>26.143999999999998</v>
      </c>
      <c r="IA11" s="9">
        <v>14.291</v>
      </c>
      <c r="IB11" s="9">
        <v>11.853999999999999</v>
      </c>
      <c r="IC11" s="9">
        <v>85.138999999999996</v>
      </c>
      <c r="ID11" s="9">
        <v>43.834000000000003</v>
      </c>
      <c r="IE11" s="9">
        <v>41.305</v>
      </c>
      <c r="IF11" s="9">
        <v>31.268999999999998</v>
      </c>
      <c r="IG11" s="9">
        <v>16.684000000000001</v>
      </c>
      <c r="IH11" s="9">
        <v>14.585000000000001</v>
      </c>
      <c r="II11" s="9">
        <v>127.221</v>
      </c>
      <c r="IJ11" s="9">
        <v>71.094999999999999</v>
      </c>
      <c r="IK11" s="9">
        <v>56.125999999999998</v>
      </c>
      <c r="IL11" s="9">
        <v>13.182</v>
      </c>
      <c r="IM11" s="9">
        <v>6.7149999999999999</v>
      </c>
      <c r="IN11" s="9">
        <v>6.4669999999999996</v>
      </c>
      <c r="IO11" s="9">
        <v>81.334000000000003</v>
      </c>
      <c r="IP11" s="9">
        <v>46.603000000000002</v>
      </c>
      <c r="IQ11" s="9">
        <v>34.731000000000002</v>
      </c>
    </row>
    <row r="12" spans="1:251">
      <c r="A12" s="10">
        <v>42401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>
        <v>35.249000000000002</v>
      </c>
      <c r="BI12" s="9">
        <v>18.370999999999999</v>
      </c>
      <c r="BJ12" s="9">
        <v>16.878</v>
      </c>
      <c r="BK12" s="9">
        <v>18.184999999999999</v>
      </c>
      <c r="BL12" s="9">
        <v>10.781000000000001</v>
      </c>
      <c r="BM12" s="9">
        <v>7.4029999999999996</v>
      </c>
      <c r="BN12" s="9">
        <v>69.486999999999995</v>
      </c>
      <c r="BO12" s="9">
        <v>35.680999999999997</v>
      </c>
      <c r="BP12" s="9">
        <v>33.805</v>
      </c>
      <c r="BQ12" s="9">
        <v>5.0339999999999998</v>
      </c>
      <c r="BR12" s="9">
        <v>2.5529999999999999</v>
      </c>
      <c r="BS12" s="9">
        <v>2.4809999999999999</v>
      </c>
      <c r="BT12" s="9">
        <v>54.720999999999997</v>
      </c>
      <c r="BU12" s="9">
        <v>26.888999999999999</v>
      </c>
      <c r="BV12" s="9">
        <v>27.832000000000001</v>
      </c>
      <c r="BW12" s="9">
        <v>0.53300000000000003</v>
      </c>
      <c r="BX12" s="9">
        <v>0.23799999999999999</v>
      </c>
      <c r="BY12" s="9">
        <v>0.29499999999999998</v>
      </c>
      <c r="BZ12" s="9">
        <v>11.468</v>
      </c>
      <c r="CA12" s="9">
        <v>7.4169999999999998</v>
      </c>
      <c r="CB12" s="9">
        <v>4.0510000000000002</v>
      </c>
      <c r="CC12" s="9">
        <v>1.2689999999999999</v>
      </c>
      <c r="CD12" s="9">
        <v>0.74299999999999999</v>
      </c>
      <c r="CE12" s="9">
        <v>0.52600000000000002</v>
      </c>
      <c r="CF12" s="9">
        <v>4.1660000000000004</v>
      </c>
      <c r="CG12" s="9">
        <v>2.492</v>
      </c>
      <c r="CH12" s="9">
        <v>1.6739999999999999</v>
      </c>
      <c r="CI12" s="9">
        <v>10.321</v>
      </c>
      <c r="CJ12" s="9">
        <v>4.8419999999999996</v>
      </c>
      <c r="CK12" s="9">
        <v>5.4790000000000001</v>
      </c>
      <c r="CL12" s="9">
        <v>55.604999999999997</v>
      </c>
      <c r="CM12" s="9">
        <v>29.806999999999999</v>
      </c>
      <c r="CN12" s="9">
        <v>25.797999999999998</v>
      </c>
      <c r="CO12" s="9">
        <v>23.997</v>
      </c>
      <c r="CP12" s="9">
        <v>12.829000000000001</v>
      </c>
      <c r="CQ12" s="9">
        <v>11.167999999999999</v>
      </c>
      <c r="CR12" s="9">
        <v>43.026000000000003</v>
      </c>
      <c r="CS12" s="9">
        <v>24.071000000000002</v>
      </c>
      <c r="CT12" s="9">
        <v>18.956</v>
      </c>
      <c r="CU12" s="9">
        <v>20.048999999999999</v>
      </c>
      <c r="CV12" s="9">
        <v>10.388999999999999</v>
      </c>
      <c r="CW12" s="9">
        <v>9.6590000000000007</v>
      </c>
      <c r="CX12" s="9">
        <v>23.274000000000001</v>
      </c>
      <c r="CY12" s="9">
        <v>11.077</v>
      </c>
      <c r="CZ12" s="9">
        <v>12.198</v>
      </c>
      <c r="DA12" s="9">
        <v>11.611000000000001</v>
      </c>
      <c r="DB12" s="9">
        <v>7.0670000000000002</v>
      </c>
      <c r="DC12" s="9">
        <v>4.5439999999999996</v>
      </c>
      <c r="DD12" s="9">
        <v>31.888999999999999</v>
      </c>
      <c r="DE12" s="9">
        <v>17.891999999999999</v>
      </c>
      <c r="DF12" s="9">
        <v>13.997</v>
      </c>
      <c r="DG12" s="9">
        <v>13.295999999999999</v>
      </c>
      <c r="DH12" s="9">
        <v>7.8120000000000003</v>
      </c>
      <c r="DI12" s="9">
        <v>5.484</v>
      </c>
      <c r="DJ12" s="9">
        <v>5.032</v>
      </c>
      <c r="DK12" s="9">
        <v>2.8290000000000002</v>
      </c>
      <c r="DL12" s="9">
        <v>2.2040000000000002</v>
      </c>
      <c r="DM12" s="9">
        <v>3.58</v>
      </c>
      <c r="DN12" s="9">
        <v>1.9870000000000001</v>
      </c>
      <c r="DO12" s="9">
        <v>1.5920000000000001</v>
      </c>
      <c r="DP12" s="9">
        <v>4.0529999999999999</v>
      </c>
      <c r="DQ12" s="9">
        <v>1.0860000000000001</v>
      </c>
      <c r="DR12" s="9">
        <v>2.968</v>
      </c>
      <c r="DS12" s="9">
        <v>1.627</v>
      </c>
      <c r="DT12" s="9">
        <v>0.92600000000000005</v>
      </c>
      <c r="DU12" s="9">
        <v>0.70099999999999996</v>
      </c>
      <c r="DV12" s="9">
        <v>29.97</v>
      </c>
      <c r="DW12" s="9">
        <v>18.204000000000001</v>
      </c>
      <c r="DX12" s="9">
        <v>11.765000000000001</v>
      </c>
      <c r="DY12" s="9">
        <v>7.0449999999999999</v>
      </c>
      <c r="DZ12" s="9">
        <v>3.2530000000000001</v>
      </c>
      <c r="EA12" s="9">
        <v>3.7930000000000001</v>
      </c>
      <c r="EB12" s="9">
        <v>14.923</v>
      </c>
      <c r="EC12" s="9">
        <v>7.8920000000000003</v>
      </c>
      <c r="ED12" s="9">
        <v>7.032</v>
      </c>
      <c r="EE12" s="9">
        <v>6.0149999999999997</v>
      </c>
      <c r="EF12" s="9">
        <v>3.93</v>
      </c>
      <c r="EG12" s="9">
        <v>2.0859999999999999</v>
      </c>
      <c r="EH12" s="9">
        <v>52.509</v>
      </c>
      <c r="EI12" s="9">
        <v>28.308</v>
      </c>
      <c r="EJ12" s="9">
        <v>24.201000000000001</v>
      </c>
      <c r="EK12" s="9">
        <v>27.753</v>
      </c>
      <c r="EL12" s="9">
        <v>14.726000000000001</v>
      </c>
      <c r="EM12" s="9">
        <v>13.026</v>
      </c>
      <c r="EN12" s="9">
        <v>30.413</v>
      </c>
      <c r="EO12" s="9">
        <v>19.114000000000001</v>
      </c>
      <c r="EP12" s="9">
        <v>11.298999999999999</v>
      </c>
      <c r="EQ12" s="9">
        <v>5.7649999999999997</v>
      </c>
      <c r="ER12" s="9">
        <v>2.8149999999999999</v>
      </c>
      <c r="ES12" s="9">
        <v>2.95</v>
      </c>
      <c r="ET12" s="9">
        <v>13.672000000000001</v>
      </c>
      <c r="EU12" s="9">
        <v>6.5339999999999998</v>
      </c>
      <c r="EV12" s="9">
        <v>7.1379999999999999</v>
      </c>
      <c r="EW12" s="9">
        <v>8.9420000000000002</v>
      </c>
      <c r="EX12" s="9">
        <v>4.5270000000000001</v>
      </c>
      <c r="EY12" s="9">
        <v>4.4160000000000004</v>
      </c>
      <c r="EZ12" s="9">
        <v>0.64</v>
      </c>
      <c r="FA12" s="9">
        <v>0.23</v>
      </c>
      <c r="FB12" s="9">
        <v>0.41099999999999998</v>
      </c>
      <c r="FC12" s="9">
        <v>108.434</v>
      </c>
      <c r="FD12" s="9">
        <v>55.472999999999999</v>
      </c>
      <c r="FE12" s="9">
        <v>52.960999999999999</v>
      </c>
      <c r="FF12" s="9">
        <v>32.023000000000003</v>
      </c>
      <c r="FG12" s="9">
        <v>16.61</v>
      </c>
      <c r="FH12" s="9">
        <v>15.414</v>
      </c>
      <c r="FI12" s="9">
        <v>84.683000000000007</v>
      </c>
      <c r="FJ12" s="9">
        <v>39.444000000000003</v>
      </c>
      <c r="FK12" s="9">
        <v>45.238999999999997</v>
      </c>
      <c r="FL12" s="9">
        <v>1.522</v>
      </c>
      <c r="FM12" s="9">
        <v>0.66800000000000004</v>
      </c>
      <c r="FN12" s="9">
        <v>0.85399999999999998</v>
      </c>
      <c r="FO12" s="9">
        <v>8.7669999999999995</v>
      </c>
      <c r="FP12" s="9">
        <v>3.544</v>
      </c>
      <c r="FQ12" s="9">
        <v>5.2229999999999999</v>
      </c>
      <c r="FR12" s="9">
        <v>0.95199999999999996</v>
      </c>
      <c r="FS12" s="9">
        <v>0.749</v>
      </c>
      <c r="FT12" s="9">
        <v>0.20300000000000001</v>
      </c>
      <c r="FU12" s="9">
        <v>4.1260000000000003</v>
      </c>
      <c r="FV12" s="9">
        <v>1.32</v>
      </c>
      <c r="FW12" s="9">
        <v>2.806</v>
      </c>
      <c r="FX12" s="9">
        <v>6.6509999999999998</v>
      </c>
      <c r="FY12" s="9">
        <v>3.677</v>
      </c>
      <c r="FZ12" s="9">
        <v>2.9729999999999999</v>
      </c>
      <c r="GA12" s="9">
        <v>27.178000000000001</v>
      </c>
      <c r="GB12" s="9">
        <v>10.513</v>
      </c>
      <c r="GC12" s="9">
        <v>16.664999999999999</v>
      </c>
      <c r="GD12" s="9">
        <v>5.18</v>
      </c>
      <c r="GE12" s="9">
        <v>1.4930000000000001</v>
      </c>
      <c r="GF12" s="9">
        <v>3.6869999999999998</v>
      </c>
      <c r="GG12" s="9">
        <v>13.112</v>
      </c>
      <c r="GH12" s="9">
        <v>4.8369999999999997</v>
      </c>
      <c r="GI12" s="9">
        <v>8.2750000000000004</v>
      </c>
      <c r="GJ12" s="9">
        <v>12.124000000000001</v>
      </c>
      <c r="GK12" s="9">
        <v>7.0860000000000003</v>
      </c>
      <c r="GL12" s="9">
        <v>5.0389999999999997</v>
      </c>
      <c r="GM12" s="9">
        <v>26.469000000000001</v>
      </c>
      <c r="GN12" s="9">
        <v>16.007999999999999</v>
      </c>
      <c r="GO12" s="9">
        <v>10.461</v>
      </c>
      <c r="GP12" s="9">
        <v>3.5209999999999999</v>
      </c>
      <c r="GQ12" s="9">
        <v>2.1360000000000001</v>
      </c>
      <c r="GR12" s="9">
        <v>1.385</v>
      </c>
      <c r="GS12" s="9">
        <v>2.766</v>
      </c>
      <c r="GT12" s="9">
        <v>1.4470000000000001</v>
      </c>
      <c r="GU12" s="9">
        <v>1.319</v>
      </c>
      <c r="GV12" s="9">
        <v>0.23200000000000001</v>
      </c>
      <c r="GW12" s="9">
        <v>0</v>
      </c>
      <c r="GX12" s="9">
        <v>0.23200000000000001</v>
      </c>
      <c r="GY12" s="9">
        <v>0.58799999999999997</v>
      </c>
      <c r="GZ12" s="9">
        <v>0.58799999999999997</v>
      </c>
      <c r="HA12" s="9">
        <v>0</v>
      </c>
      <c r="HB12" s="9">
        <v>1.8420000000000001</v>
      </c>
      <c r="HC12" s="9">
        <v>0.80100000000000005</v>
      </c>
      <c r="HD12" s="9">
        <v>1.0409999999999999</v>
      </c>
      <c r="HE12" s="9">
        <v>1.6779999999999999</v>
      </c>
      <c r="HF12" s="9">
        <v>1.1879999999999999</v>
      </c>
      <c r="HG12" s="9">
        <v>0.49099999999999999</v>
      </c>
      <c r="HH12" s="9">
        <v>28.245999999999999</v>
      </c>
      <c r="HI12" s="9">
        <v>16.076000000000001</v>
      </c>
      <c r="HJ12" s="9">
        <v>12.17</v>
      </c>
      <c r="HK12" s="9">
        <v>55.158999999999999</v>
      </c>
      <c r="HL12" s="9">
        <v>33.033999999999999</v>
      </c>
      <c r="HM12" s="9">
        <v>22.123999999999999</v>
      </c>
      <c r="HN12" s="9">
        <v>80.394999999999996</v>
      </c>
      <c r="HO12" s="9">
        <v>46.018000000000001</v>
      </c>
      <c r="HP12" s="9">
        <v>34.378</v>
      </c>
      <c r="HQ12" s="9">
        <v>232.84899999999999</v>
      </c>
      <c r="HR12" s="9">
        <v>131.726</v>
      </c>
      <c r="HS12" s="9">
        <v>101.124</v>
      </c>
      <c r="HT12" s="9">
        <v>79.796999999999997</v>
      </c>
      <c r="HU12" s="9">
        <v>45.42</v>
      </c>
      <c r="HV12" s="9">
        <v>34.378</v>
      </c>
      <c r="HW12" s="9">
        <v>231.38</v>
      </c>
      <c r="HX12" s="9">
        <v>131.31</v>
      </c>
      <c r="HY12" s="9">
        <v>100.071</v>
      </c>
      <c r="HZ12" s="9">
        <v>26.527000000000001</v>
      </c>
      <c r="IA12" s="9">
        <v>17.579000000000001</v>
      </c>
      <c r="IB12" s="9">
        <v>8.9480000000000004</v>
      </c>
      <c r="IC12" s="9">
        <v>71.793999999999997</v>
      </c>
      <c r="ID12" s="9">
        <v>35.905000000000001</v>
      </c>
      <c r="IE12" s="9">
        <v>35.889000000000003</v>
      </c>
      <c r="IF12" s="9">
        <v>33.530999999999999</v>
      </c>
      <c r="IG12" s="9">
        <v>15.885999999999999</v>
      </c>
      <c r="IH12" s="9">
        <v>17.645</v>
      </c>
      <c r="II12" s="9">
        <v>112.048</v>
      </c>
      <c r="IJ12" s="9">
        <v>67.25</v>
      </c>
      <c r="IK12" s="9">
        <v>44.798000000000002</v>
      </c>
      <c r="IL12" s="9">
        <v>20.097000000000001</v>
      </c>
      <c r="IM12" s="9">
        <v>11.205</v>
      </c>
      <c r="IN12" s="9">
        <v>8.8919999999999995</v>
      </c>
      <c r="IO12" s="9">
        <v>67.498000000000005</v>
      </c>
      <c r="IP12" s="9">
        <v>39.359000000000002</v>
      </c>
      <c r="IQ12" s="9">
        <v>28.138999999999999</v>
      </c>
    </row>
    <row r="13" spans="1:251">
      <c r="A13" s="10">
        <v>42767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>
        <v>0</v>
      </c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>
        <v>0</v>
      </c>
      <c r="BD13" s="9"/>
      <c r="BE13" s="9"/>
      <c r="BF13" s="9"/>
      <c r="BG13" s="9">
        <v>0</v>
      </c>
      <c r="BH13" s="9">
        <v>37.661999999999999</v>
      </c>
      <c r="BI13" s="9">
        <v>19.718</v>
      </c>
      <c r="BJ13" s="9">
        <v>17.943999999999999</v>
      </c>
      <c r="BK13" s="9">
        <v>16.797999999999998</v>
      </c>
      <c r="BL13" s="9">
        <v>9.9209999999999994</v>
      </c>
      <c r="BM13" s="9">
        <v>6.8769999999999998</v>
      </c>
      <c r="BN13" s="9">
        <v>61.975999999999999</v>
      </c>
      <c r="BO13" s="9">
        <v>33.582000000000001</v>
      </c>
      <c r="BP13" s="9">
        <v>28.393999999999998</v>
      </c>
      <c r="BQ13" s="9">
        <v>2.1789999999999998</v>
      </c>
      <c r="BR13" s="9">
        <v>1.0469999999999999</v>
      </c>
      <c r="BS13" s="9">
        <v>1.133</v>
      </c>
      <c r="BT13" s="9">
        <v>43.508000000000003</v>
      </c>
      <c r="BU13" s="9">
        <v>22.193000000000001</v>
      </c>
      <c r="BV13" s="9">
        <v>21.314</v>
      </c>
      <c r="BW13" s="9">
        <v>0.85499999999999998</v>
      </c>
      <c r="BX13" s="9">
        <v>0.27700000000000002</v>
      </c>
      <c r="BY13" s="9">
        <v>0.57799999999999996</v>
      </c>
      <c r="BZ13" s="9">
        <v>10.638999999999999</v>
      </c>
      <c r="CA13" s="9">
        <v>5.4630000000000001</v>
      </c>
      <c r="CB13" s="9">
        <v>5.1760000000000002</v>
      </c>
      <c r="CC13" s="9">
        <v>0</v>
      </c>
      <c r="CD13" s="9">
        <v>0</v>
      </c>
      <c r="CE13" s="9">
        <v>0</v>
      </c>
      <c r="CF13" s="9">
        <v>3.4710000000000001</v>
      </c>
      <c r="CG13" s="9">
        <v>2.157</v>
      </c>
      <c r="CH13" s="9">
        <v>1.3140000000000001</v>
      </c>
      <c r="CI13" s="9">
        <v>10.209</v>
      </c>
      <c r="CJ13" s="9">
        <v>4.157</v>
      </c>
      <c r="CK13" s="9">
        <v>6.0519999999999996</v>
      </c>
      <c r="CL13" s="9">
        <v>54.531999999999996</v>
      </c>
      <c r="CM13" s="9">
        <v>30.024000000000001</v>
      </c>
      <c r="CN13" s="9">
        <v>24.507999999999999</v>
      </c>
      <c r="CO13" s="9">
        <v>19.75</v>
      </c>
      <c r="CP13" s="9">
        <v>8.0289999999999999</v>
      </c>
      <c r="CQ13" s="9">
        <v>11.721</v>
      </c>
      <c r="CR13" s="9">
        <v>42.832000000000001</v>
      </c>
      <c r="CS13" s="9">
        <v>24.11</v>
      </c>
      <c r="CT13" s="9">
        <v>18.722000000000001</v>
      </c>
      <c r="CU13" s="9">
        <v>18.946999999999999</v>
      </c>
      <c r="CV13" s="9">
        <v>8.0519999999999996</v>
      </c>
      <c r="CW13" s="9">
        <v>10.895</v>
      </c>
      <c r="CX13" s="9">
        <v>22.48</v>
      </c>
      <c r="CY13" s="9">
        <v>12.462</v>
      </c>
      <c r="CZ13" s="9">
        <v>10.018000000000001</v>
      </c>
      <c r="DA13" s="9">
        <v>14.722</v>
      </c>
      <c r="DB13" s="9">
        <v>6.907</v>
      </c>
      <c r="DC13" s="9">
        <v>7.8150000000000004</v>
      </c>
      <c r="DD13" s="9">
        <v>28.071999999999999</v>
      </c>
      <c r="DE13" s="9">
        <v>15.233000000000001</v>
      </c>
      <c r="DF13" s="9">
        <v>12.839</v>
      </c>
      <c r="DG13" s="9">
        <v>8.8290000000000006</v>
      </c>
      <c r="DH13" s="9">
        <v>5.0739999999999998</v>
      </c>
      <c r="DI13" s="9">
        <v>3.7549999999999999</v>
      </c>
      <c r="DJ13" s="9">
        <v>3.8660000000000001</v>
      </c>
      <c r="DK13" s="9">
        <v>1.288</v>
      </c>
      <c r="DL13" s="9">
        <v>2.5779999999999998</v>
      </c>
      <c r="DM13" s="9">
        <v>4.1369999999999996</v>
      </c>
      <c r="DN13" s="9">
        <v>1.964</v>
      </c>
      <c r="DO13" s="9">
        <v>2.173</v>
      </c>
      <c r="DP13" s="9">
        <v>4.5270000000000001</v>
      </c>
      <c r="DQ13" s="9">
        <v>2.2879999999999998</v>
      </c>
      <c r="DR13" s="9">
        <v>2.2389999999999999</v>
      </c>
      <c r="DS13" s="9">
        <v>1.762</v>
      </c>
      <c r="DT13" s="9">
        <v>1.5189999999999999</v>
      </c>
      <c r="DU13" s="9">
        <v>0.24299999999999999</v>
      </c>
      <c r="DV13" s="9">
        <v>26.824000000000002</v>
      </c>
      <c r="DW13" s="9">
        <v>14.859</v>
      </c>
      <c r="DX13" s="9">
        <v>11.965</v>
      </c>
      <c r="DY13" s="9">
        <v>7.2779999999999996</v>
      </c>
      <c r="DZ13" s="9">
        <v>3.5339999999999998</v>
      </c>
      <c r="EA13" s="9">
        <v>3.7440000000000002</v>
      </c>
      <c r="EB13" s="9">
        <v>13.749000000000001</v>
      </c>
      <c r="EC13" s="9">
        <v>8.5850000000000009</v>
      </c>
      <c r="ED13" s="9">
        <v>5.1639999999999997</v>
      </c>
      <c r="EE13" s="9">
        <v>4.8209999999999997</v>
      </c>
      <c r="EF13" s="9">
        <v>1.8919999999999999</v>
      </c>
      <c r="EG13" s="9">
        <v>2.9279999999999999</v>
      </c>
      <c r="EH13" s="9">
        <v>52.271000000000001</v>
      </c>
      <c r="EI13" s="9">
        <v>28.138000000000002</v>
      </c>
      <c r="EJ13" s="9">
        <v>24.132999999999999</v>
      </c>
      <c r="EK13" s="9">
        <v>24.917000000000002</v>
      </c>
      <c r="EL13" s="9">
        <v>11.321999999999999</v>
      </c>
      <c r="EM13" s="9">
        <v>13.593999999999999</v>
      </c>
      <c r="EN13" s="9">
        <v>24.992000000000001</v>
      </c>
      <c r="EO13" s="9">
        <v>14.337</v>
      </c>
      <c r="EP13" s="9">
        <v>10.654999999999999</v>
      </c>
      <c r="EQ13" s="9">
        <v>6.9459999999999997</v>
      </c>
      <c r="ER13" s="9">
        <v>3.53</v>
      </c>
      <c r="ES13" s="9">
        <v>3.4159999999999999</v>
      </c>
      <c r="ET13" s="9">
        <v>9.7629999999999999</v>
      </c>
      <c r="EU13" s="9">
        <v>4.7629999999999999</v>
      </c>
      <c r="EV13" s="9">
        <v>5</v>
      </c>
      <c r="EW13" s="9">
        <v>9.17</v>
      </c>
      <c r="EX13" s="9">
        <v>4.0039999999999996</v>
      </c>
      <c r="EY13" s="9">
        <v>5.1660000000000004</v>
      </c>
      <c r="EZ13" s="9">
        <v>0.876</v>
      </c>
      <c r="FA13" s="9">
        <v>0</v>
      </c>
      <c r="FB13" s="9">
        <v>0.876</v>
      </c>
      <c r="FC13" s="9">
        <v>91.081000000000003</v>
      </c>
      <c r="FD13" s="9">
        <v>50.281999999999996</v>
      </c>
      <c r="FE13" s="9">
        <v>40.798000000000002</v>
      </c>
      <c r="FF13" s="9">
        <v>27.574999999999999</v>
      </c>
      <c r="FG13" s="9">
        <v>10.89</v>
      </c>
      <c r="FH13" s="9">
        <v>16.684999999999999</v>
      </c>
      <c r="FI13" s="9">
        <v>71.510000000000005</v>
      </c>
      <c r="FJ13" s="9">
        <v>34.585000000000001</v>
      </c>
      <c r="FK13" s="9">
        <v>36.923999999999999</v>
      </c>
      <c r="FL13" s="9">
        <v>3.4609999999999999</v>
      </c>
      <c r="FM13" s="9">
        <v>1.825</v>
      </c>
      <c r="FN13" s="9">
        <v>1.6359999999999999</v>
      </c>
      <c r="FO13" s="9">
        <v>3.8</v>
      </c>
      <c r="FP13" s="9">
        <v>1.9</v>
      </c>
      <c r="FQ13" s="9">
        <v>1.9</v>
      </c>
      <c r="FR13" s="9">
        <v>0.81599999999999995</v>
      </c>
      <c r="FS13" s="9">
        <v>0</v>
      </c>
      <c r="FT13" s="9">
        <v>0.81599999999999995</v>
      </c>
      <c r="FU13" s="9">
        <v>3.5150000000000001</v>
      </c>
      <c r="FV13" s="9">
        <v>0.92300000000000004</v>
      </c>
      <c r="FW13" s="9">
        <v>2.5920000000000001</v>
      </c>
      <c r="FX13" s="9">
        <v>6.61</v>
      </c>
      <c r="FY13" s="9">
        <v>2.9089999999999998</v>
      </c>
      <c r="FZ13" s="9">
        <v>3.7010000000000001</v>
      </c>
      <c r="GA13" s="9">
        <v>25.411999999999999</v>
      </c>
      <c r="GB13" s="9">
        <v>9.7100000000000009</v>
      </c>
      <c r="GC13" s="9">
        <v>15.702</v>
      </c>
      <c r="GD13" s="9">
        <v>3.8140000000000001</v>
      </c>
      <c r="GE13" s="9">
        <v>0.79</v>
      </c>
      <c r="GF13" s="9">
        <v>3.024</v>
      </c>
      <c r="GG13" s="9">
        <v>8.5239999999999991</v>
      </c>
      <c r="GH13" s="9">
        <v>4.1109999999999998</v>
      </c>
      <c r="GI13" s="9">
        <v>4.4130000000000003</v>
      </c>
      <c r="GJ13" s="9">
        <v>8.59</v>
      </c>
      <c r="GK13" s="9">
        <v>4.1970000000000001</v>
      </c>
      <c r="GL13" s="9">
        <v>4.3929999999999998</v>
      </c>
      <c r="GM13" s="9">
        <v>24.423999999999999</v>
      </c>
      <c r="GN13" s="9">
        <v>15.587</v>
      </c>
      <c r="GO13" s="9">
        <v>8.8369999999999997</v>
      </c>
      <c r="GP13" s="9">
        <v>3.7930000000000001</v>
      </c>
      <c r="GQ13" s="9">
        <v>1.1679999999999999</v>
      </c>
      <c r="GR13" s="9">
        <v>2.625</v>
      </c>
      <c r="GS13" s="9">
        <v>3.5379999999999998</v>
      </c>
      <c r="GT13" s="9">
        <v>1.294</v>
      </c>
      <c r="GU13" s="9">
        <v>2.2440000000000002</v>
      </c>
      <c r="GV13" s="9">
        <v>0</v>
      </c>
      <c r="GW13" s="9">
        <v>0</v>
      </c>
      <c r="GX13" s="9">
        <v>0</v>
      </c>
      <c r="GY13" s="9">
        <v>0.23400000000000001</v>
      </c>
      <c r="GZ13" s="9">
        <v>0.23400000000000001</v>
      </c>
      <c r="HA13" s="9">
        <v>0</v>
      </c>
      <c r="HB13" s="9">
        <v>0.49099999999999999</v>
      </c>
      <c r="HC13" s="9">
        <v>0</v>
      </c>
      <c r="HD13" s="9">
        <v>0.49099999999999999</v>
      </c>
      <c r="HE13" s="9">
        <v>2.0630000000000002</v>
      </c>
      <c r="HF13" s="9">
        <v>0.82699999999999996</v>
      </c>
      <c r="HG13" s="9">
        <v>1.236</v>
      </c>
      <c r="HH13" s="9">
        <v>29.919</v>
      </c>
      <c r="HI13" s="9">
        <v>20.071999999999999</v>
      </c>
      <c r="HJ13" s="9">
        <v>9.8469999999999995</v>
      </c>
      <c r="HK13" s="9">
        <v>48.084000000000003</v>
      </c>
      <c r="HL13" s="9">
        <v>28.81</v>
      </c>
      <c r="HM13" s="9">
        <v>19.273</v>
      </c>
      <c r="HN13" s="9">
        <v>83.724000000000004</v>
      </c>
      <c r="HO13" s="9">
        <v>42.195999999999998</v>
      </c>
      <c r="HP13" s="9">
        <v>41.529000000000003</v>
      </c>
      <c r="HQ13" s="9">
        <v>208.054</v>
      </c>
      <c r="HR13" s="9">
        <v>111.381</v>
      </c>
      <c r="HS13" s="9">
        <v>96.673000000000002</v>
      </c>
      <c r="HT13" s="9">
        <v>82.103999999999999</v>
      </c>
      <c r="HU13" s="9">
        <v>41.5</v>
      </c>
      <c r="HV13" s="9">
        <v>40.603999999999999</v>
      </c>
      <c r="HW13" s="9">
        <v>205.577</v>
      </c>
      <c r="HX13" s="9">
        <v>109.873</v>
      </c>
      <c r="HY13" s="9">
        <v>95.703999999999994</v>
      </c>
      <c r="HZ13" s="9">
        <v>31.763000000000002</v>
      </c>
      <c r="IA13" s="9">
        <v>16.838000000000001</v>
      </c>
      <c r="IB13" s="9">
        <v>14.925000000000001</v>
      </c>
      <c r="IC13" s="9">
        <v>65.015000000000001</v>
      </c>
      <c r="ID13" s="9">
        <v>28.683</v>
      </c>
      <c r="IE13" s="9">
        <v>36.332000000000001</v>
      </c>
      <c r="IF13" s="9">
        <v>27.192</v>
      </c>
      <c r="IG13" s="9">
        <v>12.907</v>
      </c>
      <c r="IH13" s="9">
        <v>14.284000000000001</v>
      </c>
      <c r="II13" s="9">
        <v>103.69499999999999</v>
      </c>
      <c r="IJ13" s="9">
        <v>59.39</v>
      </c>
      <c r="IK13" s="9">
        <v>44.305</v>
      </c>
      <c r="IL13" s="9">
        <v>16.452000000000002</v>
      </c>
      <c r="IM13" s="9">
        <v>7.9359999999999999</v>
      </c>
      <c r="IN13" s="9">
        <v>8.5169999999999995</v>
      </c>
      <c r="IO13" s="9">
        <v>59.698999999999998</v>
      </c>
      <c r="IP13" s="9">
        <v>35.414999999999999</v>
      </c>
      <c r="IQ13" s="9">
        <v>24.283999999999999</v>
      </c>
    </row>
    <row r="14" spans="1:251">
      <c r="A14" s="10">
        <v>43132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>
        <v>0</v>
      </c>
      <c r="BE14" s="9"/>
      <c r="BF14" s="9"/>
      <c r="BG14" s="9"/>
      <c r="BH14" s="9">
        <v>32.110999999999997</v>
      </c>
      <c r="BI14" s="9">
        <v>15.72</v>
      </c>
      <c r="BJ14" s="9">
        <v>16.390999999999998</v>
      </c>
      <c r="BK14" s="9">
        <v>16.050999999999998</v>
      </c>
      <c r="BL14" s="9">
        <v>9.5350000000000001</v>
      </c>
      <c r="BM14" s="9">
        <v>6.5149999999999997</v>
      </c>
      <c r="BN14" s="9">
        <v>71.010000000000005</v>
      </c>
      <c r="BO14" s="9">
        <v>39.329000000000001</v>
      </c>
      <c r="BP14" s="9">
        <v>31.681999999999999</v>
      </c>
      <c r="BQ14" s="9">
        <v>2.7069999999999999</v>
      </c>
      <c r="BR14" s="9">
        <v>1.8240000000000001</v>
      </c>
      <c r="BS14" s="9">
        <v>0.88400000000000001</v>
      </c>
      <c r="BT14" s="9">
        <v>55.688000000000002</v>
      </c>
      <c r="BU14" s="9">
        <v>26.289000000000001</v>
      </c>
      <c r="BV14" s="9">
        <v>29.399000000000001</v>
      </c>
      <c r="BW14" s="9">
        <v>0.23200000000000001</v>
      </c>
      <c r="BX14" s="9">
        <v>0</v>
      </c>
      <c r="BY14" s="9">
        <v>0.23200000000000001</v>
      </c>
      <c r="BZ14" s="9">
        <v>9.1920000000000002</v>
      </c>
      <c r="CA14" s="9">
        <v>5.4240000000000004</v>
      </c>
      <c r="CB14" s="9">
        <v>3.7679999999999998</v>
      </c>
      <c r="CC14" s="9">
        <v>0.83599999999999997</v>
      </c>
      <c r="CD14" s="9">
        <v>0.45300000000000001</v>
      </c>
      <c r="CE14" s="9">
        <v>0.38200000000000001</v>
      </c>
      <c r="CF14" s="9">
        <v>4.6390000000000002</v>
      </c>
      <c r="CG14" s="9">
        <v>1.226</v>
      </c>
      <c r="CH14" s="9">
        <v>3.4129999999999998</v>
      </c>
      <c r="CI14" s="9">
        <v>9.18</v>
      </c>
      <c r="CJ14" s="9">
        <v>4.5369999999999999</v>
      </c>
      <c r="CK14" s="9">
        <v>4.6429999999999998</v>
      </c>
      <c r="CL14" s="9">
        <v>47.08</v>
      </c>
      <c r="CM14" s="9">
        <v>25.25</v>
      </c>
      <c r="CN14" s="9">
        <v>21.83</v>
      </c>
      <c r="CO14" s="9">
        <v>19.437000000000001</v>
      </c>
      <c r="CP14" s="9">
        <v>10.743</v>
      </c>
      <c r="CQ14" s="9">
        <v>8.6929999999999996</v>
      </c>
      <c r="CR14" s="9">
        <v>36.82</v>
      </c>
      <c r="CS14" s="9">
        <v>20.201000000000001</v>
      </c>
      <c r="CT14" s="9">
        <v>16.619</v>
      </c>
      <c r="CU14" s="9">
        <v>16.672999999999998</v>
      </c>
      <c r="CV14" s="9">
        <v>8.4220000000000006</v>
      </c>
      <c r="CW14" s="9">
        <v>8.2509999999999994</v>
      </c>
      <c r="CX14" s="9">
        <v>15.792</v>
      </c>
      <c r="CY14" s="9">
        <v>6.6210000000000004</v>
      </c>
      <c r="CZ14" s="9">
        <v>9.1709999999999994</v>
      </c>
      <c r="DA14" s="9">
        <v>11.532999999999999</v>
      </c>
      <c r="DB14" s="9">
        <v>5.2990000000000004</v>
      </c>
      <c r="DC14" s="9">
        <v>6.234</v>
      </c>
      <c r="DD14" s="9">
        <v>26.422999999999998</v>
      </c>
      <c r="DE14" s="9">
        <v>16.183</v>
      </c>
      <c r="DF14" s="9">
        <v>10.24</v>
      </c>
      <c r="DG14" s="9">
        <v>11.352</v>
      </c>
      <c r="DH14" s="9">
        <v>7.4720000000000004</v>
      </c>
      <c r="DI14" s="9">
        <v>3.88</v>
      </c>
      <c r="DJ14" s="9">
        <v>2.665</v>
      </c>
      <c r="DK14" s="9">
        <v>1.2729999999999999</v>
      </c>
      <c r="DL14" s="9">
        <v>1.393</v>
      </c>
      <c r="DM14" s="9">
        <v>1.84</v>
      </c>
      <c r="DN14" s="9">
        <v>0.61699999999999999</v>
      </c>
      <c r="DO14" s="9">
        <v>1.2230000000000001</v>
      </c>
      <c r="DP14" s="9">
        <v>3.1110000000000002</v>
      </c>
      <c r="DQ14" s="9">
        <v>1.4039999999999999</v>
      </c>
      <c r="DR14" s="9">
        <v>1.7070000000000001</v>
      </c>
      <c r="DS14" s="9">
        <v>1.9179999999999999</v>
      </c>
      <c r="DT14" s="9">
        <v>1.35</v>
      </c>
      <c r="DU14" s="9">
        <v>0.56699999999999995</v>
      </c>
      <c r="DV14" s="9">
        <v>21.422999999999998</v>
      </c>
      <c r="DW14" s="9">
        <v>12.36</v>
      </c>
      <c r="DX14" s="9">
        <v>9.0630000000000006</v>
      </c>
      <c r="DY14" s="9">
        <v>6.5090000000000003</v>
      </c>
      <c r="DZ14" s="9">
        <v>2.9580000000000002</v>
      </c>
      <c r="EA14" s="9">
        <v>3.5510000000000002</v>
      </c>
      <c r="EB14" s="9">
        <v>10.617000000000001</v>
      </c>
      <c r="EC14" s="9">
        <v>7.3760000000000003</v>
      </c>
      <c r="ED14" s="9">
        <v>3.2410000000000001</v>
      </c>
      <c r="EE14" s="9">
        <v>6.194</v>
      </c>
      <c r="EF14" s="9">
        <v>4.258</v>
      </c>
      <c r="EG14" s="9">
        <v>1.9350000000000001</v>
      </c>
      <c r="EH14" s="9">
        <v>47.668999999999997</v>
      </c>
      <c r="EI14" s="9">
        <v>25.373999999999999</v>
      </c>
      <c r="EJ14" s="9">
        <v>22.295000000000002</v>
      </c>
      <c r="EK14" s="9">
        <v>22.431000000000001</v>
      </c>
      <c r="EL14" s="9">
        <v>12.131</v>
      </c>
      <c r="EM14" s="9">
        <v>10.298999999999999</v>
      </c>
      <c r="EN14" s="9">
        <v>24.138000000000002</v>
      </c>
      <c r="EO14" s="9">
        <v>13.789</v>
      </c>
      <c r="EP14" s="9">
        <v>10.349</v>
      </c>
      <c r="EQ14" s="9">
        <v>5.8929999999999998</v>
      </c>
      <c r="ER14" s="9">
        <v>3.5</v>
      </c>
      <c r="ES14" s="9">
        <v>2.3929999999999998</v>
      </c>
      <c r="ET14" s="9">
        <v>10.247999999999999</v>
      </c>
      <c r="EU14" s="9">
        <v>3.774</v>
      </c>
      <c r="EV14" s="9">
        <v>6.4740000000000002</v>
      </c>
      <c r="EW14" s="9">
        <v>4.8419999999999996</v>
      </c>
      <c r="EX14" s="9">
        <v>2.9889999999999999</v>
      </c>
      <c r="EY14" s="9">
        <v>1.853</v>
      </c>
      <c r="EZ14" s="9">
        <v>0.22500000000000001</v>
      </c>
      <c r="FA14" s="9">
        <v>0.22500000000000001</v>
      </c>
      <c r="FB14" s="9">
        <v>0</v>
      </c>
      <c r="FC14" s="9">
        <v>115.369</v>
      </c>
      <c r="FD14" s="9">
        <v>58.771000000000001</v>
      </c>
      <c r="FE14" s="9">
        <v>56.597999999999999</v>
      </c>
      <c r="FF14" s="9">
        <v>24.468</v>
      </c>
      <c r="FG14" s="9">
        <v>12.621</v>
      </c>
      <c r="FH14" s="9">
        <v>11.847</v>
      </c>
      <c r="FI14" s="9">
        <v>85.387</v>
      </c>
      <c r="FJ14" s="9">
        <v>42.848999999999997</v>
      </c>
      <c r="FK14" s="9">
        <v>42.536999999999999</v>
      </c>
      <c r="FL14" s="9">
        <v>1.954</v>
      </c>
      <c r="FM14" s="9">
        <v>0</v>
      </c>
      <c r="FN14" s="9">
        <v>1.954</v>
      </c>
      <c r="FO14" s="9">
        <v>8.3970000000000002</v>
      </c>
      <c r="FP14" s="9">
        <v>3.0649999999999999</v>
      </c>
      <c r="FQ14" s="9">
        <v>5.3319999999999999</v>
      </c>
      <c r="FR14" s="9">
        <v>1.1080000000000001</v>
      </c>
      <c r="FS14" s="9">
        <v>0.20799999999999999</v>
      </c>
      <c r="FT14" s="9">
        <v>0.9</v>
      </c>
      <c r="FU14" s="9">
        <v>2.427</v>
      </c>
      <c r="FV14" s="9">
        <v>1.0409999999999999</v>
      </c>
      <c r="FW14" s="9">
        <v>1.385</v>
      </c>
      <c r="FX14" s="9">
        <v>6.4509999999999996</v>
      </c>
      <c r="FY14" s="9">
        <v>3.4260000000000002</v>
      </c>
      <c r="FZ14" s="9">
        <v>3.0249999999999999</v>
      </c>
      <c r="GA14" s="9">
        <v>26.052</v>
      </c>
      <c r="GB14" s="9">
        <v>11.281000000000001</v>
      </c>
      <c r="GC14" s="9">
        <v>14.771000000000001</v>
      </c>
      <c r="GD14" s="9">
        <v>2.98</v>
      </c>
      <c r="GE14" s="9">
        <v>1.6479999999999999</v>
      </c>
      <c r="GF14" s="9">
        <v>1.3320000000000001</v>
      </c>
      <c r="GG14" s="9">
        <v>12.327999999999999</v>
      </c>
      <c r="GH14" s="9">
        <v>4.2889999999999997</v>
      </c>
      <c r="GI14" s="9">
        <v>8.0389999999999997</v>
      </c>
      <c r="GJ14" s="9">
        <v>9.7240000000000002</v>
      </c>
      <c r="GK14" s="9">
        <v>5.9349999999999996</v>
      </c>
      <c r="GL14" s="9">
        <v>3.7890000000000001</v>
      </c>
      <c r="GM14" s="9">
        <v>27.140999999999998</v>
      </c>
      <c r="GN14" s="9">
        <v>18.091999999999999</v>
      </c>
      <c r="GO14" s="9">
        <v>9.0489999999999995</v>
      </c>
      <c r="GP14" s="9">
        <v>2.0339999999999998</v>
      </c>
      <c r="GQ14" s="9">
        <v>1.403</v>
      </c>
      <c r="GR14" s="9">
        <v>0.63100000000000001</v>
      </c>
      <c r="GS14" s="9">
        <v>6.3860000000000001</v>
      </c>
      <c r="GT14" s="9">
        <v>3.5880000000000001</v>
      </c>
      <c r="GU14" s="9">
        <v>2.798</v>
      </c>
      <c r="GV14" s="9">
        <v>0.217</v>
      </c>
      <c r="GW14" s="9">
        <v>0</v>
      </c>
      <c r="GX14" s="9">
        <v>0.217</v>
      </c>
      <c r="GY14" s="9">
        <v>0.81200000000000006</v>
      </c>
      <c r="GZ14" s="9">
        <v>0.55900000000000005</v>
      </c>
      <c r="HA14" s="9">
        <v>0.252</v>
      </c>
      <c r="HB14" s="9">
        <v>0</v>
      </c>
      <c r="HC14" s="9">
        <v>0</v>
      </c>
      <c r="HD14" s="9">
        <v>0</v>
      </c>
      <c r="HE14" s="9">
        <v>1.8440000000000001</v>
      </c>
      <c r="HF14" s="9">
        <v>0.93300000000000005</v>
      </c>
      <c r="HG14" s="9">
        <v>0.91100000000000003</v>
      </c>
      <c r="HH14" s="9">
        <v>27.469000000000001</v>
      </c>
      <c r="HI14" s="9">
        <v>14.912000000000001</v>
      </c>
      <c r="HJ14" s="9">
        <v>12.558</v>
      </c>
      <c r="HK14" s="9">
        <v>55.143000000000001</v>
      </c>
      <c r="HL14" s="9">
        <v>29.419</v>
      </c>
      <c r="HM14" s="9">
        <v>25.722999999999999</v>
      </c>
      <c r="HN14" s="9">
        <v>83.71</v>
      </c>
      <c r="HO14" s="9">
        <v>45.13</v>
      </c>
      <c r="HP14" s="9">
        <v>38.58</v>
      </c>
      <c r="HQ14" s="9">
        <v>229.101</v>
      </c>
      <c r="HR14" s="9">
        <v>126.804</v>
      </c>
      <c r="HS14" s="9">
        <v>102.297</v>
      </c>
      <c r="HT14" s="9">
        <v>82.149000000000001</v>
      </c>
      <c r="HU14" s="9">
        <v>44.155999999999999</v>
      </c>
      <c r="HV14" s="9">
        <v>37.993000000000002</v>
      </c>
      <c r="HW14" s="9">
        <v>226.804</v>
      </c>
      <c r="HX14" s="9">
        <v>124.50700000000001</v>
      </c>
      <c r="HY14" s="9">
        <v>102.297</v>
      </c>
      <c r="HZ14" s="9">
        <v>31.972999999999999</v>
      </c>
      <c r="IA14" s="9">
        <v>19.494</v>
      </c>
      <c r="IB14" s="9">
        <v>12.478</v>
      </c>
      <c r="IC14" s="9">
        <v>67.597999999999999</v>
      </c>
      <c r="ID14" s="9">
        <v>32.658999999999999</v>
      </c>
      <c r="IE14" s="9">
        <v>34.939</v>
      </c>
      <c r="IF14" s="9">
        <v>30.13</v>
      </c>
      <c r="IG14" s="9">
        <v>12.281000000000001</v>
      </c>
      <c r="IH14" s="9">
        <v>17.849</v>
      </c>
      <c r="II14" s="9">
        <v>103.459</v>
      </c>
      <c r="IJ14" s="9">
        <v>61.546999999999997</v>
      </c>
      <c r="IK14" s="9">
        <v>41.911000000000001</v>
      </c>
      <c r="IL14" s="9">
        <v>19.157</v>
      </c>
      <c r="IM14" s="9">
        <v>8.2949999999999999</v>
      </c>
      <c r="IN14" s="9">
        <v>10.862</v>
      </c>
      <c r="IO14" s="9">
        <v>60.353999999999999</v>
      </c>
      <c r="IP14" s="9">
        <v>39.435000000000002</v>
      </c>
      <c r="IQ14" s="9">
        <v>20.919</v>
      </c>
    </row>
    <row r="15" spans="1:251">
      <c r="A15" s="10">
        <v>43497</v>
      </c>
      <c r="B15" s="9">
        <v>4.6369999999999996</v>
      </c>
      <c r="C15" s="9">
        <v>35.387</v>
      </c>
      <c r="D15" s="9">
        <v>18.899000000000001</v>
      </c>
      <c r="E15" s="9">
        <v>16.488</v>
      </c>
      <c r="F15" s="9">
        <v>6.3419999999999996</v>
      </c>
      <c r="G15" s="9">
        <v>3.2570000000000001</v>
      </c>
      <c r="H15" s="9">
        <v>3.085</v>
      </c>
      <c r="I15" s="9">
        <v>27.907</v>
      </c>
      <c r="J15" s="9">
        <v>13.39</v>
      </c>
      <c r="K15" s="9">
        <v>14.516999999999999</v>
      </c>
      <c r="L15" s="9">
        <v>3.294</v>
      </c>
      <c r="M15" s="9">
        <v>1.1619999999999999</v>
      </c>
      <c r="N15" s="9">
        <v>2.1320000000000001</v>
      </c>
      <c r="O15" s="9">
        <v>6.9640000000000004</v>
      </c>
      <c r="P15" s="9">
        <v>0.81899999999999995</v>
      </c>
      <c r="Q15" s="9">
        <v>6.1449999999999996</v>
      </c>
      <c r="R15" s="9">
        <v>7.4829999999999997</v>
      </c>
      <c r="S15" s="9">
        <v>3.4159999999999999</v>
      </c>
      <c r="T15" s="9">
        <v>4.0670000000000002</v>
      </c>
      <c r="U15" s="9">
        <v>16.035</v>
      </c>
      <c r="V15" s="9">
        <v>7.9080000000000004</v>
      </c>
      <c r="W15" s="9">
        <v>8.1270000000000007</v>
      </c>
      <c r="X15" s="9">
        <v>15.497999999999999</v>
      </c>
      <c r="Y15" s="9">
        <v>12.465</v>
      </c>
      <c r="Z15" s="9">
        <v>3.0329999999999999</v>
      </c>
      <c r="AA15" s="9">
        <v>21.100999999999999</v>
      </c>
      <c r="AB15" s="9">
        <v>12.077</v>
      </c>
      <c r="AC15" s="9">
        <v>9.0239999999999991</v>
      </c>
      <c r="AD15" s="9">
        <v>2.3290000000000002</v>
      </c>
      <c r="AE15" s="9">
        <v>0.83299999999999996</v>
      </c>
      <c r="AF15" s="9">
        <v>1.496</v>
      </c>
      <c r="AG15" s="9">
        <v>3.294</v>
      </c>
      <c r="AH15" s="9">
        <v>1.429</v>
      </c>
      <c r="AI15" s="9">
        <v>1.865</v>
      </c>
      <c r="AJ15" s="9">
        <v>9.61</v>
      </c>
      <c r="AK15" s="9">
        <v>5.6390000000000002</v>
      </c>
      <c r="AL15" s="9">
        <v>3.9710000000000001</v>
      </c>
      <c r="AM15" s="9">
        <v>28.481000000000002</v>
      </c>
      <c r="AN15" s="9">
        <v>17.901</v>
      </c>
      <c r="AO15" s="9">
        <v>10.579000000000001</v>
      </c>
      <c r="AP15" s="9">
        <v>6.9930000000000003</v>
      </c>
      <c r="AQ15" s="9">
        <v>4.1909999999999998</v>
      </c>
      <c r="AR15" s="9">
        <v>2.802</v>
      </c>
      <c r="AS15" s="9">
        <v>16.204000000000001</v>
      </c>
      <c r="AT15" s="9">
        <v>10.531000000000001</v>
      </c>
      <c r="AU15" s="9">
        <v>5.6719999999999997</v>
      </c>
      <c r="AV15" s="9">
        <v>2.6160000000000001</v>
      </c>
      <c r="AW15" s="9">
        <v>1.448</v>
      </c>
      <c r="AX15" s="9">
        <v>1.169</v>
      </c>
      <c r="AY15" s="9">
        <v>12.276999999999999</v>
      </c>
      <c r="AZ15" s="9">
        <v>7.37</v>
      </c>
      <c r="BA15" s="9">
        <v>4.907</v>
      </c>
      <c r="BB15" s="9">
        <v>0.94199999999999995</v>
      </c>
      <c r="BC15" s="9">
        <v>0</v>
      </c>
      <c r="BD15" s="9">
        <v>0.94199999999999995</v>
      </c>
      <c r="BE15" s="9">
        <v>1.1859999999999999</v>
      </c>
      <c r="BF15" s="9">
        <v>0.93600000000000005</v>
      </c>
      <c r="BG15" s="9">
        <v>0.25</v>
      </c>
      <c r="BH15" s="9">
        <v>34.423000000000002</v>
      </c>
      <c r="BI15" s="9">
        <v>18.356000000000002</v>
      </c>
      <c r="BJ15" s="9">
        <v>16.067</v>
      </c>
      <c r="BK15" s="9">
        <v>13.085000000000001</v>
      </c>
      <c r="BL15" s="9">
        <v>7.0010000000000003</v>
      </c>
      <c r="BM15" s="9">
        <v>6.0830000000000002</v>
      </c>
      <c r="BN15" s="9">
        <v>73.358999999999995</v>
      </c>
      <c r="BO15" s="9">
        <v>37.481999999999999</v>
      </c>
      <c r="BP15" s="9">
        <v>35.877000000000002</v>
      </c>
      <c r="BQ15" s="9">
        <v>3.758</v>
      </c>
      <c r="BR15" s="9">
        <v>3.069</v>
      </c>
      <c r="BS15" s="9">
        <v>0.68799999999999994</v>
      </c>
      <c r="BT15" s="9">
        <v>50.537999999999997</v>
      </c>
      <c r="BU15" s="9">
        <v>28.465</v>
      </c>
      <c r="BV15" s="9">
        <v>22.073</v>
      </c>
      <c r="BW15" s="9">
        <v>0.82</v>
      </c>
      <c r="BX15" s="9">
        <v>0.29599999999999999</v>
      </c>
      <c r="BY15" s="9">
        <v>0.52400000000000002</v>
      </c>
      <c r="BZ15" s="9">
        <v>12.465</v>
      </c>
      <c r="CA15" s="9">
        <v>5.7450000000000001</v>
      </c>
      <c r="CB15" s="9">
        <v>6.72</v>
      </c>
      <c r="CC15" s="9">
        <v>0.32100000000000001</v>
      </c>
      <c r="CD15" s="9">
        <v>0.32100000000000001</v>
      </c>
      <c r="CE15" s="9">
        <v>0</v>
      </c>
      <c r="CF15" s="9">
        <v>3.992</v>
      </c>
      <c r="CG15" s="9">
        <v>1.6679999999999999</v>
      </c>
      <c r="CH15" s="9">
        <v>2.3250000000000002</v>
      </c>
      <c r="CI15" s="9">
        <v>10.5</v>
      </c>
      <c r="CJ15" s="9">
        <v>3.1760000000000002</v>
      </c>
      <c r="CK15" s="9">
        <v>7.3250000000000002</v>
      </c>
      <c r="CL15" s="9">
        <v>49.646000000000001</v>
      </c>
      <c r="CM15" s="9">
        <v>27.451000000000001</v>
      </c>
      <c r="CN15" s="9">
        <v>22.196000000000002</v>
      </c>
      <c r="CO15" s="9">
        <v>18.689</v>
      </c>
      <c r="CP15" s="9">
        <v>7.1779999999999999</v>
      </c>
      <c r="CQ15" s="9">
        <v>11.510999999999999</v>
      </c>
      <c r="CR15" s="9">
        <v>36.99</v>
      </c>
      <c r="CS15" s="9">
        <v>19.753</v>
      </c>
      <c r="CT15" s="9">
        <v>17.236999999999998</v>
      </c>
      <c r="CU15" s="9">
        <v>17.794</v>
      </c>
      <c r="CV15" s="9">
        <v>6.32</v>
      </c>
      <c r="CW15" s="9">
        <v>11.474</v>
      </c>
      <c r="CX15" s="9">
        <v>18.911000000000001</v>
      </c>
      <c r="CY15" s="9">
        <v>10.598000000000001</v>
      </c>
      <c r="CZ15" s="9">
        <v>8.3119999999999994</v>
      </c>
      <c r="DA15" s="9">
        <v>12.026999999999999</v>
      </c>
      <c r="DB15" s="9">
        <v>4.0839999999999996</v>
      </c>
      <c r="DC15" s="9">
        <v>7.9429999999999996</v>
      </c>
      <c r="DD15" s="9">
        <v>26.640999999999998</v>
      </c>
      <c r="DE15" s="9">
        <v>15.368</v>
      </c>
      <c r="DF15" s="9">
        <v>11.273</v>
      </c>
      <c r="DG15" s="9">
        <v>14.526</v>
      </c>
      <c r="DH15" s="9">
        <v>5.6139999999999999</v>
      </c>
      <c r="DI15" s="9">
        <v>8.9120000000000008</v>
      </c>
      <c r="DJ15" s="9">
        <v>2.5150000000000001</v>
      </c>
      <c r="DK15" s="9">
        <v>2.181</v>
      </c>
      <c r="DL15" s="9">
        <v>0.33400000000000002</v>
      </c>
      <c r="DM15" s="9">
        <v>3.4359999999999999</v>
      </c>
      <c r="DN15" s="9">
        <v>1.417</v>
      </c>
      <c r="DO15" s="9">
        <v>2.0179999999999998</v>
      </c>
      <c r="DP15" s="9">
        <v>7.4539999999999997</v>
      </c>
      <c r="DQ15" s="9">
        <v>4.2729999999999997</v>
      </c>
      <c r="DR15" s="9">
        <v>3.181</v>
      </c>
      <c r="DS15" s="9">
        <v>3.4630000000000001</v>
      </c>
      <c r="DT15" s="9">
        <v>0.7</v>
      </c>
      <c r="DU15" s="9">
        <v>2.7629999999999999</v>
      </c>
      <c r="DV15" s="9">
        <v>25.123999999999999</v>
      </c>
      <c r="DW15" s="9">
        <v>15.670999999999999</v>
      </c>
      <c r="DX15" s="9">
        <v>9.4529999999999994</v>
      </c>
      <c r="DY15" s="9">
        <v>7.7759999999999998</v>
      </c>
      <c r="DZ15" s="9">
        <v>3.089</v>
      </c>
      <c r="EA15" s="9">
        <v>4.6870000000000003</v>
      </c>
      <c r="EB15" s="9">
        <v>13.581</v>
      </c>
      <c r="EC15" s="9">
        <v>8.4890000000000008</v>
      </c>
      <c r="ED15" s="9">
        <v>5.0910000000000002</v>
      </c>
      <c r="EE15" s="9">
        <v>5.6779999999999999</v>
      </c>
      <c r="EF15" s="9">
        <v>1.9790000000000001</v>
      </c>
      <c r="EG15" s="9">
        <v>3.698</v>
      </c>
      <c r="EH15" s="9">
        <v>47.036999999999999</v>
      </c>
      <c r="EI15" s="9">
        <v>25.709</v>
      </c>
      <c r="EJ15" s="9">
        <v>21.327999999999999</v>
      </c>
      <c r="EK15" s="9">
        <v>24.356999999999999</v>
      </c>
      <c r="EL15" s="9">
        <v>9.9710000000000001</v>
      </c>
      <c r="EM15" s="9">
        <v>14.385</v>
      </c>
      <c r="EN15" s="9">
        <v>25.489000000000001</v>
      </c>
      <c r="EO15" s="9">
        <v>16.184999999999999</v>
      </c>
      <c r="EP15" s="9">
        <v>9.3040000000000003</v>
      </c>
      <c r="EQ15" s="9">
        <v>5.6079999999999997</v>
      </c>
      <c r="ER15" s="9">
        <v>2.3540000000000001</v>
      </c>
      <c r="ES15" s="9">
        <v>3.254</v>
      </c>
      <c r="ET15" s="9">
        <v>10.433999999999999</v>
      </c>
      <c r="EU15" s="9">
        <v>6.8079999999999998</v>
      </c>
      <c r="EV15" s="9">
        <v>3.625</v>
      </c>
      <c r="EW15" s="9">
        <v>6.5670000000000002</v>
      </c>
      <c r="EX15" s="9">
        <v>2.5019999999999998</v>
      </c>
      <c r="EY15" s="9">
        <v>4.0650000000000004</v>
      </c>
      <c r="EZ15" s="9">
        <v>0.56399999999999995</v>
      </c>
      <c r="FA15" s="9">
        <v>0</v>
      </c>
      <c r="FB15" s="9">
        <v>0.56399999999999995</v>
      </c>
      <c r="FC15" s="9">
        <v>111.175</v>
      </c>
      <c r="FD15" s="9">
        <v>61.777999999999999</v>
      </c>
      <c r="FE15" s="9">
        <v>49.396999999999998</v>
      </c>
      <c r="FF15" s="9">
        <v>22.884</v>
      </c>
      <c r="FG15" s="9">
        <v>11.547000000000001</v>
      </c>
      <c r="FH15" s="9">
        <v>11.337999999999999</v>
      </c>
      <c r="FI15" s="9">
        <v>87.403999999999996</v>
      </c>
      <c r="FJ15" s="9">
        <v>43.417999999999999</v>
      </c>
      <c r="FK15" s="9">
        <v>43.985999999999997</v>
      </c>
      <c r="FL15" s="9">
        <v>2.3530000000000002</v>
      </c>
      <c r="FM15" s="9">
        <v>0.26200000000000001</v>
      </c>
      <c r="FN15" s="9">
        <v>2.0910000000000002</v>
      </c>
      <c r="FO15" s="9">
        <v>11.343</v>
      </c>
      <c r="FP15" s="9">
        <v>4.3129999999999997</v>
      </c>
      <c r="FQ15" s="9">
        <v>7.03</v>
      </c>
      <c r="FR15" s="9">
        <v>0.28100000000000003</v>
      </c>
      <c r="FS15" s="9">
        <v>0</v>
      </c>
      <c r="FT15" s="9">
        <v>0.28100000000000003</v>
      </c>
      <c r="FU15" s="9">
        <v>3.75</v>
      </c>
      <c r="FV15" s="9">
        <v>1.698</v>
      </c>
      <c r="FW15" s="9">
        <v>2.052</v>
      </c>
      <c r="FX15" s="9">
        <v>5.202</v>
      </c>
      <c r="FY15" s="9">
        <v>3.2810000000000001</v>
      </c>
      <c r="FZ15" s="9">
        <v>1.921</v>
      </c>
      <c r="GA15" s="9">
        <v>26.643999999999998</v>
      </c>
      <c r="GB15" s="9">
        <v>12.759</v>
      </c>
      <c r="GC15" s="9">
        <v>13.885</v>
      </c>
      <c r="GD15" s="9">
        <v>1.764</v>
      </c>
      <c r="GE15" s="9">
        <v>1.2629999999999999</v>
      </c>
      <c r="GF15" s="9">
        <v>0.5</v>
      </c>
      <c r="GG15" s="9">
        <v>13.096</v>
      </c>
      <c r="GH15" s="9">
        <v>4.7699999999999996</v>
      </c>
      <c r="GI15" s="9">
        <v>8.3260000000000005</v>
      </c>
      <c r="GJ15" s="9">
        <v>9.7449999999999992</v>
      </c>
      <c r="GK15" s="9">
        <v>4.8079999999999998</v>
      </c>
      <c r="GL15" s="9">
        <v>4.9370000000000003</v>
      </c>
      <c r="GM15" s="9">
        <v>26.023</v>
      </c>
      <c r="GN15" s="9">
        <v>15.356</v>
      </c>
      <c r="GO15" s="9">
        <v>10.667</v>
      </c>
      <c r="GP15" s="9">
        <v>2.7610000000000001</v>
      </c>
      <c r="GQ15" s="9">
        <v>1.6</v>
      </c>
      <c r="GR15" s="9">
        <v>1.1599999999999999</v>
      </c>
      <c r="GS15" s="9">
        <v>4.9569999999999999</v>
      </c>
      <c r="GT15" s="9">
        <v>3.552</v>
      </c>
      <c r="GU15" s="9">
        <v>1.405</v>
      </c>
      <c r="GV15" s="9">
        <v>0.33200000000000002</v>
      </c>
      <c r="GW15" s="9">
        <v>0.33200000000000002</v>
      </c>
      <c r="GX15" s="9">
        <v>0</v>
      </c>
      <c r="GY15" s="9">
        <v>0.48</v>
      </c>
      <c r="GZ15" s="9">
        <v>0.48</v>
      </c>
      <c r="HA15" s="9">
        <v>0</v>
      </c>
      <c r="HB15" s="9">
        <v>0.44800000000000001</v>
      </c>
      <c r="HC15" s="9">
        <v>0</v>
      </c>
      <c r="HD15" s="9">
        <v>0.44800000000000001</v>
      </c>
      <c r="HE15" s="9">
        <v>1.1100000000000001</v>
      </c>
      <c r="HF15" s="9">
        <v>0.49</v>
      </c>
      <c r="HG15" s="9">
        <v>0.62</v>
      </c>
      <c r="HH15" s="9">
        <v>29.521999999999998</v>
      </c>
      <c r="HI15" s="9">
        <v>17.497</v>
      </c>
      <c r="HJ15" s="9">
        <v>12.025</v>
      </c>
      <c r="HK15" s="9">
        <v>52.951000000000001</v>
      </c>
      <c r="HL15" s="9">
        <v>29.942</v>
      </c>
      <c r="HM15" s="9">
        <v>23.009</v>
      </c>
      <c r="HN15" s="9">
        <v>86.25</v>
      </c>
      <c r="HO15" s="9">
        <v>48.417000000000002</v>
      </c>
      <c r="HP15" s="9">
        <v>37.832999999999998</v>
      </c>
      <c r="HQ15" s="9">
        <v>240.459</v>
      </c>
      <c r="HR15" s="9">
        <v>133.71100000000001</v>
      </c>
      <c r="HS15" s="9">
        <v>106.748</v>
      </c>
      <c r="HT15" s="9">
        <v>85.846000000000004</v>
      </c>
      <c r="HU15" s="9">
        <v>48.012999999999998</v>
      </c>
      <c r="HV15" s="9">
        <v>37.832999999999998</v>
      </c>
      <c r="HW15" s="9">
        <v>236.05199999999999</v>
      </c>
      <c r="HX15" s="9">
        <v>131.06700000000001</v>
      </c>
      <c r="HY15" s="9">
        <v>104.985</v>
      </c>
      <c r="HZ15" s="9">
        <v>31.251000000000001</v>
      </c>
      <c r="IA15" s="9">
        <v>16.2</v>
      </c>
      <c r="IB15" s="9">
        <v>15.051</v>
      </c>
      <c r="IC15" s="9">
        <v>65.132000000000005</v>
      </c>
      <c r="ID15" s="9">
        <v>32.231999999999999</v>
      </c>
      <c r="IE15" s="9">
        <v>32.901000000000003</v>
      </c>
      <c r="IF15" s="9">
        <v>28.193999999999999</v>
      </c>
      <c r="IG15" s="9">
        <v>15.909000000000001</v>
      </c>
      <c r="IH15" s="9">
        <v>12.285</v>
      </c>
      <c r="II15" s="9">
        <v>116.816</v>
      </c>
      <c r="IJ15" s="9">
        <v>65.575999999999993</v>
      </c>
      <c r="IK15" s="9">
        <v>51.238999999999997</v>
      </c>
      <c r="IL15" s="9">
        <v>16.637</v>
      </c>
      <c r="IM15" s="9">
        <v>11.433999999999999</v>
      </c>
      <c r="IN15" s="9">
        <v>5.2030000000000003</v>
      </c>
      <c r="IO15" s="9">
        <v>65.694999999999993</v>
      </c>
      <c r="IP15" s="9">
        <v>35.210999999999999</v>
      </c>
      <c r="IQ15" s="9">
        <v>30.484000000000002</v>
      </c>
    </row>
    <row r="16" spans="1:251">
      <c r="A16" s="10">
        <v>43862</v>
      </c>
      <c r="B16" s="9">
        <v>5.4939999999999998</v>
      </c>
      <c r="C16" s="9">
        <v>43.042999999999999</v>
      </c>
      <c r="D16" s="9">
        <v>21.710999999999999</v>
      </c>
      <c r="E16" s="9">
        <v>21.332000000000001</v>
      </c>
      <c r="F16" s="9">
        <v>9.641</v>
      </c>
      <c r="G16" s="9">
        <v>4.9480000000000004</v>
      </c>
      <c r="H16" s="9">
        <v>4.6929999999999996</v>
      </c>
      <c r="I16" s="9">
        <v>34.268000000000001</v>
      </c>
      <c r="J16" s="9">
        <v>16.867000000000001</v>
      </c>
      <c r="K16" s="9">
        <v>17.401</v>
      </c>
      <c r="L16" s="9">
        <v>4.6859999999999999</v>
      </c>
      <c r="M16" s="9">
        <v>1.111</v>
      </c>
      <c r="N16" s="9">
        <v>3.5750000000000002</v>
      </c>
      <c r="O16" s="9">
        <v>6.6470000000000002</v>
      </c>
      <c r="P16" s="9">
        <v>1.266</v>
      </c>
      <c r="Q16" s="9">
        <v>5.3810000000000002</v>
      </c>
      <c r="R16" s="9">
        <v>8.6790000000000003</v>
      </c>
      <c r="S16" s="9">
        <v>5.1740000000000004</v>
      </c>
      <c r="T16" s="9">
        <v>3.5049999999999999</v>
      </c>
      <c r="U16" s="9">
        <v>14.516</v>
      </c>
      <c r="V16" s="9">
        <v>3.8079999999999998</v>
      </c>
      <c r="W16" s="9">
        <v>10.708</v>
      </c>
      <c r="X16" s="9">
        <v>11.093</v>
      </c>
      <c r="Y16" s="9">
        <v>8.5250000000000004</v>
      </c>
      <c r="Z16" s="9">
        <v>2.5680000000000001</v>
      </c>
      <c r="AA16" s="9">
        <v>21.184000000000001</v>
      </c>
      <c r="AB16" s="9">
        <v>12.254</v>
      </c>
      <c r="AC16" s="9">
        <v>8.93</v>
      </c>
      <c r="AD16" s="9">
        <v>0.89600000000000002</v>
      </c>
      <c r="AE16" s="9">
        <v>0.32</v>
      </c>
      <c r="AF16" s="9">
        <v>0.57599999999999996</v>
      </c>
      <c r="AG16" s="9">
        <v>2.9359999999999999</v>
      </c>
      <c r="AH16" s="9">
        <v>1.8320000000000001</v>
      </c>
      <c r="AI16" s="9">
        <v>1.1040000000000001</v>
      </c>
      <c r="AJ16" s="9">
        <v>8.7959999999999994</v>
      </c>
      <c r="AK16" s="9">
        <v>5.7850000000000001</v>
      </c>
      <c r="AL16" s="9">
        <v>3.0110000000000001</v>
      </c>
      <c r="AM16" s="9">
        <v>28.335999999999999</v>
      </c>
      <c r="AN16" s="9">
        <v>16.033000000000001</v>
      </c>
      <c r="AO16" s="9">
        <v>12.303000000000001</v>
      </c>
      <c r="AP16" s="9">
        <v>5.4089999999999998</v>
      </c>
      <c r="AQ16" s="9">
        <v>3.7069999999999999</v>
      </c>
      <c r="AR16" s="9">
        <v>1.702</v>
      </c>
      <c r="AS16" s="9">
        <v>13.662000000000001</v>
      </c>
      <c r="AT16" s="9">
        <v>8.4610000000000003</v>
      </c>
      <c r="AU16" s="9">
        <v>5.2009999999999996</v>
      </c>
      <c r="AV16" s="9">
        <v>3.387</v>
      </c>
      <c r="AW16" s="9">
        <v>2.0779999999999998</v>
      </c>
      <c r="AX16" s="9">
        <v>1.3089999999999999</v>
      </c>
      <c r="AY16" s="9">
        <v>14.673999999999999</v>
      </c>
      <c r="AZ16" s="9">
        <v>7.5720000000000001</v>
      </c>
      <c r="BA16" s="9">
        <v>7.1020000000000003</v>
      </c>
      <c r="BB16" s="9">
        <v>0</v>
      </c>
      <c r="BC16" s="9">
        <v>0</v>
      </c>
      <c r="BD16" s="9">
        <v>0</v>
      </c>
      <c r="BE16" s="9">
        <v>0.81200000000000006</v>
      </c>
      <c r="BF16" s="9">
        <v>0.53900000000000003</v>
      </c>
      <c r="BG16" s="9">
        <v>0.27300000000000002</v>
      </c>
      <c r="BH16" s="9">
        <v>35.17</v>
      </c>
      <c r="BI16" s="9">
        <v>20.077000000000002</v>
      </c>
      <c r="BJ16" s="9">
        <v>15.093</v>
      </c>
      <c r="BK16" s="9">
        <v>12.333</v>
      </c>
      <c r="BL16" s="9">
        <v>5.9180000000000001</v>
      </c>
      <c r="BM16" s="9">
        <v>6.415</v>
      </c>
      <c r="BN16" s="9">
        <v>69.236000000000004</v>
      </c>
      <c r="BO16" s="9">
        <v>32.622</v>
      </c>
      <c r="BP16" s="9">
        <v>36.615000000000002</v>
      </c>
      <c r="BQ16" s="9">
        <v>5.0149999999999997</v>
      </c>
      <c r="BR16" s="9">
        <v>3.653</v>
      </c>
      <c r="BS16" s="9">
        <v>1.3620000000000001</v>
      </c>
      <c r="BT16" s="9">
        <v>65.287000000000006</v>
      </c>
      <c r="BU16" s="9">
        <v>33.439</v>
      </c>
      <c r="BV16" s="9">
        <v>31.847999999999999</v>
      </c>
      <c r="BW16" s="9">
        <v>1.337</v>
      </c>
      <c r="BX16" s="9">
        <v>0.78400000000000003</v>
      </c>
      <c r="BY16" s="9">
        <v>0.55300000000000005</v>
      </c>
      <c r="BZ16" s="9">
        <v>11.779</v>
      </c>
      <c r="CA16" s="9">
        <v>5.1079999999999997</v>
      </c>
      <c r="CB16" s="9">
        <v>6.6710000000000003</v>
      </c>
      <c r="CC16" s="9">
        <v>0.26200000000000001</v>
      </c>
      <c r="CD16" s="9">
        <v>0.26200000000000001</v>
      </c>
      <c r="CE16" s="9">
        <v>0</v>
      </c>
      <c r="CF16" s="9">
        <v>5.4390000000000001</v>
      </c>
      <c r="CG16" s="9">
        <v>3.1419999999999999</v>
      </c>
      <c r="CH16" s="9">
        <v>2.2970000000000002</v>
      </c>
      <c r="CI16" s="9">
        <v>13.073</v>
      </c>
      <c r="CJ16" s="9">
        <v>5.2610000000000001</v>
      </c>
      <c r="CK16" s="9">
        <v>7.8109999999999999</v>
      </c>
      <c r="CL16" s="9">
        <v>49.869</v>
      </c>
      <c r="CM16" s="9">
        <v>29.407</v>
      </c>
      <c r="CN16" s="9">
        <v>20.463000000000001</v>
      </c>
      <c r="CO16" s="9">
        <v>29.486000000000001</v>
      </c>
      <c r="CP16" s="9">
        <v>15.084</v>
      </c>
      <c r="CQ16" s="9">
        <v>14.401999999999999</v>
      </c>
      <c r="CR16" s="9">
        <v>39.465000000000003</v>
      </c>
      <c r="CS16" s="9">
        <v>23.466000000000001</v>
      </c>
      <c r="CT16" s="9">
        <v>15.997999999999999</v>
      </c>
      <c r="CU16" s="9">
        <v>25.832000000000001</v>
      </c>
      <c r="CV16" s="9">
        <v>12.56</v>
      </c>
      <c r="CW16" s="9">
        <v>13.271000000000001</v>
      </c>
      <c r="CX16" s="9">
        <v>20.34</v>
      </c>
      <c r="CY16" s="9">
        <v>13.087999999999999</v>
      </c>
      <c r="CZ16" s="9">
        <v>7.2519999999999998</v>
      </c>
      <c r="DA16" s="9">
        <v>18.158000000000001</v>
      </c>
      <c r="DB16" s="9">
        <v>9.484</v>
      </c>
      <c r="DC16" s="9">
        <v>8.673</v>
      </c>
      <c r="DD16" s="9">
        <v>29.974</v>
      </c>
      <c r="DE16" s="9">
        <v>18.331</v>
      </c>
      <c r="DF16" s="9">
        <v>11.643000000000001</v>
      </c>
      <c r="DG16" s="9">
        <v>17.109000000000002</v>
      </c>
      <c r="DH16" s="9">
        <v>9.6820000000000004</v>
      </c>
      <c r="DI16" s="9">
        <v>7.4260000000000002</v>
      </c>
      <c r="DJ16" s="9">
        <v>1.595</v>
      </c>
      <c r="DK16" s="9">
        <v>1.0389999999999999</v>
      </c>
      <c r="DL16" s="9">
        <v>0.55600000000000005</v>
      </c>
      <c r="DM16" s="9">
        <v>4.4690000000000003</v>
      </c>
      <c r="DN16" s="9">
        <v>2.649</v>
      </c>
      <c r="DO16" s="9">
        <v>1.821</v>
      </c>
      <c r="DP16" s="9">
        <v>4.4290000000000003</v>
      </c>
      <c r="DQ16" s="9">
        <v>2.698</v>
      </c>
      <c r="DR16" s="9">
        <v>1.7310000000000001</v>
      </c>
      <c r="DS16" s="9">
        <v>4.66</v>
      </c>
      <c r="DT16" s="9">
        <v>1.81</v>
      </c>
      <c r="DU16" s="9">
        <v>2.85</v>
      </c>
      <c r="DV16" s="9">
        <v>23.728999999999999</v>
      </c>
      <c r="DW16" s="9">
        <v>14.459</v>
      </c>
      <c r="DX16" s="9">
        <v>9.27</v>
      </c>
      <c r="DY16" s="9">
        <v>7.4969999999999999</v>
      </c>
      <c r="DZ16" s="9">
        <v>4.5469999999999997</v>
      </c>
      <c r="EA16" s="9">
        <v>2.95</v>
      </c>
      <c r="EB16" s="9">
        <v>11.85</v>
      </c>
      <c r="EC16" s="9">
        <v>6.7249999999999996</v>
      </c>
      <c r="ED16" s="9">
        <v>5.125</v>
      </c>
      <c r="EE16" s="9">
        <v>7.8040000000000003</v>
      </c>
      <c r="EF16" s="9">
        <v>3.6850000000000001</v>
      </c>
      <c r="EG16" s="9">
        <v>4.1189999999999998</v>
      </c>
      <c r="EH16" s="9">
        <v>46.201000000000001</v>
      </c>
      <c r="EI16" s="9">
        <v>26.401</v>
      </c>
      <c r="EJ16" s="9">
        <v>19.800999999999998</v>
      </c>
      <c r="EK16" s="9">
        <v>33.670999999999999</v>
      </c>
      <c r="EL16" s="9">
        <v>15.138999999999999</v>
      </c>
      <c r="EM16" s="9">
        <v>18.532</v>
      </c>
      <c r="EN16" s="9">
        <v>24.623000000000001</v>
      </c>
      <c r="EO16" s="9">
        <v>15.555</v>
      </c>
      <c r="EP16" s="9">
        <v>9.0679999999999996</v>
      </c>
      <c r="EQ16" s="9">
        <v>8.3859999999999992</v>
      </c>
      <c r="ER16" s="9">
        <v>4.7939999999999996</v>
      </c>
      <c r="ES16" s="9">
        <v>3.5920000000000001</v>
      </c>
      <c r="ET16" s="9">
        <v>13.574</v>
      </c>
      <c r="EU16" s="9">
        <v>7.9690000000000003</v>
      </c>
      <c r="EV16" s="9">
        <v>5.6050000000000004</v>
      </c>
      <c r="EW16" s="9">
        <v>7.9119999999999999</v>
      </c>
      <c r="EX16" s="9">
        <v>4.58</v>
      </c>
      <c r="EY16" s="9">
        <v>3.3319999999999999</v>
      </c>
      <c r="EZ16" s="9">
        <v>0.76</v>
      </c>
      <c r="FA16" s="9">
        <v>0.32</v>
      </c>
      <c r="FB16" s="9">
        <v>0.44</v>
      </c>
      <c r="FC16" s="9">
        <v>113.65</v>
      </c>
      <c r="FD16" s="9">
        <v>55.582999999999998</v>
      </c>
      <c r="FE16" s="9">
        <v>58.066000000000003</v>
      </c>
      <c r="FF16" s="9">
        <v>26.725000000000001</v>
      </c>
      <c r="FG16" s="9">
        <v>13.356999999999999</v>
      </c>
      <c r="FH16" s="9">
        <v>13.367000000000001</v>
      </c>
      <c r="FI16" s="9">
        <v>95.016000000000005</v>
      </c>
      <c r="FJ16" s="9">
        <v>47.183999999999997</v>
      </c>
      <c r="FK16" s="9">
        <v>47.832000000000001</v>
      </c>
      <c r="FL16" s="9">
        <v>3.2069999999999999</v>
      </c>
      <c r="FM16" s="9">
        <v>1.391</v>
      </c>
      <c r="FN16" s="9">
        <v>1.8160000000000001</v>
      </c>
      <c r="FO16" s="9">
        <v>9.9149999999999991</v>
      </c>
      <c r="FP16" s="9">
        <v>4.5449999999999999</v>
      </c>
      <c r="FQ16" s="9">
        <v>5.3710000000000004</v>
      </c>
      <c r="FR16" s="9">
        <v>0.29599999999999999</v>
      </c>
      <c r="FS16" s="9">
        <v>0.29599999999999999</v>
      </c>
      <c r="FT16" s="9">
        <v>0</v>
      </c>
      <c r="FU16" s="9">
        <v>2.6579999999999999</v>
      </c>
      <c r="FV16" s="9">
        <v>1.9219999999999999</v>
      </c>
      <c r="FW16" s="9">
        <v>0.73499999999999999</v>
      </c>
      <c r="FX16" s="9">
        <v>5.7160000000000002</v>
      </c>
      <c r="FY16" s="9">
        <v>2.4780000000000002</v>
      </c>
      <c r="FZ16" s="9">
        <v>3.238</v>
      </c>
      <c r="GA16" s="9">
        <v>28.981999999999999</v>
      </c>
      <c r="GB16" s="9">
        <v>11.734999999999999</v>
      </c>
      <c r="GC16" s="9">
        <v>17.247</v>
      </c>
      <c r="GD16" s="9">
        <v>3.411</v>
      </c>
      <c r="GE16" s="9">
        <v>1.84</v>
      </c>
      <c r="GF16" s="9">
        <v>1.571</v>
      </c>
      <c r="GG16" s="9">
        <v>13.57</v>
      </c>
      <c r="GH16" s="9">
        <v>5.5250000000000004</v>
      </c>
      <c r="GI16" s="9">
        <v>8.0449999999999999</v>
      </c>
      <c r="GJ16" s="9">
        <v>10.374000000000001</v>
      </c>
      <c r="GK16" s="9">
        <v>4.7569999999999997</v>
      </c>
      <c r="GL16" s="9">
        <v>5.617</v>
      </c>
      <c r="GM16" s="9">
        <v>30.312000000000001</v>
      </c>
      <c r="GN16" s="9">
        <v>18.285</v>
      </c>
      <c r="GO16" s="9">
        <v>12.028</v>
      </c>
      <c r="GP16" s="9">
        <v>2.944</v>
      </c>
      <c r="GQ16" s="9">
        <v>2.048</v>
      </c>
      <c r="GR16" s="9">
        <v>0.89600000000000002</v>
      </c>
      <c r="GS16" s="9">
        <v>6.2919999999999998</v>
      </c>
      <c r="GT16" s="9">
        <v>3.5579999999999998</v>
      </c>
      <c r="GU16" s="9">
        <v>2.734</v>
      </c>
      <c r="GV16" s="9">
        <v>0.54700000000000004</v>
      </c>
      <c r="GW16" s="9">
        <v>0.54700000000000004</v>
      </c>
      <c r="GX16" s="9">
        <v>0</v>
      </c>
      <c r="GY16" s="9">
        <v>0.94499999999999995</v>
      </c>
      <c r="GZ16" s="9">
        <v>0.94499999999999995</v>
      </c>
      <c r="HA16" s="9">
        <v>0</v>
      </c>
      <c r="HB16" s="9">
        <v>0.23</v>
      </c>
      <c r="HC16" s="9">
        <v>0</v>
      </c>
      <c r="HD16" s="9">
        <v>0.23</v>
      </c>
      <c r="HE16" s="9">
        <v>2.3420000000000001</v>
      </c>
      <c r="HF16" s="9">
        <v>0.67</v>
      </c>
      <c r="HG16" s="9">
        <v>1.6719999999999999</v>
      </c>
      <c r="HH16" s="9">
        <v>27.391999999999999</v>
      </c>
      <c r="HI16" s="9">
        <v>17.337</v>
      </c>
      <c r="HJ16" s="9">
        <v>10.055</v>
      </c>
      <c r="HK16" s="9">
        <v>56.725000000000001</v>
      </c>
      <c r="HL16" s="9">
        <v>27.126000000000001</v>
      </c>
      <c r="HM16" s="9">
        <v>29.599</v>
      </c>
      <c r="HN16" s="9">
        <v>77.86</v>
      </c>
      <c r="HO16" s="9">
        <v>40.151000000000003</v>
      </c>
      <c r="HP16" s="9">
        <v>37.71</v>
      </c>
      <c r="HQ16" s="9">
        <v>249.35499999999999</v>
      </c>
      <c r="HR16" s="9">
        <v>133.709</v>
      </c>
      <c r="HS16" s="9">
        <v>115.646</v>
      </c>
      <c r="HT16" s="9">
        <v>75.716999999999999</v>
      </c>
      <c r="HU16" s="9">
        <v>38.395000000000003</v>
      </c>
      <c r="HV16" s="9">
        <v>37.320999999999998</v>
      </c>
      <c r="HW16" s="9">
        <v>242.613</v>
      </c>
      <c r="HX16" s="9">
        <v>129.93600000000001</v>
      </c>
      <c r="HY16" s="9">
        <v>112.67700000000001</v>
      </c>
      <c r="HZ16" s="9">
        <v>27.666</v>
      </c>
      <c r="IA16" s="9">
        <v>15.978</v>
      </c>
      <c r="IB16" s="9">
        <v>11.688000000000001</v>
      </c>
      <c r="IC16" s="9">
        <v>85.296999999999997</v>
      </c>
      <c r="ID16" s="9">
        <v>43.088000000000001</v>
      </c>
      <c r="IE16" s="9">
        <v>42.209000000000003</v>
      </c>
      <c r="IF16" s="9">
        <v>28.291</v>
      </c>
      <c r="IG16" s="9">
        <v>14.808</v>
      </c>
      <c r="IH16" s="9">
        <v>13.483000000000001</v>
      </c>
      <c r="II16" s="9">
        <v>111.328</v>
      </c>
      <c r="IJ16" s="9">
        <v>58.904000000000003</v>
      </c>
      <c r="IK16" s="9">
        <v>52.423999999999999</v>
      </c>
      <c r="IL16" s="9">
        <v>17.981000000000002</v>
      </c>
      <c r="IM16" s="9">
        <v>7.6</v>
      </c>
      <c r="IN16" s="9">
        <v>10.381</v>
      </c>
      <c r="IO16" s="9">
        <v>62.404000000000003</v>
      </c>
      <c r="IP16" s="9">
        <v>31.295000000000002</v>
      </c>
      <c r="IQ16" s="9">
        <v>31.109000000000002</v>
      </c>
    </row>
    <row r="17" spans="1:251">
      <c r="A17" s="10">
        <v>44228</v>
      </c>
      <c r="B17" s="9">
        <v>5.9850000000000003</v>
      </c>
      <c r="C17" s="9">
        <v>30.803999999999998</v>
      </c>
      <c r="D17" s="9">
        <v>19.635999999999999</v>
      </c>
      <c r="E17" s="9">
        <v>11.169</v>
      </c>
      <c r="F17" s="9">
        <v>7.9139999999999997</v>
      </c>
      <c r="G17" s="9">
        <v>5.0369999999999999</v>
      </c>
      <c r="H17" s="9">
        <v>2.8769999999999998</v>
      </c>
      <c r="I17" s="9">
        <v>24.228000000000002</v>
      </c>
      <c r="J17" s="9">
        <v>9.3949999999999996</v>
      </c>
      <c r="K17" s="9">
        <v>14.833</v>
      </c>
      <c r="L17" s="9">
        <v>4.4450000000000003</v>
      </c>
      <c r="M17" s="9">
        <v>0.47399999999999998</v>
      </c>
      <c r="N17" s="9">
        <v>3.9710000000000001</v>
      </c>
      <c r="O17" s="9">
        <v>6.6859999999999999</v>
      </c>
      <c r="P17" s="9">
        <v>1.8340000000000001</v>
      </c>
      <c r="Q17" s="9">
        <v>4.8520000000000003</v>
      </c>
      <c r="R17" s="9">
        <v>8.4930000000000003</v>
      </c>
      <c r="S17" s="9">
        <v>3.9129999999999998</v>
      </c>
      <c r="T17" s="9">
        <v>4.58</v>
      </c>
      <c r="U17" s="9">
        <v>16.024000000000001</v>
      </c>
      <c r="V17" s="9">
        <v>8.7390000000000008</v>
      </c>
      <c r="W17" s="9">
        <v>7.2850000000000001</v>
      </c>
      <c r="X17" s="9">
        <v>15.959</v>
      </c>
      <c r="Y17" s="9">
        <v>10.29</v>
      </c>
      <c r="Z17" s="9">
        <v>5.6680000000000001</v>
      </c>
      <c r="AA17" s="9">
        <v>20.462</v>
      </c>
      <c r="AB17" s="9">
        <v>11.026</v>
      </c>
      <c r="AC17" s="9">
        <v>9.4359999999999999</v>
      </c>
      <c r="AD17" s="9">
        <v>1.8819999999999999</v>
      </c>
      <c r="AE17" s="9">
        <v>1.081</v>
      </c>
      <c r="AF17" s="9">
        <v>0.80200000000000005</v>
      </c>
      <c r="AG17" s="9">
        <v>4.1399999999999997</v>
      </c>
      <c r="AH17" s="9">
        <v>2.0579999999999998</v>
      </c>
      <c r="AI17" s="9">
        <v>2.0819999999999999</v>
      </c>
      <c r="AJ17" s="9">
        <v>9.9710000000000001</v>
      </c>
      <c r="AK17" s="9">
        <v>6.7370000000000001</v>
      </c>
      <c r="AL17" s="9">
        <v>3.234</v>
      </c>
      <c r="AM17" s="9">
        <v>21.966999999999999</v>
      </c>
      <c r="AN17" s="9">
        <v>12.372999999999999</v>
      </c>
      <c r="AO17" s="9">
        <v>9.5939999999999994</v>
      </c>
      <c r="AP17" s="9">
        <v>7.6440000000000001</v>
      </c>
      <c r="AQ17" s="9">
        <v>4.9139999999999997</v>
      </c>
      <c r="AR17" s="9">
        <v>2.73</v>
      </c>
      <c r="AS17" s="9">
        <v>12.917999999999999</v>
      </c>
      <c r="AT17" s="9">
        <v>6.4279999999999999</v>
      </c>
      <c r="AU17" s="9">
        <v>6.49</v>
      </c>
      <c r="AV17" s="9">
        <v>2.327</v>
      </c>
      <c r="AW17" s="9">
        <v>1.823</v>
      </c>
      <c r="AX17" s="9">
        <v>0.504</v>
      </c>
      <c r="AY17" s="9">
        <v>9.0489999999999995</v>
      </c>
      <c r="AZ17" s="9">
        <v>5.9450000000000003</v>
      </c>
      <c r="BA17" s="9">
        <v>3.1040000000000001</v>
      </c>
      <c r="BB17" s="9">
        <v>0.73899999999999999</v>
      </c>
      <c r="BC17" s="9">
        <v>0.53200000000000003</v>
      </c>
      <c r="BD17" s="9">
        <v>0.20799999999999999</v>
      </c>
      <c r="BE17" s="9">
        <v>1.4159999999999999</v>
      </c>
      <c r="BF17" s="9">
        <v>0.63800000000000001</v>
      </c>
      <c r="BG17" s="9">
        <v>0.77800000000000002</v>
      </c>
      <c r="BH17" s="9">
        <v>40.395000000000003</v>
      </c>
      <c r="BI17" s="9">
        <v>20.79</v>
      </c>
      <c r="BJ17" s="9">
        <v>19.605</v>
      </c>
      <c r="BK17" s="9">
        <v>14.449</v>
      </c>
      <c r="BL17" s="9">
        <v>8.0109999999999992</v>
      </c>
      <c r="BM17" s="9">
        <v>6.4390000000000001</v>
      </c>
      <c r="BN17" s="9">
        <v>59.326999999999998</v>
      </c>
      <c r="BO17" s="9">
        <v>31.27</v>
      </c>
      <c r="BP17" s="9">
        <v>28.056999999999999</v>
      </c>
      <c r="BQ17" s="9">
        <v>2.323</v>
      </c>
      <c r="BR17" s="9">
        <v>1.403</v>
      </c>
      <c r="BS17" s="9">
        <v>0.92</v>
      </c>
      <c r="BT17" s="9">
        <v>50.793999999999997</v>
      </c>
      <c r="BU17" s="9">
        <v>27.016999999999999</v>
      </c>
      <c r="BV17" s="9">
        <v>23.777000000000001</v>
      </c>
      <c r="BW17" s="9">
        <v>0.88300000000000001</v>
      </c>
      <c r="BX17" s="9">
        <v>0.52200000000000002</v>
      </c>
      <c r="BY17" s="9">
        <v>0.36099999999999999</v>
      </c>
      <c r="BZ17" s="9">
        <v>10.864000000000001</v>
      </c>
      <c r="CA17" s="9">
        <v>5.3540000000000001</v>
      </c>
      <c r="CB17" s="9">
        <v>5.5110000000000001</v>
      </c>
      <c r="CC17" s="9">
        <v>0.55100000000000005</v>
      </c>
      <c r="CD17" s="9">
        <v>0.55100000000000005</v>
      </c>
      <c r="CE17" s="9">
        <v>0</v>
      </c>
      <c r="CF17" s="9">
        <v>4.742</v>
      </c>
      <c r="CG17" s="9">
        <v>2.0569999999999999</v>
      </c>
      <c r="CH17" s="9">
        <v>2.6850000000000001</v>
      </c>
      <c r="CI17" s="9">
        <v>6.6029999999999998</v>
      </c>
      <c r="CJ17" s="9">
        <v>2.7189999999999999</v>
      </c>
      <c r="CK17" s="9">
        <v>3.8839999999999999</v>
      </c>
      <c r="CL17" s="9">
        <v>53.578000000000003</v>
      </c>
      <c r="CM17" s="9">
        <v>27.411000000000001</v>
      </c>
      <c r="CN17" s="9">
        <v>26.167000000000002</v>
      </c>
      <c r="CO17" s="9">
        <v>18.206</v>
      </c>
      <c r="CP17" s="9">
        <v>7.7610000000000001</v>
      </c>
      <c r="CQ17" s="9">
        <v>10.445</v>
      </c>
      <c r="CR17" s="9">
        <v>41.682000000000002</v>
      </c>
      <c r="CS17" s="9">
        <v>21.239000000000001</v>
      </c>
      <c r="CT17" s="9">
        <v>20.442</v>
      </c>
      <c r="CU17" s="9">
        <v>15.773999999999999</v>
      </c>
      <c r="CV17" s="9">
        <v>7.0979999999999999</v>
      </c>
      <c r="CW17" s="9">
        <v>8.6760000000000002</v>
      </c>
      <c r="CX17" s="9">
        <v>22.29</v>
      </c>
      <c r="CY17" s="9">
        <v>11.417</v>
      </c>
      <c r="CZ17" s="9">
        <v>10.872999999999999</v>
      </c>
      <c r="DA17" s="9">
        <v>9.7769999999999992</v>
      </c>
      <c r="DB17" s="9">
        <v>4.6050000000000004</v>
      </c>
      <c r="DC17" s="9">
        <v>5.1719999999999997</v>
      </c>
      <c r="DD17" s="9">
        <v>31.361999999999998</v>
      </c>
      <c r="DE17" s="9">
        <v>16.715</v>
      </c>
      <c r="DF17" s="9">
        <v>14.647</v>
      </c>
      <c r="DG17" s="9">
        <v>11.085000000000001</v>
      </c>
      <c r="DH17" s="9">
        <v>4.657</v>
      </c>
      <c r="DI17" s="9">
        <v>6.4279999999999999</v>
      </c>
      <c r="DJ17" s="9">
        <v>4.7149999999999999</v>
      </c>
      <c r="DK17" s="9">
        <v>3.0259999999999998</v>
      </c>
      <c r="DL17" s="9">
        <v>1.6879999999999999</v>
      </c>
      <c r="DM17" s="9">
        <v>2.4359999999999999</v>
      </c>
      <c r="DN17" s="9">
        <v>1.7090000000000001</v>
      </c>
      <c r="DO17" s="9">
        <v>0.72699999999999998</v>
      </c>
      <c r="DP17" s="9">
        <v>7.2569999999999997</v>
      </c>
      <c r="DQ17" s="9">
        <v>4.774</v>
      </c>
      <c r="DR17" s="9">
        <v>2.484</v>
      </c>
      <c r="DS17" s="9">
        <v>2.2549999999999999</v>
      </c>
      <c r="DT17" s="9">
        <v>1.155</v>
      </c>
      <c r="DU17" s="9">
        <v>1.1000000000000001</v>
      </c>
      <c r="DV17" s="9">
        <v>28.591000000000001</v>
      </c>
      <c r="DW17" s="9">
        <v>14.760999999999999</v>
      </c>
      <c r="DX17" s="9">
        <v>13.83</v>
      </c>
      <c r="DY17" s="9">
        <v>6.5970000000000004</v>
      </c>
      <c r="DZ17" s="9">
        <v>2.738</v>
      </c>
      <c r="EA17" s="9">
        <v>3.859</v>
      </c>
      <c r="EB17" s="9">
        <v>15.14</v>
      </c>
      <c r="EC17" s="9">
        <v>9.5540000000000003</v>
      </c>
      <c r="ED17" s="9">
        <v>5.5860000000000003</v>
      </c>
      <c r="EE17" s="9">
        <v>5.5039999999999996</v>
      </c>
      <c r="EF17" s="9">
        <v>3.3730000000000002</v>
      </c>
      <c r="EG17" s="9">
        <v>2.1309999999999998</v>
      </c>
      <c r="EH17" s="9">
        <v>50.862000000000002</v>
      </c>
      <c r="EI17" s="9">
        <v>25.908000000000001</v>
      </c>
      <c r="EJ17" s="9">
        <v>24.952999999999999</v>
      </c>
      <c r="EK17" s="9">
        <v>19.190999999999999</v>
      </c>
      <c r="EL17" s="9">
        <v>8.8439999999999994</v>
      </c>
      <c r="EM17" s="9">
        <v>10.347</v>
      </c>
      <c r="EN17" s="9">
        <v>33.85</v>
      </c>
      <c r="EO17" s="9">
        <v>18</v>
      </c>
      <c r="EP17" s="9">
        <v>15.85</v>
      </c>
      <c r="EQ17" s="9">
        <v>8.0039999999999996</v>
      </c>
      <c r="ER17" s="9">
        <v>3.0920000000000001</v>
      </c>
      <c r="ES17" s="9">
        <v>4.9130000000000003</v>
      </c>
      <c r="ET17" s="9">
        <v>11.452</v>
      </c>
      <c r="EU17" s="9">
        <v>6.55</v>
      </c>
      <c r="EV17" s="9">
        <v>4.9009999999999998</v>
      </c>
      <c r="EW17" s="9">
        <v>6.0609999999999999</v>
      </c>
      <c r="EX17" s="9">
        <v>3.46</v>
      </c>
      <c r="EY17" s="9">
        <v>2.601</v>
      </c>
      <c r="EZ17" s="9">
        <v>1.1559999999999999</v>
      </c>
      <c r="FA17" s="9">
        <v>0.96799999999999997</v>
      </c>
      <c r="FB17" s="9">
        <v>0.189</v>
      </c>
      <c r="FC17" s="9">
        <v>100.901</v>
      </c>
      <c r="FD17" s="9">
        <v>53.396000000000001</v>
      </c>
      <c r="FE17" s="9">
        <v>47.505000000000003</v>
      </c>
      <c r="FF17" s="9">
        <v>26.832999999999998</v>
      </c>
      <c r="FG17" s="9">
        <v>15.122</v>
      </c>
      <c r="FH17" s="9">
        <v>11.711</v>
      </c>
      <c r="FI17" s="9">
        <v>74.548000000000002</v>
      </c>
      <c r="FJ17" s="9">
        <v>38.4</v>
      </c>
      <c r="FK17" s="9">
        <v>36.148000000000003</v>
      </c>
      <c r="FL17" s="9">
        <v>3.5430000000000001</v>
      </c>
      <c r="FM17" s="9">
        <v>2.2080000000000002</v>
      </c>
      <c r="FN17" s="9">
        <v>1.335</v>
      </c>
      <c r="FO17" s="9">
        <v>12.616</v>
      </c>
      <c r="FP17" s="9">
        <v>6.0110000000000001</v>
      </c>
      <c r="FQ17" s="9">
        <v>6.6050000000000004</v>
      </c>
      <c r="FR17" s="9">
        <v>1.4079999999999999</v>
      </c>
      <c r="FS17" s="9">
        <v>0.254</v>
      </c>
      <c r="FT17" s="9">
        <v>1.1539999999999999</v>
      </c>
      <c r="FU17" s="9">
        <v>2.8079999999999998</v>
      </c>
      <c r="FV17" s="9">
        <v>1.137</v>
      </c>
      <c r="FW17" s="9">
        <v>1.671</v>
      </c>
      <c r="FX17" s="9">
        <v>6.44</v>
      </c>
      <c r="FY17" s="9">
        <v>3.3029999999999999</v>
      </c>
      <c r="FZ17" s="9">
        <v>3.1379999999999999</v>
      </c>
      <c r="GA17" s="9">
        <v>21.533999999999999</v>
      </c>
      <c r="GB17" s="9">
        <v>12.756</v>
      </c>
      <c r="GC17" s="9">
        <v>8.7780000000000005</v>
      </c>
      <c r="GD17" s="9">
        <v>3.4729999999999999</v>
      </c>
      <c r="GE17" s="9">
        <v>1.921</v>
      </c>
      <c r="GF17" s="9">
        <v>1.552</v>
      </c>
      <c r="GG17" s="9">
        <v>11.945</v>
      </c>
      <c r="GH17" s="9">
        <v>4.3860000000000001</v>
      </c>
      <c r="GI17" s="9">
        <v>7.5590000000000002</v>
      </c>
      <c r="GJ17" s="9">
        <v>8.4510000000000005</v>
      </c>
      <c r="GK17" s="9">
        <v>5.0369999999999999</v>
      </c>
      <c r="GL17" s="9">
        <v>3.4140000000000001</v>
      </c>
      <c r="GM17" s="9">
        <v>21.655000000000001</v>
      </c>
      <c r="GN17" s="9">
        <v>12.961</v>
      </c>
      <c r="GO17" s="9">
        <v>8.6940000000000008</v>
      </c>
      <c r="GP17" s="9">
        <v>2.0449999999999999</v>
      </c>
      <c r="GQ17" s="9">
        <v>1.1339999999999999</v>
      </c>
      <c r="GR17" s="9">
        <v>0.91200000000000003</v>
      </c>
      <c r="GS17" s="9">
        <v>3.1320000000000001</v>
      </c>
      <c r="GT17" s="9">
        <v>0.53400000000000003</v>
      </c>
      <c r="GU17" s="9">
        <v>2.5979999999999999</v>
      </c>
      <c r="GV17" s="9">
        <v>0.20699999999999999</v>
      </c>
      <c r="GW17" s="9">
        <v>0</v>
      </c>
      <c r="GX17" s="9">
        <v>0.20699999999999999</v>
      </c>
      <c r="GY17" s="9">
        <v>0.52800000000000002</v>
      </c>
      <c r="GZ17" s="9">
        <v>0.28399999999999997</v>
      </c>
      <c r="HA17" s="9">
        <v>0.24399999999999999</v>
      </c>
      <c r="HB17" s="9">
        <v>1.2649999999999999</v>
      </c>
      <c r="HC17" s="9">
        <v>1.2649999999999999</v>
      </c>
      <c r="HD17" s="9">
        <v>0</v>
      </c>
      <c r="HE17" s="9">
        <v>0.33100000000000002</v>
      </c>
      <c r="HF17" s="9">
        <v>0.33100000000000002</v>
      </c>
      <c r="HG17" s="9">
        <v>0</v>
      </c>
      <c r="HH17" s="9">
        <v>31.768000000000001</v>
      </c>
      <c r="HI17" s="9">
        <v>16.155000000000001</v>
      </c>
      <c r="HJ17" s="9">
        <v>15.613</v>
      </c>
      <c r="HK17" s="9">
        <v>51.179000000000002</v>
      </c>
      <c r="HL17" s="9">
        <v>27.298999999999999</v>
      </c>
      <c r="HM17" s="9">
        <v>23.881</v>
      </c>
      <c r="HN17" s="9">
        <v>85.995999999999995</v>
      </c>
      <c r="HO17" s="9">
        <v>49.595999999999997</v>
      </c>
      <c r="HP17" s="9">
        <v>36.4</v>
      </c>
      <c r="HQ17" s="9">
        <v>256.12299999999999</v>
      </c>
      <c r="HR17" s="9">
        <v>128.863</v>
      </c>
      <c r="HS17" s="9">
        <v>127.26</v>
      </c>
      <c r="HT17" s="9">
        <v>84.614000000000004</v>
      </c>
      <c r="HU17" s="9">
        <v>49.276000000000003</v>
      </c>
      <c r="HV17" s="9">
        <v>35.338000000000001</v>
      </c>
      <c r="HW17" s="9">
        <v>252.80600000000001</v>
      </c>
      <c r="HX17" s="9">
        <v>126.72</v>
      </c>
      <c r="HY17" s="9">
        <v>126.086</v>
      </c>
      <c r="HZ17" s="9">
        <v>30.064</v>
      </c>
      <c r="IA17" s="9">
        <v>20.033999999999999</v>
      </c>
      <c r="IB17" s="9">
        <v>10.029999999999999</v>
      </c>
      <c r="IC17" s="9">
        <v>78.668000000000006</v>
      </c>
      <c r="ID17" s="9">
        <v>36.749000000000002</v>
      </c>
      <c r="IE17" s="9">
        <v>41.918999999999997</v>
      </c>
      <c r="IF17" s="9">
        <v>31.337</v>
      </c>
      <c r="IG17" s="9">
        <v>15.263999999999999</v>
      </c>
      <c r="IH17" s="9">
        <v>16.073</v>
      </c>
      <c r="II17" s="9">
        <v>119.518</v>
      </c>
      <c r="IJ17" s="9">
        <v>59.524999999999999</v>
      </c>
      <c r="IK17" s="9">
        <v>59.994</v>
      </c>
      <c r="IL17" s="9">
        <v>18.951000000000001</v>
      </c>
      <c r="IM17" s="9">
        <v>10.747</v>
      </c>
      <c r="IN17" s="9">
        <v>8.2029999999999994</v>
      </c>
      <c r="IO17" s="9">
        <v>71.171999999999997</v>
      </c>
      <c r="IP17" s="9">
        <v>34.985999999999997</v>
      </c>
      <c r="IQ17" s="9">
        <v>36.186</v>
      </c>
    </row>
    <row r="18" spans="1:251">
      <c r="A18" s="10">
        <v>44593</v>
      </c>
      <c r="B18" s="9">
        <v>3.3149999999999999</v>
      </c>
      <c r="C18" s="9">
        <v>42.530999999999999</v>
      </c>
      <c r="D18" s="9">
        <v>19.100000000000001</v>
      </c>
      <c r="E18" s="9">
        <v>23.431000000000001</v>
      </c>
      <c r="F18" s="9">
        <v>5.8049999999999997</v>
      </c>
      <c r="G18" s="9">
        <v>2.2120000000000002</v>
      </c>
      <c r="H18" s="9">
        <v>3.593</v>
      </c>
      <c r="I18" s="9">
        <v>40.030999999999999</v>
      </c>
      <c r="J18" s="9">
        <v>19.439</v>
      </c>
      <c r="K18" s="9">
        <v>20.591999999999999</v>
      </c>
      <c r="L18" s="9">
        <v>1.5529999999999999</v>
      </c>
      <c r="M18" s="9">
        <v>0.51400000000000001</v>
      </c>
      <c r="N18" s="9">
        <v>1.0389999999999999</v>
      </c>
      <c r="O18" s="9">
        <v>10.227</v>
      </c>
      <c r="P18" s="9">
        <v>1.847</v>
      </c>
      <c r="Q18" s="9">
        <v>8.3800000000000008</v>
      </c>
      <c r="R18" s="9">
        <v>8.8279999999999994</v>
      </c>
      <c r="S18" s="9">
        <v>6.9109999999999996</v>
      </c>
      <c r="T18" s="9">
        <v>1.9159999999999999</v>
      </c>
      <c r="U18" s="9">
        <v>18.309999999999999</v>
      </c>
      <c r="V18" s="9">
        <v>7.5590000000000002</v>
      </c>
      <c r="W18" s="9">
        <v>10.750999999999999</v>
      </c>
      <c r="X18" s="9">
        <v>12.769</v>
      </c>
      <c r="Y18" s="9">
        <v>7.859</v>
      </c>
      <c r="Z18" s="9">
        <v>4.9109999999999996</v>
      </c>
      <c r="AA18" s="9">
        <v>28.581</v>
      </c>
      <c r="AB18" s="9">
        <v>16.338000000000001</v>
      </c>
      <c r="AC18" s="9">
        <v>12.243</v>
      </c>
      <c r="AD18" s="9">
        <v>2.3660000000000001</v>
      </c>
      <c r="AE18" s="9">
        <v>1.369</v>
      </c>
      <c r="AF18" s="9">
        <v>0.998</v>
      </c>
      <c r="AG18" s="9">
        <v>6.5019999999999998</v>
      </c>
      <c r="AH18" s="9">
        <v>3.4079999999999999</v>
      </c>
      <c r="AI18" s="9">
        <v>3.093</v>
      </c>
      <c r="AJ18" s="9">
        <v>6.5940000000000003</v>
      </c>
      <c r="AK18" s="9">
        <v>4.41</v>
      </c>
      <c r="AL18" s="9">
        <v>2.1840000000000002</v>
      </c>
      <c r="AM18" s="9">
        <v>32.889000000000003</v>
      </c>
      <c r="AN18" s="9">
        <v>17.866</v>
      </c>
      <c r="AO18" s="9">
        <v>15.023</v>
      </c>
      <c r="AP18" s="9">
        <v>5.4269999999999996</v>
      </c>
      <c r="AQ18" s="9">
        <v>3.9609999999999999</v>
      </c>
      <c r="AR18" s="9">
        <v>1.466</v>
      </c>
      <c r="AS18" s="9">
        <v>14.15</v>
      </c>
      <c r="AT18" s="9">
        <v>7.3390000000000004</v>
      </c>
      <c r="AU18" s="9">
        <v>6.8109999999999999</v>
      </c>
      <c r="AV18" s="9">
        <v>1.167</v>
      </c>
      <c r="AW18" s="9">
        <v>0.44900000000000001</v>
      </c>
      <c r="AX18" s="9">
        <v>0.71799999999999997</v>
      </c>
      <c r="AY18" s="9">
        <v>18.739000000000001</v>
      </c>
      <c r="AZ18" s="9">
        <v>10.526999999999999</v>
      </c>
      <c r="BA18" s="9">
        <v>8.2119999999999997</v>
      </c>
      <c r="BB18" s="9">
        <v>0</v>
      </c>
      <c r="BC18" s="9">
        <v>0</v>
      </c>
      <c r="BD18" s="9">
        <v>0</v>
      </c>
      <c r="BE18" s="9">
        <v>0.70099999999999996</v>
      </c>
      <c r="BF18" s="9">
        <v>0.58599999999999997</v>
      </c>
      <c r="BG18" s="9">
        <v>0.115</v>
      </c>
      <c r="BH18" s="9">
        <v>29.356000000000002</v>
      </c>
      <c r="BI18" s="9">
        <v>17.442</v>
      </c>
      <c r="BJ18" s="9">
        <v>11.914</v>
      </c>
      <c r="BK18" s="9">
        <v>11.519</v>
      </c>
      <c r="BL18" s="9">
        <v>6.4390000000000001</v>
      </c>
      <c r="BM18" s="9">
        <v>5.08</v>
      </c>
      <c r="BN18" s="9">
        <v>90.231999999999999</v>
      </c>
      <c r="BO18" s="9">
        <v>38.814999999999998</v>
      </c>
      <c r="BP18" s="9">
        <v>51.417000000000002</v>
      </c>
      <c r="BQ18" s="9">
        <v>2.3620000000000001</v>
      </c>
      <c r="BR18" s="9">
        <v>1.8759999999999999</v>
      </c>
      <c r="BS18" s="9">
        <v>0.48599999999999999</v>
      </c>
      <c r="BT18" s="9">
        <v>70.260999999999996</v>
      </c>
      <c r="BU18" s="9">
        <v>36.639000000000003</v>
      </c>
      <c r="BV18" s="9">
        <v>33.622</v>
      </c>
      <c r="BW18" s="9">
        <v>0.60599999999999998</v>
      </c>
      <c r="BX18" s="9">
        <v>0.27200000000000002</v>
      </c>
      <c r="BY18" s="9">
        <v>0.33400000000000002</v>
      </c>
      <c r="BZ18" s="9">
        <v>14.208</v>
      </c>
      <c r="CA18" s="9">
        <v>7.681</v>
      </c>
      <c r="CB18" s="9">
        <v>6.5270000000000001</v>
      </c>
      <c r="CC18" s="9">
        <v>0.45400000000000001</v>
      </c>
      <c r="CD18" s="9">
        <v>0.313</v>
      </c>
      <c r="CE18" s="9">
        <v>0.14099999999999999</v>
      </c>
      <c r="CF18" s="9">
        <v>5.07</v>
      </c>
      <c r="CG18" s="9">
        <v>3.0089999999999999</v>
      </c>
      <c r="CH18" s="9">
        <v>2.0609999999999999</v>
      </c>
      <c r="CI18" s="9">
        <v>10.538</v>
      </c>
      <c r="CJ18" s="9">
        <v>4.3620000000000001</v>
      </c>
      <c r="CK18" s="9">
        <v>6.1760000000000002</v>
      </c>
      <c r="CL18" s="9">
        <v>41.02</v>
      </c>
      <c r="CM18" s="9">
        <v>25.050999999999998</v>
      </c>
      <c r="CN18" s="9">
        <v>15.968999999999999</v>
      </c>
      <c r="CO18" s="9">
        <v>23.853999999999999</v>
      </c>
      <c r="CP18" s="9">
        <v>10.403</v>
      </c>
      <c r="CQ18" s="9">
        <v>13.451000000000001</v>
      </c>
      <c r="CR18" s="9">
        <v>30.664999999999999</v>
      </c>
      <c r="CS18" s="9">
        <v>17.917999999999999</v>
      </c>
      <c r="CT18" s="9">
        <v>12.747999999999999</v>
      </c>
      <c r="CU18" s="9">
        <v>19.137</v>
      </c>
      <c r="CV18" s="9">
        <v>7.3879999999999999</v>
      </c>
      <c r="CW18" s="9">
        <v>11.747999999999999</v>
      </c>
      <c r="CX18" s="9">
        <v>20.155000000000001</v>
      </c>
      <c r="CY18" s="9">
        <v>11.534000000000001</v>
      </c>
      <c r="CZ18" s="9">
        <v>8.6199999999999992</v>
      </c>
      <c r="DA18" s="9">
        <v>17.161999999999999</v>
      </c>
      <c r="DB18" s="9">
        <v>7.3719999999999999</v>
      </c>
      <c r="DC18" s="9">
        <v>9.7889999999999997</v>
      </c>
      <c r="DD18" s="9">
        <v>24.469000000000001</v>
      </c>
      <c r="DE18" s="9">
        <v>15.599</v>
      </c>
      <c r="DF18" s="9">
        <v>8.8699999999999992</v>
      </c>
      <c r="DG18" s="9">
        <v>11.736000000000001</v>
      </c>
      <c r="DH18" s="9">
        <v>5.3310000000000004</v>
      </c>
      <c r="DI18" s="9">
        <v>6.4050000000000002</v>
      </c>
      <c r="DJ18" s="9">
        <v>1.3959999999999999</v>
      </c>
      <c r="DK18" s="9">
        <v>0.48899999999999999</v>
      </c>
      <c r="DL18" s="9">
        <v>0.90700000000000003</v>
      </c>
      <c r="DM18" s="9">
        <v>3.2389999999999999</v>
      </c>
      <c r="DN18" s="9">
        <v>1.2709999999999999</v>
      </c>
      <c r="DO18" s="9">
        <v>1.968</v>
      </c>
      <c r="DP18" s="9">
        <v>5.0439999999999996</v>
      </c>
      <c r="DQ18" s="9">
        <v>1.4670000000000001</v>
      </c>
      <c r="DR18" s="9">
        <v>3.577</v>
      </c>
      <c r="DS18" s="9">
        <v>2.48</v>
      </c>
      <c r="DT18" s="9">
        <v>0.53900000000000003</v>
      </c>
      <c r="DU18" s="9">
        <v>1.9410000000000001</v>
      </c>
      <c r="DV18" s="9">
        <v>18.954999999999998</v>
      </c>
      <c r="DW18" s="9">
        <v>12.493</v>
      </c>
      <c r="DX18" s="9">
        <v>6.4619999999999997</v>
      </c>
      <c r="DY18" s="9">
        <v>6.5049999999999999</v>
      </c>
      <c r="DZ18" s="9">
        <v>2.3079999999999998</v>
      </c>
      <c r="EA18" s="9">
        <v>4.1970000000000001</v>
      </c>
      <c r="EB18" s="9">
        <v>7.2130000000000001</v>
      </c>
      <c r="EC18" s="9">
        <v>4.4870000000000001</v>
      </c>
      <c r="ED18" s="9">
        <v>2.726</v>
      </c>
      <c r="EE18" s="9">
        <v>5.1120000000000001</v>
      </c>
      <c r="EF18" s="9">
        <v>2.125</v>
      </c>
      <c r="EG18" s="9">
        <v>2.9870000000000001</v>
      </c>
      <c r="EH18" s="9">
        <v>37.646999999999998</v>
      </c>
      <c r="EI18" s="9">
        <v>21.754999999999999</v>
      </c>
      <c r="EJ18" s="9">
        <v>15.893000000000001</v>
      </c>
      <c r="EK18" s="9">
        <v>26.010999999999999</v>
      </c>
      <c r="EL18" s="9">
        <v>11.063000000000001</v>
      </c>
      <c r="EM18" s="9">
        <v>14.946999999999999</v>
      </c>
      <c r="EN18" s="9">
        <v>18.983000000000001</v>
      </c>
      <c r="EO18" s="9">
        <v>12.276999999999999</v>
      </c>
      <c r="EP18" s="9">
        <v>6.7060000000000004</v>
      </c>
      <c r="EQ18" s="9">
        <v>4.4749999999999996</v>
      </c>
      <c r="ER18" s="9">
        <v>1.736</v>
      </c>
      <c r="ES18" s="9">
        <v>2.7389999999999999</v>
      </c>
      <c r="ET18" s="9">
        <v>12.775</v>
      </c>
      <c r="EU18" s="9">
        <v>7.32</v>
      </c>
      <c r="EV18" s="9">
        <v>5.4550000000000001</v>
      </c>
      <c r="EW18" s="9">
        <v>8.9309999999999992</v>
      </c>
      <c r="EX18" s="9">
        <v>3.5249999999999999</v>
      </c>
      <c r="EY18" s="9">
        <v>5.4059999999999997</v>
      </c>
      <c r="EZ18" s="9">
        <v>0.93799999999999994</v>
      </c>
      <c r="FA18" s="9">
        <v>0.42799999999999999</v>
      </c>
      <c r="FB18" s="9">
        <v>0.51100000000000001</v>
      </c>
      <c r="FC18" s="9">
        <v>147.78899999999999</v>
      </c>
      <c r="FD18" s="9">
        <v>71.149000000000001</v>
      </c>
      <c r="FE18" s="9">
        <v>76.641000000000005</v>
      </c>
      <c r="FF18" s="9">
        <v>21.655000000000001</v>
      </c>
      <c r="FG18" s="9">
        <v>11.964</v>
      </c>
      <c r="FH18" s="9">
        <v>9.6910000000000007</v>
      </c>
      <c r="FI18" s="9">
        <v>115.378</v>
      </c>
      <c r="FJ18" s="9">
        <v>53.761000000000003</v>
      </c>
      <c r="FK18" s="9">
        <v>61.616999999999997</v>
      </c>
      <c r="FL18" s="9">
        <v>2.0289999999999999</v>
      </c>
      <c r="FM18" s="9">
        <v>0.28299999999999997</v>
      </c>
      <c r="FN18" s="9">
        <v>1.746</v>
      </c>
      <c r="FO18" s="9">
        <v>13.182</v>
      </c>
      <c r="FP18" s="9">
        <v>5.7350000000000003</v>
      </c>
      <c r="FQ18" s="9">
        <v>7.4480000000000004</v>
      </c>
      <c r="FR18" s="9">
        <v>1.905</v>
      </c>
      <c r="FS18" s="9">
        <v>0.83499999999999996</v>
      </c>
      <c r="FT18" s="9">
        <v>1.07</v>
      </c>
      <c r="FU18" s="9">
        <v>6.4569999999999999</v>
      </c>
      <c r="FV18" s="9">
        <v>2.1739999999999999</v>
      </c>
      <c r="FW18" s="9">
        <v>4.2839999999999998</v>
      </c>
      <c r="FX18" s="9">
        <v>4.7530000000000001</v>
      </c>
      <c r="FY18" s="9">
        <v>1.3839999999999999</v>
      </c>
      <c r="FZ18" s="9">
        <v>3.3690000000000002</v>
      </c>
      <c r="GA18" s="9">
        <v>39.302</v>
      </c>
      <c r="GB18" s="9">
        <v>17.396999999999998</v>
      </c>
      <c r="GC18" s="9">
        <v>21.904</v>
      </c>
      <c r="GD18" s="9">
        <v>1.444</v>
      </c>
      <c r="GE18" s="9">
        <v>0.84899999999999998</v>
      </c>
      <c r="GF18" s="9">
        <v>0.59499999999999997</v>
      </c>
      <c r="GG18" s="9">
        <v>17.405000000000001</v>
      </c>
      <c r="GH18" s="9">
        <v>8.4570000000000007</v>
      </c>
      <c r="GI18" s="9">
        <v>8.9469999999999992</v>
      </c>
      <c r="GJ18" s="9">
        <v>6.9930000000000003</v>
      </c>
      <c r="GK18" s="9">
        <v>5.2</v>
      </c>
      <c r="GL18" s="9">
        <v>1.7929999999999999</v>
      </c>
      <c r="GM18" s="9">
        <v>32.911999999999999</v>
      </c>
      <c r="GN18" s="9">
        <v>16.59</v>
      </c>
      <c r="GO18" s="9">
        <v>16.323</v>
      </c>
      <c r="GP18" s="9">
        <v>3.0960000000000001</v>
      </c>
      <c r="GQ18" s="9">
        <v>2.4079999999999999</v>
      </c>
      <c r="GR18" s="9">
        <v>0.68899999999999995</v>
      </c>
      <c r="GS18" s="9">
        <v>2.77</v>
      </c>
      <c r="GT18" s="9">
        <v>1.288</v>
      </c>
      <c r="GU18" s="9">
        <v>1.4810000000000001</v>
      </c>
      <c r="GV18" s="9">
        <v>0.879</v>
      </c>
      <c r="GW18" s="9">
        <v>0.71</v>
      </c>
      <c r="GX18" s="9">
        <v>0.16900000000000001</v>
      </c>
      <c r="GY18" s="9">
        <v>0.26100000000000001</v>
      </c>
      <c r="GZ18" s="9">
        <v>0</v>
      </c>
      <c r="HA18" s="9">
        <v>0.26100000000000001</v>
      </c>
      <c r="HB18" s="9">
        <v>0.55600000000000005</v>
      </c>
      <c r="HC18" s="9">
        <v>0.29499999999999998</v>
      </c>
      <c r="HD18" s="9">
        <v>0.26100000000000001</v>
      </c>
      <c r="HE18" s="9">
        <v>3.089</v>
      </c>
      <c r="HF18" s="9">
        <v>2.121</v>
      </c>
      <c r="HG18" s="9">
        <v>0.96799999999999997</v>
      </c>
      <c r="HH18" s="9">
        <v>22.643000000000001</v>
      </c>
      <c r="HI18" s="9">
        <v>14.378</v>
      </c>
      <c r="HJ18" s="9">
        <v>8.2650000000000006</v>
      </c>
      <c r="HK18" s="9">
        <v>64.394000000000005</v>
      </c>
      <c r="HL18" s="9">
        <v>32.381999999999998</v>
      </c>
      <c r="HM18" s="9">
        <v>32.011000000000003</v>
      </c>
      <c r="HN18" s="9">
        <v>55.895000000000003</v>
      </c>
      <c r="HO18" s="9">
        <v>28.332999999999998</v>
      </c>
      <c r="HP18" s="9">
        <v>27.562000000000001</v>
      </c>
      <c r="HQ18" s="9">
        <v>309.19900000000001</v>
      </c>
      <c r="HR18" s="9">
        <v>147.81299999999999</v>
      </c>
      <c r="HS18" s="9">
        <v>161.386</v>
      </c>
      <c r="HT18" s="9">
        <v>54.887999999999998</v>
      </c>
      <c r="HU18" s="9">
        <v>27.326000000000001</v>
      </c>
      <c r="HV18" s="9">
        <v>27.562000000000001</v>
      </c>
      <c r="HW18" s="9">
        <v>306.07799999999997</v>
      </c>
      <c r="HX18" s="9">
        <v>146.41800000000001</v>
      </c>
      <c r="HY18" s="9">
        <v>159.65899999999999</v>
      </c>
      <c r="HZ18" s="9">
        <v>20.998999999999999</v>
      </c>
      <c r="IA18" s="9">
        <v>11.272</v>
      </c>
      <c r="IB18" s="9">
        <v>9.7270000000000003</v>
      </c>
      <c r="IC18" s="9">
        <v>93.95</v>
      </c>
      <c r="ID18" s="9">
        <v>42.484999999999999</v>
      </c>
      <c r="IE18" s="9">
        <v>51.465000000000003</v>
      </c>
      <c r="IF18" s="9">
        <v>20.98</v>
      </c>
      <c r="IG18" s="9">
        <v>10.696999999999999</v>
      </c>
      <c r="IH18" s="9">
        <v>10.284000000000001</v>
      </c>
      <c r="II18" s="9">
        <v>140.15700000000001</v>
      </c>
      <c r="IJ18" s="9">
        <v>68.682000000000002</v>
      </c>
      <c r="IK18" s="9">
        <v>71.474999999999994</v>
      </c>
      <c r="IL18" s="9">
        <v>12.802</v>
      </c>
      <c r="IM18" s="9">
        <v>6.3339999999999996</v>
      </c>
      <c r="IN18" s="9">
        <v>6.468</v>
      </c>
      <c r="IO18" s="9">
        <v>73.823999999999998</v>
      </c>
      <c r="IP18" s="9">
        <v>39.499000000000002</v>
      </c>
      <c r="IQ18" s="9">
        <v>34.325000000000003</v>
      </c>
    </row>
    <row r="19" spans="1:251">
      <c r="A19" s="10">
        <v>44958</v>
      </c>
      <c r="B19" s="9">
        <v>3.2959999999999998</v>
      </c>
      <c r="C19" s="9">
        <v>45.545000000000002</v>
      </c>
      <c r="D19" s="9">
        <v>25.844000000000001</v>
      </c>
      <c r="E19" s="9">
        <v>19.7</v>
      </c>
      <c r="F19" s="9">
        <v>7.0090000000000003</v>
      </c>
      <c r="G19" s="9">
        <v>3.577</v>
      </c>
      <c r="H19" s="9">
        <v>3.4319999999999999</v>
      </c>
      <c r="I19" s="9">
        <v>37.892000000000003</v>
      </c>
      <c r="J19" s="9">
        <v>16.824999999999999</v>
      </c>
      <c r="K19" s="9">
        <v>21.067</v>
      </c>
      <c r="L19" s="9">
        <v>2.7120000000000002</v>
      </c>
      <c r="M19" s="9">
        <v>0</v>
      </c>
      <c r="N19" s="9">
        <v>2.7120000000000002</v>
      </c>
      <c r="O19" s="9">
        <v>7.9139999999999997</v>
      </c>
      <c r="P19" s="9">
        <v>1.8109999999999999</v>
      </c>
      <c r="Q19" s="9">
        <v>6.1029999999999998</v>
      </c>
      <c r="R19" s="9">
        <v>5.99</v>
      </c>
      <c r="S19" s="9">
        <v>3.1840000000000002</v>
      </c>
      <c r="T19" s="9">
        <v>2.806</v>
      </c>
      <c r="U19" s="9">
        <v>25.891999999999999</v>
      </c>
      <c r="V19" s="9">
        <v>10.662000000000001</v>
      </c>
      <c r="W19" s="9">
        <v>15.23</v>
      </c>
      <c r="X19" s="9">
        <v>7.42</v>
      </c>
      <c r="Y19" s="9">
        <v>4.8179999999999996</v>
      </c>
      <c r="Z19" s="9">
        <v>2.6019999999999999</v>
      </c>
      <c r="AA19" s="9">
        <v>26.332999999999998</v>
      </c>
      <c r="AB19" s="9">
        <v>14.81</v>
      </c>
      <c r="AC19" s="9">
        <v>11.523</v>
      </c>
      <c r="AD19" s="9">
        <v>1.365</v>
      </c>
      <c r="AE19" s="9">
        <v>1.131</v>
      </c>
      <c r="AF19" s="9">
        <v>0.23499999999999999</v>
      </c>
      <c r="AG19" s="9">
        <v>7.3239999999999998</v>
      </c>
      <c r="AH19" s="9">
        <v>4.0229999999999997</v>
      </c>
      <c r="AI19" s="9">
        <v>3.302</v>
      </c>
      <c r="AJ19" s="9">
        <v>5.8959999999999999</v>
      </c>
      <c r="AK19" s="9">
        <v>3.7679999999999998</v>
      </c>
      <c r="AL19" s="9">
        <v>2.1280000000000001</v>
      </c>
      <c r="AM19" s="9">
        <v>32.329000000000001</v>
      </c>
      <c r="AN19" s="9">
        <v>18.803999999999998</v>
      </c>
      <c r="AO19" s="9">
        <v>13.525</v>
      </c>
      <c r="AP19" s="9">
        <v>3.5939999999999999</v>
      </c>
      <c r="AQ19" s="9">
        <v>2.2130000000000001</v>
      </c>
      <c r="AR19" s="9">
        <v>1.381</v>
      </c>
      <c r="AS19" s="9">
        <v>17.774000000000001</v>
      </c>
      <c r="AT19" s="9">
        <v>8.24</v>
      </c>
      <c r="AU19" s="9">
        <v>9.5340000000000007</v>
      </c>
      <c r="AV19" s="9">
        <v>2.3029999999999999</v>
      </c>
      <c r="AW19" s="9">
        <v>1.5549999999999999</v>
      </c>
      <c r="AX19" s="9">
        <v>0.747</v>
      </c>
      <c r="AY19" s="9">
        <v>14.555</v>
      </c>
      <c r="AZ19" s="9">
        <v>10.564</v>
      </c>
      <c r="BA19" s="9">
        <v>3.9910000000000001</v>
      </c>
      <c r="BB19" s="9">
        <v>0.26500000000000001</v>
      </c>
      <c r="BC19" s="9">
        <v>0.26500000000000001</v>
      </c>
      <c r="BD19" s="9">
        <v>0</v>
      </c>
      <c r="BE19" s="9">
        <v>0.68300000000000005</v>
      </c>
      <c r="BF19" s="9">
        <v>0.68300000000000005</v>
      </c>
      <c r="BG19" s="9">
        <v>0</v>
      </c>
      <c r="BH19" s="9">
        <v>22.884</v>
      </c>
      <c r="BI19" s="9">
        <v>12.978999999999999</v>
      </c>
      <c r="BJ19" s="9">
        <v>9.9049999999999994</v>
      </c>
      <c r="BK19" s="9">
        <v>11.696</v>
      </c>
      <c r="BL19" s="9">
        <v>5.8360000000000003</v>
      </c>
      <c r="BM19" s="9">
        <v>5.8609999999999998</v>
      </c>
      <c r="BN19" s="9">
        <v>85.15</v>
      </c>
      <c r="BO19" s="9">
        <v>41.012999999999998</v>
      </c>
      <c r="BP19" s="9">
        <v>44.137</v>
      </c>
      <c r="BQ19" s="9">
        <v>3.0259999999999998</v>
      </c>
      <c r="BR19" s="9">
        <v>1.581</v>
      </c>
      <c r="BS19" s="9">
        <v>1.4450000000000001</v>
      </c>
      <c r="BT19" s="9">
        <v>82.316999999999993</v>
      </c>
      <c r="BU19" s="9">
        <v>43.838999999999999</v>
      </c>
      <c r="BV19" s="9">
        <v>38.478000000000002</v>
      </c>
      <c r="BW19" s="9">
        <v>0</v>
      </c>
      <c r="BX19" s="9">
        <v>0</v>
      </c>
      <c r="BY19" s="9">
        <v>0</v>
      </c>
      <c r="BZ19" s="9">
        <v>11.568</v>
      </c>
      <c r="CA19" s="9">
        <v>6.03</v>
      </c>
      <c r="CB19" s="9">
        <v>5.5369999999999999</v>
      </c>
      <c r="CC19" s="9">
        <v>0</v>
      </c>
      <c r="CD19" s="9">
        <v>0</v>
      </c>
      <c r="CE19" s="9">
        <v>0</v>
      </c>
      <c r="CF19" s="9">
        <v>4.875</v>
      </c>
      <c r="CG19" s="9">
        <v>2.5779999999999998</v>
      </c>
      <c r="CH19" s="9">
        <v>2.2970000000000002</v>
      </c>
      <c r="CI19" s="9">
        <v>6.2850000000000001</v>
      </c>
      <c r="CJ19" s="9">
        <v>2.3149999999999999</v>
      </c>
      <c r="CK19" s="9">
        <v>3.97</v>
      </c>
      <c r="CL19" s="9">
        <v>33.564999999999998</v>
      </c>
      <c r="CM19" s="9">
        <v>18.003</v>
      </c>
      <c r="CN19" s="9">
        <v>15.561999999999999</v>
      </c>
      <c r="CO19" s="9">
        <v>23.327999999999999</v>
      </c>
      <c r="CP19" s="9">
        <v>9.7100000000000009</v>
      </c>
      <c r="CQ19" s="9">
        <v>13.618</v>
      </c>
      <c r="CR19" s="9">
        <v>25.524000000000001</v>
      </c>
      <c r="CS19" s="9">
        <v>13.813000000000001</v>
      </c>
      <c r="CT19" s="9">
        <v>11.712</v>
      </c>
      <c r="CU19" s="9">
        <v>22.257000000000001</v>
      </c>
      <c r="CV19" s="9">
        <v>8.9649999999999999</v>
      </c>
      <c r="CW19" s="9">
        <v>13.292</v>
      </c>
      <c r="CX19" s="9">
        <v>18.751000000000001</v>
      </c>
      <c r="CY19" s="9">
        <v>9.2439999999999998</v>
      </c>
      <c r="CZ19" s="9">
        <v>9.5079999999999991</v>
      </c>
      <c r="DA19" s="9">
        <v>19.212</v>
      </c>
      <c r="DB19" s="9">
        <v>6.32</v>
      </c>
      <c r="DC19" s="9">
        <v>12.891999999999999</v>
      </c>
      <c r="DD19" s="9">
        <v>18.077999999999999</v>
      </c>
      <c r="DE19" s="9">
        <v>10.183</v>
      </c>
      <c r="DF19" s="9">
        <v>7.8940000000000001</v>
      </c>
      <c r="DG19" s="9">
        <v>11.445</v>
      </c>
      <c r="DH19" s="9">
        <v>5.8230000000000004</v>
      </c>
      <c r="DI19" s="9">
        <v>5.6219999999999999</v>
      </c>
      <c r="DJ19" s="9">
        <v>2.2629999999999999</v>
      </c>
      <c r="DK19" s="9">
        <v>1.5780000000000001</v>
      </c>
      <c r="DL19" s="9">
        <v>0.68500000000000005</v>
      </c>
      <c r="DM19" s="9">
        <v>3.339</v>
      </c>
      <c r="DN19" s="9">
        <v>0.93100000000000005</v>
      </c>
      <c r="DO19" s="9">
        <v>2.4079999999999999</v>
      </c>
      <c r="DP19" s="9">
        <v>5.3250000000000002</v>
      </c>
      <c r="DQ19" s="9">
        <v>3.6070000000000002</v>
      </c>
      <c r="DR19" s="9">
        <v>1.718</v>
      </c>
      <c r="DS19" s="9">
        <v>2.5310000000000001</v>
      </c>
      <c r="DT19" s="9">
        <v>0.38400000000000001</v>
      </c>
      <c r="DU19" s="9">
        <v>2.1469999999999998</v>
      </c>
      <c r="DV19" s="9">
        <v>12.191000000000001</v>
      </c>
      <c r="DW19" s="9">
        <v>6.2729999999999997</v>
      </c>
      <c r="DX19" s="9">
        <v>5.9180000000000001</v>
      </c>
      <c r="DY19" s="9">
        <v>3.8620000000000001</v>
      </c>
      <c r="DZ19" s="9">
        <v>2.21</v>
      </c>
      <c r="EA19" s="9">
        <v>1.651</v>
      </c>
      <c r="EB19" s="9">
        <v>9.4740000000000002</v>
      </c>
      <c r="EC19" s="9">
        <v>5.359</v>
      </c>
      <c r="ED19" s="9">
        <v>4.1139999999999999</v>
      </c>
      <c r="EE19" s="9">
        <v>6.8070000000000004</v>
      </c>
      <c r="EF19" s="9">
        <v>3.4089999999999998</v>
      </c>
      <c r="EG19" s="9">
        <v>3.399</v>
      </c>
      <c r="EH19" s="9">
        <v>31.802</v>
      </c>
      <c r="EI19" s="9">
        <v>17.356000000000002</v>
      </c>
      <c r="EJ19" s="9">
        <v>14.446</v>
      </c>
      <c r="EK19" s="9">
        <v>26.297999999999998</v>
      </c>
      <c r="EL19" s="9">
        <v>10.385</v>
      </c>
      <c r="EM19" s="9">
        <v>15.913</v>
      </c>
      <c r="EN19" s="9">
        <v>15.176</v>
      </c>
      <c r="EO19" s="9">
        <v>8.1489999999999991</v>
      </c>
      <c r="EP19" s="9">
        <v>7.0270000000000001</v>
      </c>
      <c r="EQ19" s="9">
        <v>4.0570000000000004</v>
      </c>
      <c r="ER19" s="9">
        <v>2.0070000000000001</v>
      </c>
      <c r="ES19" s="9">
        <v>2.0499999999999998</v>
      </c>
      <c r="ET19" s="9">
        <v>8.9610000000000003</v>
      </c>
      <c r="EU19" s="9">
        <v>3.8250000000000002</v>
      </c>
      <c r="EV19" s="9">
        <v>5.1360000000000001</v>
      </c>
      <c r="EW19" s="9">
        <v>10.148999999999999</v>
      </c>
      <c r="EX19" s="9">
        <v>4.117</v>
      </c>
      <c r="EY19" s="9">
        <v>6.032</v>
      </c>
      <c r="EZ19" s="9">
        <v>1.5009999999999999</v>
      </c>
      <c r="FA19" s="9">
        <v>0.69799999999999995</v>
      </c>
      <c r="FB19" s="9">
        <v>0.80300000000000005</v>
      </c>
      <c r="FC19" s="9">
        <v>151.47499999999999</v>
      </c>
      <c r="FD19" s="9">
        <v>80.225999999999999</v>
      </c>
      <c r="FE19" s="9">
        <v>71.248999999999995</v>
      </c>
      <c r="FF19" s="9">
        <v>19.484000000000002</v>
      </c>
      <c r="FG19" s="9">
        <v>9.0570000000000004</v>
      </c>
      <c r="FH19" s="9">
        <v>10.427</v>
      </c>
      <c r="FI19" s="9">
        <v>110.55500000000001</v>
      </c>
      <c r="FJ19" s="9">
        <v>54.784999999999997</v>
      </c>
      <c r="FK19" s="9">
        <v>55.768999999999998</v>
      </c>
      <c r="FL19" s="9">
        <v>2.5449999999999999</v>
      </c>
      <c r="FM19" s="9">
        <v>0.61799999999999999</v>
      </c>
      <c r="FN19" s="9">
        <v>1.927</v>
      </c>
      <c r="FO19" s="9">
        <v>16.152999999999999</v>
      </c>
      <c r="FP19" s="9">
        <v>7.3769999999999998</v>
      </c>
      <c r="FQ19" s="9">
        <v>8.7759999999999998</v>
      </c>
      <c r="FR19" s="9">
        <v>0.78100000000000003</v>
      </c>
      <c r="FS19" s="9">
        <v>0.24</v>
      </c>
      <c r="FT19" s="9">
        <v>0.54100000000000004</v>
      </c>
      <c r="FU19" s="9">
        <v>7.3650000000000002</v>
      </c>
      <c r="FV19" s="9">
        <v>2.59</v>
      </c>
      <c r="FW19" s="9">
        <v>4.774</v>
      </c>
      <c r="FX19" s="9">
        <v>6.0739999999999998</v>
      </c>
      <c r="FY19" s="9">
        <v>3.7120000000000002</v>
      </c>
      <c r="FZ19" s="9">
        <v>2.3620000000000001</v>
      </c>
      <c r="GA19" s="9">
        <v>33.212000000000003</v>
      </c>
      <c r="GB19" s="9">
        <v>15.087999999999999</v>
      </c>
      <c r="GC19" s="9">
        <v>18.123999999999999</v>
      </c>
      <c r="GD19" s="9">
        <v>1.825</v>
      </c>
      <c r="GE19" s="9">
        <v>1.2250000000000001</v>
      </c>
      <c r="GF19" s="9">
        <v>0.6</v>
      </c>
      <c r="GG19" s="9">
        <v>13.044</v>
      </c>
      <c r="GH19" s="9">
        <v>6.375</v>
      </c>
      <c r="GI19" s="9">
        <v>6.6680000000000001</v>
      </c>
      <c r="GJ19" s="9">
        <v>6.1340000000000003</v>
      </c>
      <c r="GK19" s="9">
        <v>2.923</v>
      </c>
      <c r="GL19" s="9">
        <v>3.2109999999999999</v>
      </c>
      <c r="GM19" s="9">
        <v>33.866999999999997</v>
      </c>
      <c r="GN19" s="9">
        <v>18.913</v>
      </c>
      <c r="GO19" s="9">
        <v>14.952999999999999</v>
      </c>
      <c r="GP19" s="9">
        <v>0.97299999999999998</v>
      </c>
      <c r="GQ19" s="9">
        <v>0.33900000000000002</v>
      </c>
      <c r="GR19" s="9">
        <v>0.63400000000000001</v>
      </c>
      <c r="GS19" s="9">
        <v>2.145</v>
      </c>
      <c r="GT19" s="9">
        <v>0.85699999999999998</v>
      </c>
      <c r="GU19" s="9">
        <v>1.288</v>
      </c>
      <c r="GV19" s="9">
        <v>0</v>
      </c>
      <c r="GW19" s="9">
        <v>0</v>
      </c>
      <c r="GX19" s="9">
        <v>0</v>
      </c>
      <c r="GY19" s="9">
        <v>1.4650000000000001</v>
      </c>
      <c r="GZ19" s="9">
        <v>0.81699999999999995</v>
      </c>
      <c r="HA19" s="9">
        <v>0.64800000000000002</v>
      </c>
      <c r="HB19" s="9">
        <v>1.1519999999999999</v>
      </c>
      <c r="HC19" s="9">
        <v>0</v>
      </c>
      <c r="HD19" s="9">
        <v>1.1519999999999999</v>
      </c>
      <c r="HE19" s="9">
        <v>3.306</v>
      </c>
      <c r="HF19" s="9">
        <v>2.7679999999999998</v>
      </c>
      <c r="HG19" s="9">
        <v>0.53800000000000003</v>
      </c>
      <c r="HH19" s="9">
        <v>18.123000000000001</v>
      </c>
      <c r="HI19" s="9">
        <v>11.339</v>
      </c>
      <c r="HJ19" s="9">
        <v>6.7839999999999998</v>
      </c>
      <c r="HK19" s="9">
        <v>73.355999999999995</v>
      </c>
      <c r="HL19" s="9">
        <v>38.676000000000002</v>
      </c>
      <c r="HM19" s="9">
        <v>34.68</v>
      </c>
      <c r="HN19" s="9">
        <v>55.893999999999998</v>
      </c>
      <c r="HO19" s="9">
        <v>31.295000000000002</v>
      </c>
      <c r="HP19" s="9">
        <v>24.599</v>
      </c>
      <c r="HQ19" s="9">
        <v>317.596</v>
      </c>
      <c r="HR19" s="9">
        <v>160.46299999999999</v>
      </c>
      <c r="HS19" s="9">
        <v>157.13399999999999</v>
      </c>
      <c r="HT19" s="9">
        <v>54.920999999999999</v>
      </c>
      <c r="HU19" s="9">
        <v>30.867999999999999</v>
      </c>
      <c r="HV19" s="9">
        <v>24.053000000000001</v>
      </c>
      <c r="HW19" s="9">
        <v>310.49200000000002</v>
      </c>
      <c r="HX19" s="9">
        <v>156.28100000000001</v>
      </c>
      <c r="HY19" s="9">
        <v>154.21199999999999</v>
      </c>
      <c r="HZ19" s="9">
        <v>21.169</v>
      </c>
      <c r="IA19" s="9">
        <v>14.173999999999999</v>
      </c>
      <c r="IB19" s="9">
        <v>6.9950000000000001</v>
      </c>
      <c r="IC19" s="9">
        <v>89.537000000000006</v>
      </c>
      <c r="ID19" s="9">
        <v>42.512999999999998</v>
      </c>
      <c r="IE19" s="9">
        <v>47.024999999999999</v>
      </c>
      <c r="IF19" s="9">
        <v>17.245999999999999</v>
      </c>
      <c r="IG19" s="9">
        <v>7.1980000000000004</v>
      </c>
      <c r="IH19" s="9">
        <v>10.048</v>
      </c>
      <c r="II19" s="9">
        <v>151.60400000000001</v>
      </c>
      <c r="IJ19" s="9">
        <v>77.683000000000007</v>
      </c>
      <c r="IK19" s="9">
        <v>73.921000000000006</v>
      </c>
      <c r="IL19" s="9">
        <v>8.7319999999999993</v>
      </c>
      <c r="IM19" s="9">
        <v>3.6539999999999999</v>
      </c>
      <c r="IN19" s="9">
        <v>5.0780000000000003</v>
      </c>
      <c r="IO19" s="9">
        <v>94.781000000000006</v>
      </c>
      <c r="IP19" s="9">
        <v>49.267000000000003</v>
      </c>
      <c r="IQ19" s="9">
        <v>45.514000000000003</v>
      </c>
    </row>
    <row r="20" spans="1:251">
      <c r="A20" s="10">
        <v>45323</v>
      </c>
      <c r="B20" s="9">
        <v>2.5510000000000002</v>
      </c>
      <c r="C20" s="9">
        <v>42.771999999999998</v>
      </c>
      <c r="D20" s="9">
        <v>20.021000000000001</v>
      </c>
      <c r="E20" s="9">
        <v>22.751999999999999</v>
      </c>
      <c r="F20" s="9">
        <v>4.5709999999999997</v>
      </c>
      <c r="G20" s="9">
        <v>1.5669999999999999</v>
      </c>
      <c r="H20" s="9">
        <v>3.004</v>
      </c>
      <c r="I20" s="9">
        <v>45.395000000000003</v>
      </c>
      <c r="J20" s="9">
        <v>22.047999999999998</v>
      </c>
      <c r="K20" s="9">
        <v>23.347000000000001</v>
      </c>
      <c r="L20" s="9">
        <v>2.1469999999999998</v>
      </c>
      <c r="M20" s="9">
        <v>0</v>
      </c>
      <c r="N20" s="9">
        <v>2.1469999999999998</v>
      </c>
      <c r="O20" s="9">
        <v>8.8539999999999992</v>
      </c>
      <c r="P20" s="9">
        <v>1.57</v>
      </c>
      <c r="Q20" s="9">
        <v>7.2839999999999998</v>
      </c>
      <c r="R20" s="9">
        <v>7.0519999999999996</v>
      </c>
      <c r="S20" s="9">
        <v>4.306</v>
      </c>
      <c r="T20" s="9">
        <v>2.7450000000000001</v>
      </c>
      <c r="U20" s="9">
        <v>20.814</v>
      </c>
      <c r="V20" s="9">
        <v>8.6280000000000001</v>
      </c>
      <c r="W20" s="9">
        <v>12.186</v>
      </c>
      <c r="X20" s="9">
        <v>10.154</v>
      </c>
      <c r="Y20" s="9">
        <v>6.57</v>
      </c>
      <c r="Z20" s="9">
        <v>3.5840000000000001</v>
      </c>
      <c r="AA20" s="9">
        <v>31.155000000000001</v>
      </c>
      <c r="AB20" s="9">
        <v>15.813000000000001</v>
      </c>
      <c r="AC20" s="9">
        <v>15.342000000000001</v>
      </c>
      <c r="AD20" s="9">
        <v>1.68</v>
      </c>
      <c r="AE20" s="9">
        <v>0.98899999999999999</v>
      </c>
      <c r="AF20" s="9">
        <v>0.69099999999999995</v>
      </c>
      <c r="AG20" s="9">
        <v>5.2430000000000003</v>
      </c>
      <c r="AH20" s="9">
        <v>2.2770000000000001</v>
      </c>
      <c r="AI20" s="9">
        <v>2.9660000000000002</v>
      </c>
      <c r="AJ20" s="9">
        <v>6.03</v>
      </c>
      <c r="AK20" s="9">
        <v>3.5760000000000001</v>
      </c>
      <c r="AL20" s="9">
        <v>2.4550000000000001</v>
      </c>
      <c r="AM20" s="9">
        <v>23.25</v>
      </c>
      <c r="AN20" s="9">
        <v>12.396000000000001</v>
      </c>
      <c r="AO20" s="9">
        <v>10.853999999999999</v>
      </c>
      <c r="AP20" s="9">
        <v>3.7930000000000001</v>
      </c>
      <c r="AQ20" s="9">
        <v>2.5409999999999999</v>
      </c>
      <c r="AR20" s="9">
        <v>1.252</v>
      </c>
      <c r="AS20" s="9">
        <v>9.5820000000000007</v>
      </c>
      <c r="AT20" s="9">
        <v>5.0380000000000003</v>
      </c>
      <c r="AU20" s="9">
        <v>4.5439999999999996</v>
      </c>
      <c r="AV20" s="9">
        <v>2.2370000000000001</v>
      </c>
      <c r="AW20" s="9">
        <v>1.0349999999999999</v>
      </c>
      <c r="AX20" s="9">
        <v>1.2030000000000001</v>
      </c>
      <c r="AY20" s="9">
        <v>13.667999999999999</v>
      </c>
      <c r="AZ20" s="9">
        <v>7.359</v>
      </c>
      <c r="BA20" s="9">
        <v>6.31</v>
      </c>
      <c r="BB20" s="9">
        <v>0</v>
      </c>
      <c r="BC20" s="9">
        <v>0</v>
      </c>
      <c r="BD20" s="9">
        <v>0</v>
      </c>
      <c r="BE20" s="9">
        <v>0.65</v>
      </c>
      <c r="BF20" s="9">
        <v>0.36799999999999999</v>
      </c>
      <c r="BG20" s="9">
        <v>0.28199999999999997</v>
      </c>
      <c r="BH20" s="9">
        <v>22.422000000000001</v>
      </c>
      <c r="BI20" s="9">
        <v>11.407999999999999</v>
      </c>
      <c r="BJ20" s="9">
        <v>11.013999999999999</v>
      </c>
      <c r="BK20" s="9">
        <v>9.9320000000000004</v>
      </c>
      <c r="BL20" s="9">
        <v>5.12</v>
      </c>
      <c r="BM20" s="9">
        <v>4.8120000000000003</v>
      </c>
      <c r="BN20" s="9">
        <v>89.103999999999999</v>
      </c>
      <c r="BO20" s="9">
        <v>43.819000000000003</v>
      </c>
      <c r="BP20" s="9">
        <v>45.284999999999997</v>
      </c>
      <c r="BQ20" s="9">
        <v>2.9980000000000002</v>
      </c>
      <c r="BR20" s="9">
        <v>1.647</v>
      </c>
      <c r="BS20" s="9">
        <v>1.351</v>
      </c>
      <c r="BT20" s="9">
        <v>72.337000000000003</v>
      </c>
      <c r="BU20" s="9">
        <v>31.994</v>
      </c>
      <c r="BV20" s="9">
        <v>40.341999999999999</v>
      </c>
      <c r="BW20" s="9">
        <v>0.34599999999999997</v>
      </c>
      <c r="BX20" s="9">
        <v>0.34599999999999997</v>
      </c>
      <c r="BY20" s="9">
        <v>0</v>
      </c>
      <c r="BZ20" s="9">
        <v>13.081</v>
      </c>
      <c r="CA20" s="9">
        <v>5.9859999999999998</v>
      </c>
      <c r="CB20" s="9">
        <v>7.0960000000000001</v>
      </c>
      <c r="CC20" s="9">
        <v>0</v>
      </c>
      <c r="CD20" s="9">
        <v>0</v>
      </c>
      <c r="CE20" s="9">
        <v>0</v>
      </c>
      <c r="CF20" s="9">
        <v>3.6120000000000001</v>
      </c>
      <c r="CG20" s="9">
        <v>1.323</v>
      </c>
      <c r="CH20" s="9">
        <v>2.29</v>
      </c>
      <c r="CI20" s="9">
        <v>7.3739999999999997</v>
      </c>
      <c r="CJ20" s="9">
        <v>2.5110000000000001</v>
      </c>
      <c r="CK20" s="9">
        <v>4.8630000000000004</v>
      </c>
      <c r="CL20" s="9">
        <v>31.866</v>
      </c>
      <c r="CM20" s="9">
        <v>16.632000000000001</v>
      </c>
      <c r="CN20" s="9">
        <v>15.233000000000001</v>
      </c>
      <c r="CO20" s="9">
        <v>18.962</v>
      </c>
      <c r="CP20" s="9">
        <v>9.7680000000000007</v>
      </c>
      <c r="CQ20" s="9">
        <v>9.1940000000000008</v>
      </c>
      <c r="CR20" s="9">
        <v>22.997</v>
      </c>
      <c r="CS20" s="9">
        <v>12.069000000000001</v>
      </c>
      <c r="CT20" s="9">
        <v>10.928000000000001</v>
      </c>
      <c r="CU20" s="9">
        <v>15.901999999999999</v>
      </c>
      <c r="CV20" s="9">
        <v>7.7359999999999998</v>
      </c>
      <c r="CW20" s="9">
        <v>8.1660000000000004</v>
      </c>
      <c r="CX20" s="9">
        <v>13.819000000000001</v>
      </c>
      <c r="CY20" s="9">
        <v>6.476</v>
      </c>
      <c r="CZ20" s="9">
        <v>7.343</v>
      </c>
      <c r="DA20" s="9">
        <v>15.677</v>
      </c>
      <c r="DB20" s="9">
        <v>7.5</v>
      </c>
      <c r="DC20" s="9">
        <v>8.1769999999999996</v>
      </c>
      <c r="DD20" s="9">
        <v>15.013</v>
      </c>
      <c r="DE20" s="9">
        <v>7.35</v>
      </c>
      <c r="DF20" s="9">
        <v>7.6619999999999999</v>
      </c>
      <c r="DG20" s="9">
        <v>12.95</v>
      </c>
      <c r="DH20" s="9">
        <v>6.6139999999999999</v>
      </c>
      <c r="DI20" s="9">
        <v>6.3360000000000003</v>
      </c>
      <c r="DJ20" s="9">
        <v>0.747</v>
      </c>
      <c r="DK20" s="9">
        <v>0.503</v>
      </c>
      <c r="DL20" s="9">
        <v>0.24399999999999999</v>
      </c>
      <c r="DM20" s="9">
        <v>1.9350000000000001</v>
      </c>
      <c r="DN20" s="9">
        <v>0.498</v>
      </c>
      <c r="DO20" s="9">
        <v>1.4370000000000001</v>
      </c>
      <c r="DP20" s="9">
        <v>2.6850000000000001</v>
      </c>
      <c r="DQ20" s="9">
        <v>0.91300000000000003</v>
      </c>
      <c r="DR20" s="9">
        <v>1.772</v>
      </c>
      <c r="DS20" s="9">
        <v>2.1989999999999998</v>
      </c>
      <c r="DT20" s="9">
        <v>1.119</v>
      </c>
      <c r="DU20" s="9">
        <v>1.08</v>
      </c>
      <c r="DV20" s="9">
        <v>13.318</v>
      </c>
      <c r="DW20" s="9">
        <v>6.7939999999999996</v>
      </c>
      <c r="DX20" s="9">
        <v>6.5250000000000004</v>
      </c>
      <c r="DY20" s="9">
        <v>4.1539999999999999</v>
      </c>
      <c r="DZ20" s="9">
        <v>2.76</v>
      </c>
      <c r="EA20" s="9">
        <v>1.3939999999999999</v>
      </c>
      <c r="EB20" s="9">
        <v>5.2030000000000003</v>
      </c>
      <c r="EC20" s="9">
        <v>2.746</v>
      </c>
      <c r="ED20" s="9">
        <v>2.4569999999999999</v>
      </c>
      <c r="EE20" s="9">
        <v>4.766</v>
      </c>
      <c r="EF20" s="9">
        <v>3.1930000000000001</v>
      </c>
      <c r="EG20" s="9">
        <v>1.573</v>
      </c>
      <c r="EH20" s="9">
        <v>27.994</v>
      </c>
      <c r="EI20" s="9">
        <v>14.366</v>
      </c>
      <c r="EJ20" s="9">
        <v>13.629</v>
      </c>
      <c r="EK20" s="9">
        <v>20.975999999999999</v>
      </c>
      <c r="EL20" s="9">
        <v>9.8879999999999999</v>
      </c>
      <c r="EM20" s="9">
        <v>11.087999999999999</v>
      </c>
      <c r="EN20" s="9">
        <v>15.335000000000001</v>
      </c>
      <c r="EO20" s="9">
        <v>8.1609999999999996</v>
      </c>
      <c r="EP20" s="9">
        <v>7.1740000000000004</v>
      </c>
      <c r="EQ20" s="9">
        <v>4.0810000000000004</v>
      </c>
      <c r="ER20" s="9">
        <v>2.1819999999999999</v>
      </c>
      <c r="ES20" s="9">
        <v>1.8979999999999999</v>
      </c>
      <c r="ET20" s="9">
        <v>9.6829999999999998</v>
      </c>
      <c r="EU20" s="9">
        <v>4.359</v>
      </c>
      <c r="EV20" s="9">
        <v>5.3239999999999998</v>
      </c>
      <c r="EW20" s="9">
        <v>8.6129999999999995</v>
      </c>
      <c r="EX20" s="9">
        <v>2.9660000000000002</v>
      </c>
      <c r="EY20" s="9">
        <v>5.6470000000000002</v>
      </c>
      <c r="EZ20" s="9">
        <v>0.309</v>
      </c>
      <c r="FA20" s="9">
        <v>0.309</v>
      </c>
      <c r="FB20" s="9">
        <v>0</v>
      </c>
      <c r="FC20" s="9">
        <v>149.02799999999999</v>
      </c>
      <c r="FD20" s="9">
        <v>69.186000000000007</v>
      </c>
      <c r="FE20" s="9">
        <v>79.841999999999999</v>
      </c>
      <c r="FF20" s="9">
        <v>17.041</v>
      </c>
      <c r="FG20" s="9">
        <v>7.9550000000000001</v>
      </c>
      <c r="FH20" s="9">
        <v>9.0860000000000003</v>
      </c>
      <c r="FI20" s="9">
        <v>113.34699999999999</v>
      </c>
      <c r="FJ20" s="9">
        <v>51.695</v>
      </c>
      <c r="FK20" s="9">
        <v>61.652000000000001</v>
      </c>
      <c r="FL20" s="9">
        <v>0.76300000000000001</v>
      </c>
      <c r="FM20" s="9">
        <v>0.29399999999999998</v>
      </c>
      <c r="FN20" s="9">
        <v>0.46899999999999997</v>
      </c>
      <c r="FO20" s="9">
        <v>12.186999999999999</v>
      </c>
      <c r="FP20" s="9">
        <v>7.5339999999999998</v>
      </c>
      <c r="FQ20" s="9">
        <v>4.6529999999999996</v>
      </c>
      <c r="FR20" s="9">
        <v>0.57599999999999996</v>
      </c>
      <c r="FS20" s="9">
        <v>0</v>
      </c>
      <c r="FT20" s="9">
        <v>0.57599999999999996</v>
      </c>
      <c r="FU20" s="9">
        <v>6.13</v>
      </c>
      <c r="FV20" s="9">
        <v>2.363</v>
      </c>
      <c r="FW20" s="9">
        <v>3.7669999999999999</v>
      </c>
      <c r="FX20" s="9">
        <v>5.9390000000000001</v>
      </c>
      <c r="FY20" s="9">
        <v>1.899</v>
      </c>
      <c r="FZ20" s="9">
        <v>4.04</v>
      </c>
      <c r="GA20" s="9">
        <v>39.561999999999998</v>
      </c>
      <c r="GB20" s="9">
        <v>13.242000000000001</v>
      </c>
      <c r="GC20" s="9">
        <v>26.32</v>
      </c>
      <c r="GD20" s="9">
        <v>2.1880000000000002</v>
      </c>
      <c r="GE20" s="9">
        <v>1.131</v>
      </c>
      <c r="GF20" s="9">
        <v>1.056</v>
      </c>
      <c r="GG20" s="9">
        <v>18.376000000000001</v>
      </c>
      <c r="GH20" s="9">
        <v>8.7260000000000009</v>
      </c>
      <c r="GI20" s="9">
        <v>9.65</v>
      </c>
      <c r="GJ20" s="9">
        <v>5.2240000000000002</v>
      </c>
      <c r="GK20" s="9">
        <v>2.7829999999999999</v>
      </c>
      <c r="GL20" s="9">
        <v>2.4409999999999998</v>
      </c>
      <c r="GM20" s="9">
        <v>29.024999999999999</v>
      </c>
      <c r="GN20" s="9">
        <v>14.536</v>
      </c>
      <c r="GO20" s="9">
        <v>14.489000000000001</v>
      </c>
      <c r="GP20" s="9">
        <v>1.776</v>
      </c>
      <c r="GQ20" s="9">
        <v>1.526</v>
      </c>
      <c r="GR20" s="9">
        <v>0.25</v>
      </c>
      <c r="GS20" s="9">
        <v>4.5960000000000001</v>
      </c>
      <c r="GT20" s="9">
        <v>3.3260000000000001</v>
      </c>
      <c r="GU20" s="9">
        <v>1.27</v>
      </c>
      <c r="GV20" s="9">
        <v>0.32100000000000001</v>
      </c>
      <c r="GW20" s="9">
        <v>0.32100000000000001</v>
      </c>
      <c r="GX20" s="9">
        <v>0</v>
      </c>
      <c r="GY20" s="9">
        <v>1.0369999999999999</v>
      </c>
      <c r="GZ20" s="9">
        <v>0.66400000000000003</v>
      </c>
      <c r="HA20" s="9">
        <v>0.373</v>
      </c>
      <c r="HB20" s="9">
        <v>0.254</v>
      </c>
      <c r="HC20" s="9">
        <v>0</v>
      </c>
      <c r="HD20" s="9">
        <v>0.254</v>
      </c>
      <c r="HE20" s="9">
        <v>2.4340000000000002</v>
      </c>
      <c r="HF20" s="9">
        <v>1.3029999999999999</v>
      </c>
      <c r="HG20" s="9">
        <v>1.131</v>
      </c>
      <c r="HH20" s="9">
        <v>18.657</v>
      </c>
      <c r="HI20" s="9">
        <v>10.566000000000001</v>
      </c>
      <c r="HJ20" s="9">
        <v>8.0909999999999993</v>
      </c>
      <c r="HK20" s="9">
        <v>64.787999999999997</v>
      </c>
      <c r="HL20" s="9">
        <v>31.427</v>
      </c>
      <c r="HM20" s="9">
        <v>33.36</v>
      </c>
      <c r="HN20" s="9">
        <v>60.633000000000003</v>
      </c>
      <c r="HO20" s="9">
        <v>30.329000000000001</v>
      </c>
      <c r="HP20" s="9">
        <v>30.303999999999998</v>
      </c>
      <c r="HQ20" s="9">
        <v>297.762</v>
      </c>
      <c r="HR20" s="9">
        <v>141.96</v>
      </c>
      <c r="HS20" s="9">
        <v>155.80199999999999</v>
      </c>
      <c r="HT20" s="9">
        <v>59.462000000000003</v>
      </c>
      <c r="HU20" s="9">
        <v>30.329000000000001</v>
      </c>
      <c r="HV20" s="9">
        <v>29.132000000000001</v>
      </c>
      <c r="HW20" s="9">
        <v>291.16800000000001</v>
      </c>
      <c r="HX20" s="9">
        <v>137.37299999999999</v>
      </c>
      <c r="HY20" s="9">
        <v>153.79499999999999</v>
      </c>
      <c r="HZ20" s="9">
        <v>24.981999999999999</v>
      </c>
      <c r="IA20" s="9">
        <v>13.425000000000001</v>
      </c>
      <c r="IB20" s="9">
        <v>11.557</v>
      </c>
      <c r="IC20" s="9">
        <v>88.126000000000005</v>
      </c>
      <c r="ID20" s="9">
        <v>41.618000000000002</v>
      </c>
      <c r="IE20" s="9">
        <v>46.508000000000003</v>
      </c>
      <c r="IF20" s="9">
        <v>21.298999999999999</v>
      </c>
      <c r="IG20" s="9">
        <v>10.18</v>
      </c>
      <c r="IH20" s="9">
        <v>11.119</v>
      </c>
      <c r="II20" s="9">
        <v>140.71299999999999</v>
      </c>
      <c r="IJ20" s="9">
        <v>65.575999999999993</v>
      </c>
      <c r="IK20" s="9">
        <v>75.137</v>
      </c>
      <c r="IL20" s="9">
        <v>12.795999999999999</v>
      </c>
      <c r="IM20" s="9">
        <v>5.7290000000000001</v>
      </c>
      <c r="IN20" s="9">
        <v>7.0670000000000002</v>
      </c>
      <c r="IO20" s="9">
        <v>81.63</v>
      </c>
      <c r="IP20" s="9">
        <v>39.091999999999999</v>
      </c>
      <c r="IQ20" s="9">
        <v>42.537999999999997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7940</vt:i4>
      </vt:variant>
    </vt:vector>
  </HeadingPairs>
  <TitlesOfParts>
    <vt:vector size="7954" baseType="lpstr">
      <vt:lpstr>Contents</vt:lpstr>
      <vt:lpstr>Table 6.1</vt:lpstr>
      <vt:lpstr>Index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Data10</vt:lpstr>
      <vt:lpstr>Data11</vt:lpstr>
      <vt:lpstr>A125990654K</vt:lpstr>
      <vt:lpstr>A125990654K_Data</vt:lpstr>
      <vt:lpstr>A125990654K_Latest</vt:lpstr>
      <vt:lpstr>A125990658V</vt:lpstr>
      <vt:lpstr>A125990658V_Data</vt:lpstr>
      <vt:lpstr>A125990658V_Latest</vt:lpstr>
      <vt:lpstr>A125990666V</vt:lpstr>
      <vt:lpstr>A125990666V_Data</vt:lpstr>
      <vt:lpstr>A125990666V_Latest</vt:lpstr>
      <vt:lpstr>A125990670K</vt:lpstr>
      <vt:lpstr>A125990670K_Data</vt:lpstr>
      <vt:lpstr>A125990670K_Latest</vt:lpstr>
      <vt:lpstr>A125990674V</vt:lpstr>
      <vt:lpstr>A125990674V_Data</vt:lpstr>
      <vt:lpstr>A125990674V_Latest</vt:lpstr>
      <vt:lpstr>A125990678C</vt:lpstr>
      <vt:lpstr>A125990678C_Data</vt:lpstr>
      <vt:lpstr>A125990678C_Latest</vt:lpstr>
      <vt:lpstr>A125990682V</vt:lpstr>
      <vt:lpstr>A125990682V_Data</vt:lpstr>
      <vt:lpstr>A125990682V_Latest</vt:lpstr>
      <vt:lpstr>A125990686C</vt:lpstr>
      <vt:lpstr>A125990686C_Data</vt:lpstr>
      <vt:lpstr>A125990686C_Latest</vt:lpstr>
      <vt:lpstr>A125990690V</vt:lpstr>
      <vt:lpstr>A125990690V_Data</vt:lpstr>
      <vt:lpstr>A125990690V_Latest</vt:lpstr>
      <vt:lpstr>A125990694C</vt:lpstr>
      <vt:lpstr>A125990694C_Data</vt:lpstr>
      <vt:lpstr>A125990694C_Latest</vt:lpstr>
      <vt:lpstr>A125990698L</vt:lpstr>
      <vt:lpstr>A125990698L_Data</vt:lpstr>
      <vt:lpstr>A125990698L_Latest</vt:lpstr>
      <vt:lpstr>A125990702T</vt:lpstr>
      <vt:lpstr>A125990702T_Data</vt:lpstr>
      <vt:lpstr>A125990702T_Latest</vt:lpstr>
      <vt:lpstr>A125990706A</vt:lpstr>
      <vt:lpstr>A125990706A_Data</vt:lpstr>
      <vt:lpstr>A125990706A_Latest</vt:lpstr>
      <vt:lpstr>A125990710T</vt:lpstr>
      <vt:lpstr>A125990710T_Data</vt:lpstr>
      <vt:lpstr>A125990710T_Latest</vt:lpstr>
      <vt:lpstr>A125990714A</vt:lpstr>
      <vt:lpstr>A125990714A_Data</vt:lpstr>
      <vt:lpstr>A125990714A_Latest</vt:lpstr>
      <vt:lpstr>A125990718K</vt:lpstr>
      <vt:lpstr>A125990718K_Data</vt:lpstr>
      <vt:lpstr>A125990718K_Latest</vt:lpstr>
      <vt:lpstr>A125990722A</vt:lpstr>
      <vt:lpstr>A125990722A_Data</vt:lpstr>
      <vt:lpstr>A125990722A_Latest</vt:lpstr>
      <vt:lpstr>A125990726K</vt:lpstr>
      <vt:lpstr>A125990726K_Data</vt:lpstr>
      <vt:lpstr>A125990726K_Latest</vt:lpstr>
      <vt:lpstr>A125990730A</vt:lpstr>
      <vt:lpstr>A125990730A_Data</vt:lpstr>
      <vt:lpstr>A125990730A_Latest</vt:lpstr>
      <vt:lpstr>A125990734K</vt:lpstr>
      <vt:lpstr>A125990734K_Data</vt:lpstr>
      <vt:lpstr>A125990734K_Latest</vt:lpstr>
      <vt:lpstr>A125990738V</vt:lpstr>
      <vt:lpstr>A125990738V_Data</vt:lpstr>
      <vt:lpstr>A125990738V_Latest</vt:lpstr>
      <vt:lpstr>A125990742K</vt:lpstr>
      <vt:lpstr>A125990742K_Data</vt:lpstr>
      <vt:lpstr>A125990742K_Latest</vt:lpstr>
      <vt:lpstr>A125990746V</vt:lpstr>
      <vt:lpstr>A125990746V_Data</vt:lpstr>
      <vt:lpstr>A125990746V_Latest</vt:lpstr>
      <vt:lpstr>A125990750K</vt:lpstr>
      <vt:lpstr>A125990750K_Data</vt:lpstr>
      <vt:lpstr>A125990750K_Latest</vt:lpstr>
      <vt:lpstr>A125990754V</vt:lpstr>
      <vt:lpstr>A125990754V_Data</vt:lpstr>
      <vt:lpstr>A125990754V_Latest</vt:lpstr>
      <vt:lpstr>A125990758C</vt:lpstr>
      <vt:lpstr>A125990758C_Data</vt:lpstr>
      <vt:lpstr>A125990758C_Latest</vt:lpstr>
      <vt:lpstr>A125990762V</vt:lpstr>
      <vt:lpstr>A125990762V_Data</vt:lpstr>
      <vt:lpstr>A125990762V_Latest</vt:lpstr>
      <vt:lpstr>A125990766C</vt:lpstr>
      <vt:lpstr>A125990766C_Data</vt:lpstr>
      <vt:lpstr>A125990766C_Latest</vt:lpstr>
      <vt:lpstr>A125990770V</vt:lpstr>
      <vt:lpstr>A125990770V_Data</vt:lpstr>
      <vt:lpstr>A125990770V_Latest</vt:lpstr>
      <vt:lpstr>A125990774C</vt:lpstr>
      <vt:lpstr>A125990774C_Data</vt:lpstr>
      <vt:lpstr>A125990774C_Latest</vt:lpstr>
      <vt:lpstr>A125990778L</vt:lpstr>
      <vt:lpstr>A125990778L_Data</vt:lpstr>
      <vt:lpstr>A125990778L_Latest</vt:lpstr>
      <vt:lpstr>A125990782C</vt:lpstr>
      <vt:lpstr>A125990782C_Data</vt:lpstr>
      <vt:lpstr>A125990782C_Latest</vt:lpstr>
      <vt:lpstr>A125990786L</vt:lpstr>
      <vt:lpstr>A125990786L_Data</vt:lpstr>
      <vt:lpstr>A125990786L_Latest</vt:lpstr>
      <vt:lpstr>A125990790C</vt:lpstr>
      <vt:lpstr>A125990790C_Data</vt:lpstr>
      <vt:lpstr>A125990790C_Latest</vt:lpstr>
      <vt:lpstr>A125990794L</vt:lpstr>
      <vt:lpstr>A125990794L_Data</vt:lpstr>
      <vt:lpstr>A125990794L_Latest</vt:lpstr>
      <vt:lpstr>A125990798W</vt:lpstr>
      <vt:lpstr>A125990798W_Data</vt:lpstr>
      <vt:lpstr>A125990798W_Latest</vt:lpstr>
      <vt:lpstr>A125990802A</vt:lpstr>
      <vt:lpstr>A125990802A_Data</vt:lpstr>
      <vt:lpstr>A125990802A_Latest</vt:lpstr>
      <vt:lpstr>A125990806K</vt:lpstr>
      <vt:lpstr>A125990806K_Data</vt:lpstr>
      <vt:lpstr>A125990806K_Latest</vt:lpstr>
      <vt:lpstr>A125990810A</vt:lpstr>
      <vt:lpstr>A125990810A_Data</vt:lpstr>
      <vt:lpstr>A125990810A_Latest</vt:lpstr>
      <vt:lpstr>A125990814K</vt:lpstr>
      <vt:lpstr>A125990814K_Data</vt:lpstr>
      <vt:lpstr>A125990814K_Latest</vt:lpstr>
      <vt:lpstr>A125990818V</vt:lpstr>
      <vt:lpstr>A125990818V_Data</vt:lpstr>
      <vt:lpstr>A125990818V_Latest</vt:lpstr>
      <vt:lpstr>A125990822K</vt:lpstr>
      <vt:lpstr>A125990822K_Data</vt:lpstr>
      <vt:lpstr>A125990822K_Latest</vt:lpstr>
      <vt:lpstr>A125990826V</vt:lpstr>
      <vt:lpstr>A125990826V_Data</vt:lpstr>
      <vt:lpstr>A125990826V_Latest</vt:lpstr>
      <vt:lpstr>A125990830K</vt:lpstr>
      <vt:lpstr>A125990830K_Data</vt:lpstr>
      <vt:lpstr>A125990830K_Latest</vt:lpstr>
      <vt:lpstr>A125990834V</vt:lpstr>
      <vt:lpstr>A125990834V_Data</vt:lpstr>
      <vt:lpstr>A125990834V_Latest</vt:lpstr>
      <vt:lpstr>A125990838C</vt:lpstr>
      <vt:lpstr>A125990838C_Data</vt:lpstr>
      <vt:lpstr>A125990838C_Latest</vt:lpstr>
      <vt:lpstr>A125990842V</vt:lpstr>
      <vt:lpstr>A125990842V_Data</vt:lpstr>
      <vt:lpstr>A125990842V_Latest</vt:lpstr>
      <vt:lpstr>A125990846C</vt:lpstr>
      <vt:lpstr>A125990846C_Data</vt:lpstr>
      <vt:lpstr>A125990846C_Latest</vt:lpstr>
      <vt:lpstr>A125990850V</vt:lpstr>
      <vt:lpstr>A125990850V_Data</vt:lpstr>
      <vt:lpstr>A125990850V_Latest</vt:lpstr>
      <vt:lpstr>A125990854C</vt:lpstr>
      <vt:lpstr>A125990854C_Data</vt:lpstr>
      <vt:lpstr>A125990854C_Latest</vt:lpstr>
      <vt:lpstr>A125990858L</vt:lpstr>
      <vt:lpstr>A125990858L_Data</vt:lpstr>
      <vt:lpstr>A125990858L_Latest</vt:lpstr>
      <vt:lpstr>A125990866L</vt:lpstr>
      <vt:lpstr>A125990866L_Data</vt:lpstr>
      <vt:lpstr>A125990866L_Latest</vt:lpstr>
      <vt:lpstr>A125990870C</vt:lpstr>
      <vt:lpstr>A125990870C_Data</vt:lpstr>
      <vt:lpstr>A125990870C_Latest</vt:lpstr>
      <vt:lpstr>A125990874L</vt:lpstr>
      <vt:lpstr>A125990874L_Data</vt:lpstr>
      <vt:lpstr>A125990874L_Latest</vt:lpstr>
      <vt:lpstr>A125990878W</vt:lpstr>
      <vt:lpstr>A125990878W_Data</vt:lpstr>
      <vt:lpstr>A125990878W_Latest</vt:lpstr>
      <vt:lpstr>A125990882L</vt:lpstr>
      <vt:lpstr>A125990882L_Data</vt:lpstr>
      <vt:lpstr>A125990882L_Latest</vt:lpstr>
      <vt:lpstr>A125990886W</vt:lpstr>
      <vt:lpstr>A125990886W_Data</vt:lpstr>
      <vt:lpstr>A125990886W_Latest</vt:lpstr>
      <vt:lpstr>A125990890L</vt:lpstr>
      <vt:lpstr>A125990890L_Data</vt:lpstr>
      <vt:lpstr>A125990890L_Latest</vt:lpstr>
      <vt:lpstr>A125990894W</vt:lpstr>
      <vt:lpstr>A125990894W_Data</vt:lpstr>
      <vt:lpstr>A125990894W_Latest</vt:lpstr>
      <vt:lpstr>A125990898F</vt:lpstr>
      <vt:lpstr>A125990898F_Data</vt:lpstr>
      <vt:lpstr>A125990898F_Latest</vt:lpstr>
      <vt:lpstr>A125990902K</vt:lpstr>
      <vt:lpstr>A125990902K_Data</vt:lpstr>
      <vt:lpstr>A125990902K_Latest</vt:lpstr>
      <vt:lpstr>A125990906V</vt:lpstr>
      <vt:lpstr>A125990906V_Data</vt:lpstr>
      <vt:lpstr>A125990906V_Latest</vt:lpstr>
      <vt:lpstr>A125990910K</vt:lpstr>
      <vt:lpstr>A125990910K_Data</vt:lpstr>
      <vt:lpstr>A125990910K_Latest</vt:lpstr>
      <vt:lpstr>A125990914V</vt:lpstr>
      <vt:lpstr>A125990914V_Data</vt:lpstr>
      <vt:lpstr>A125990914V_Latest</vt:lpstr>
      <vt:lpstr>A125990918C</vt:lpstr>
      <vt:lpstr>A125990918C_Data</vt:lpstr>
      <vt:lpstr>A125990918C_Latest</vt:lpstr>
      <vt:lpstr>A125990922V</vt:lpstr>
      <vt:lpstr>A125990922V_Data</vt:lpstr>
      <vt:lpstr>A125990922V_Latest</vt:lpstr>
      <vt:lpstr>A125990926C</vt:lpstr>
      <vt:lpstr>A125990926C_Data</vt:lpstr>
      <vt:lpstr>A125990926C_Latest</vt:lpstr>
      <vt:lpstr>A125990930V</vt:lpstr>
      <vt:lpstr>A125990930V_Data</vt:lpstr>
      <vt:lpstr>A125990930V_Latest</vt:lpstr>
      <vt:lpstr>A125990934C</vt:lpstr>
      <vt:lpstr>A125990934C_Data</vt:lpstr>
      <vt:lpstr>A125990934C_Latest</vt:lpstr>
      <vt:lpstr>A125990938L</vt:lpstr>
      <vt:lpstr>A125990938L_Data</vt:lpstr>
      <vt:lpstr>A125990938L_Latest</vt:lpstr>
      <vt:lpstr>A125990942C</vt:lpstr>
      <vt:lpstr>A125990942C_Data</vt:lpstr>
      <vt:lpstr>A125990942C_Latest</vt:lpstr>
      <vt:lpstr>A125990946L</vt:lpstr>
      <vt:lpstr>A125990946L_Data</vt:lpstr>
      <vt:lpstr>A125990946L_Latest</vt:lpstr>
      <vt:lpstr>A125990950C</vt:lpstr>
      <vt:lpstr>A125990950C_Data</vt:lpstr>
      <vt:lpstr>A125990950C_Latest</vt:lpstr>
      <vt:lpstr>A125990954L</vt:lpstr>
      <vt:lpstr>A125990954L_Data</vt:lpstr>
      <vt:lpstr>A125990954L_Latest</vt:lpstr>
      <vt:lpstr>A125990958W</vt:lpstr>
      <vt:lpstr>A125990958W_Data</vt:lpstr>
      <vt:lpstr>A125990958W_Latest</vt:lpstr>
      <vt:lpstr>A125990962L</vt:lpstr>
      <vt:lpstr>A125990962L_Data</vt:lpstr>
      <vt:lpstr>A125990962L_Latest</vt:lpstr>
      <vt:lpstr>A125990966W</vt:lpstr>
      <vt:lpstr>A125990966W_Data</vt:lpstr>
      <vt:lpstr>A125990966W_Latest</vt:lpstr>
      <vt:lpstr>A125990970L</vt:lpstr>
      <vt:lpstr>A125990970L_Data</vt:lpstr>
      <vt:lpstr>A125990970L_Latest</vt:lpstr>
      <vt:lpstr>A125990974W</vt:lpstr>
      <vt:lpstr>A125990974W_Data</vt:lpstr>
      <vt:lpstr>A125990974W_Latest</vt:lpstr>
      <vt:lpstr>A125990978F</vt:lpstr>
      <vt:lpstr>A125990978F_Data</vt:lpstr>
      <vt:lpstr>A125990978F_Latest</vt:lpstr>
      <vt:lpstr>A125990982W</vt:lpstr>
      <vt:lpstr>A125990982W_Data</vt:lpstr>
      <vt:lpstr>A125990982W_Latest</vt:lpstr>
      <vt:lpstr>A125990986F</vt:lpstr>
      <vt:lpstr>A125990986F_Data</vt:lpstr>
      <vt:lpstr>A125990986F_Latest</vt:lpstr>
      <vt:lpstr>A125990990W</vt:lpstr>
      <vt:lpstr>A125990990W_Data</vt:lpstr>
      <vt:lpstr>A125990990W_Latest</vt:lpstr>
      <vt:lpstr>A125990994F</vt:lpstr>
      <vt:lpstr>A125990994F_Data</vt:lpstr>
      <vt:lpstr>A125990994F_Latest</vt:lpstr>
      <vt:lpstr>A125990998R</vt:lpstr>
      <vt:lpstr>A125990998R_Data</vt:lpstr>
      <vt:lpstr>A125990998R_Latest</vt:lpstr>
      <vt:lpstr>A125991002W</vt:lpstr>
      <vt:lpstr>A125991002W_Data</vt:lpstr>
      <vt:lpstr>A125991002W_Latest</vt:lpstr>
      <vt:lpstr>A125991006F</vt:lpstr>
      <vt:lpstr>A125991006F_Data</vt:lpstr>
      <vt:lpstr>A125991006F_Latest</vt:lpstr>
      <vt:lpstr>A125991010W</vt:lpstr>
      <vt:lpstr>A125991010W_Data</vt:lpstr>
      <vt:lpstr>A125991010W_Latest</vt:lpstr>
      <vt:lpstr>A125991014F</vt:lpstr>
      <vt:lpstr>A125991014F_Data</vt:lpstr>
      <vt:lpstr>A125991014F_Latest</vt:lpstr>
      <vt:lpstr>A125991018R</vt:lpstr>
      <vt:lpstr>A125991018R_Data</vt:lpstr>
      <vt:lpstr>A125991018R_Latest</vt:lpstr>
      <vt:lpstr>A125991022F</vt:lpstr>
      <vt:lpstr>A125991022F_Data</vt:lpstr>
      <vt:lpstr>A125991022F_Latest</vt:lpstr>
      <vt:lpstr>A125991026R</vt:lpstr>
      <vt:lpstr>A125991026R_Data</vt:lpstr>
      <vt:lpstr>A125991026R_Latest</vt:lpstr>
      <vt:lpstr>A125991030F</vt:lpstr>
      <vt:lpstr>A125991030F_Data</vt:lpstr>
      <vt:lpstr>A125991030F_Latest</vt:lpstr>
      <vt:lpstr>A125991034R</vt:lpstr>
      <vt:lpstr>A125991034R_Data</vt:lpstr>
      <vt:lpstr>A125991034R_Latest</vt:lpstr>
      <vt:lpstr>A125991038X</vt:lpstr>
      <vt:lpstr>A125991038X_Data</vt:lpstr>
      <vt:lpstr>A125991038X_Latest</vt:lpstr>
      <vt:lpstr>A125991042R</vt:lpstr>
      <vt:lpstr>A125991042R_Data</vt:lpstr>
      <vt:lpstr>A125991042R_Latest</vt:lpstr>
      <vt:lpstr>A125991046X</vt:lpstr>
      <vt:lpstr>A125991046X_Data</vt:lpstr>
      <vt:lpstr>A125991046X_Latest</vt:lpstr>
      <vt:lpstr>A125991050R</vt:lpstr>
      <vt:lpstr>A125991050R_Data</vt:lpstr>
      <vt:lpstr>A125991050R_Latest</vt:lpstr>
      <vt:lpstr>A125991054X</vt:lpstr>
      <vt:lpstr>A125991054X_Data</vt:lpstr>
      <vt:lpstr>A125991054X_Latest</vt:lpstr>
      <vt:lpstr>A125991058J</vt:lpstr>
      <vt:lpstr>A125991058J_Data</vt:lpstr>
      <vt:lpstr>A125991058J_Latest</vt:lpstr>
      <vt:lpstr>A125991066J</vt:lpstr>
      <vt:lpstr>A125991066J_Data</vt:lpstr>
      <vt:lpstr>A125991066J_Latest</vt:lpstr>
      <vt:lpstr>A125991070X</vt:lpstr>
      <vt:lpstr>A125991070X_Data</vt:lpstr>
      <vt:lpstr>A125991070X_Latest</vt:lpstr>
      <vt:lpstr>A125991074J</vt:lpstr>
      <vt:lpstr>A125991074J_Data</vt:lpstr>
      <vt:lpstr>A125991074J_Latest</vt:lpstr>
      <vt:lpstr>A125991078T</vt:lpstr>
      <vt:lpstr>A125991078T_Data</vt:lpstr>
      <vt:lpstr>A125991078T_Latest</vt:lpstr>
      <vt:lpstr>A125991082J</vt:lpstr>
      <vt:lpstr>A125991082J_Data</vt:lpstr>
      <vt:lpstr>A125991082J_Latest</vt:lpstr>
      <vt:lpstr>A125991086T</vt:lpstr>
      <vt:lpstr>A125991086T_Data</vt:lpstr>
      <vt:lpstr>A125991086T_Latest</vt:lpstr>
      <vt:lpstr>A125991090J</vt:lpstr>
      <vt:lpstr>A125991090J_Data</vt:lpstr>
      <vt:lpstr>A125991090J_Latest</vt:lpstr>
      <vt:lpstr>A125991094T</vt:lpstr>
      <vt:lpstr>A125991094T_Data</vt:lpstr>
      <vt:lpstr>A125991094T_Latest</vt:lpstr>
      <vt:lpstr>A125991098A</vt:lpstr>
      <vt:lpstr>A125991098A_Data</vt:lpstr>
      <vt:lpstr>A125991098A_Latest</vt:lpstr>
      <vt:lpstr>A125991102F</vt:lpstr>
      <vt:lpstr>A125991102F_Data</vt:lpstr>
      <vt:lpstr>A125991102F_Latest</vt:lpstr>
      <vt:lpstr>A125991106R</vt:lpstr>
      <vt:lpstr>A125991106R_Data</vt:lpstr>
      <vt:lpstr>A125991106R_Latest</vt:lpstr>
      <vt:lpstr>A125991110F</vt:lpstr>
      <vt:lpstr>A125991110F_Data</vt:lpstr>
      <vt:lpstr>A125991110F_Latest</vt:lpstr>
      <vt:lpstr>A125991114R</vt:lpstr>
      <vt:lpstr>A125991114R_Data</vt:lpstr>
      <vt:lpstr>A125991114R_Latest</vt:lpstr>
      <vt:lpstr>A125991118X</vt:lpstr>
      <vt:lpstr>A125991118X_Data</vt:lpstr>
      <vt:lpstr>A125991118X_Latest</vt:lpstr>
      <vt:lpstr>A125991122R</vt:lpstr>
      <vt:lpstr>A125991122R_Data</vt:lpstr>
      <vt:lpstr>A125991122R_Latest</vt:lpstr>
      <vt:lpstr>A125991126X</vt:lpstr>
      <vt:lpstr>A125991126X_Data</vt:lpstr>
      <vt:lpstr>A125991126X_Latest</vt:lpstr>
      <vt:lpstr>A125991130R</vt:lpstr>
      <vt:lpstr>A125991130R_Data</vt:lpstr>
      <vt:lpstr>A125991130R_Latest</vt:lpstr>
      <vt:lpstr>A125991134X</vt:lpstr>
      <vt:lpstr>A125991134X_Data</vt:lpstr>
      <vt:lpstr>A125991134X_Latest</vt:lpstr>
      <vt:lpstr>A125991138J</vt:lpstr>
      <vt:lpstr>A125991138J_Data</vt:lpstr>
      <vt:lpstr>A125991138J_Latest</vt:lpstr>
      <vt:lpstr>A125991142X</vt:lpstr>
      <vt:lpstr>A125991142X_Data</vt:lpstr>
      <vt:lpstr>A125991142X_Latest</vt:lpstr>
      <vt:lpstr>A125991146J</vt:lpstr>
      <vt:lpstr>A125991146J_Data</vt:lpstr>
      <vt:lpstr>A125991146J_Latest</vt:lpstr>
      <vt:lpstr>A125991150X</vt:lpstr>
      <vt:lpstr>A125991150X_Data</vt:lpstr>
      <vt:lpstr>A125991150X_Latest</vt:lpstr>
      <vt:lpstr>A125991154J</vt:lpstr>
      <vt:lpstr>A125991154J_Data</vt:lpstr>
      <vt:lpstr>A125991154J_Latest</vt:lpstr>
      <vt:lpstr>A125991158T</vt:lpstr>
      <vt:lpstr>A125991158T_Data</vt:lpstr>
      <vt:lpstr>A125991158T_Latest</vt:lpstr>
      <vt:lpstr>A125991162J</vt:lpstr>
      <vt:lpstr>A125991162J_Data</vt:lpstr>
      <vt:lpstr>A125991162J_Latest</vt:lpstr>
      <vt:lpstr>A125991166T</vt:lpstr>
      <vt:lpstr>A125991166T_Data</vt:lpstr>
      <vt:lpstr>A125991166T_Latest</vt:lpstr>
      <vt:lpstr>A125991170J</vt:lpstr>
      <vt:lpstr>A125991170J_Data</vt:lpstr>
      <vt:lpstr>A125991170J_Latest</vt:lpstr>
      <vt:lpstr>A125991174T</vt:lpstr>
      <vt:lpstr>A125991174T_Data</vt:lpstr>
      <vt:lpstr>A125991174T_Latest</vt:lpstr>
      <vt:lpstr>A125991178A</vt:lpstr>
      <vt:lpstr>A125991178A_Data</vt:lpstr>
      <vt:lpstr>A125991178A_Latest</vt:lpstr>
      <vt:lpstr>A125991182T</vt:lpstr>
      <vt:lpstr>A125991182T_Data</vt:lpstr>
      <vt:lpstr>A125991182T_Latest</vt:lpstr>
      <vt:lpstr>A125991186A</vt:lpstr>
      <vt:lpstr>A125991186A_Data</vt:lpstr>
      <vt:lpstr>A125991186A_Latest</vt:lpstr>
      <vt:lpstr>A125991190T</vt:lpstr>
      <vt:lpstr>A125991190T_Data</vt:lpstr>
      <vt:lpstr>A125991190T_Latest</vt:lpstr>
      <vt:lpstr>A125991194A</vt:lpstr>
      <vt:lpstr>A125991194A_Data</vt:lpstr>
      <vt:lpstr>A125991194A_Latest</vt:lpstr>
      <vt:lpstr>A125991198K</vt:lpstr>
      <vt:lpstr>A125991198K_Data</vt:lpstr>
      <vt:lpstr>A125991198K_Latest</vt:lpstr>
      <vt:lpstr>A125991202R</vt:lpstr>
      <vt:lpstr>A125991202R_Data</vt:lpstr>
      <vt:lpstr>A125991202R_Latest</vt:lpstr>
      <vt:lpstr>A125991206X</vt:lpstr>
      <vt:lpstr>A125991206X_Data</vt:lpstr>
      <vt:lpstr>A125991206X_Latest</vt:lpstr>
      <vt:lpstr>A125991210R</vt:lpstr>
      <vt:lpstr>A125991210R_Data</vt:lpstr>
      <vt:lpstr>A125991210R_Latest</vt:lpstr>
      <vt:lpstr>A125991214X</vt:lpstr>
      <vt:lpstr>A125991214X_Data</vt:lpstr>
      <vt:lpstr>A125991214X_Latest</vt:lpstr>
      <vt:lpstr>A125991218J</vt:lpstr>
      <vt:lpstr>A125991218J_Data</vt:lpstr>
      <vt:lpstr>A125991218J_Latest</vt:lpstr>
      <vt:lpstr>A125991222X</vt:lpstr>
      <vt:lpstr>A125991222X_Data</vt:lpstr>
      <vt:lpstr>A125991222X_Latest</vt:lpstr>
      <vt:lpstr>A125991226J</vt:lpstr>
      <vt:lpstr>A125991226J_Data</vt:lpstr>
      <vt:lpstr>A125991226J_Latest</vt:lpstr>
      <vt:lpstr>A125991230X</vt:lpstr>
      <vt:lpstr>A125991230X_Data</vt:lpstr>
      <vt:lpstr>A125991230X_Latest</vt:lpstr>
      <vt:lpstr>A125991234J</vt:lpstr>
      <vt:lpstr>A125991234J_Data</vt:lpstr>
      <vt:lpstr>A125991234J_Latest</vt:lpstr>
      <vt:lpstr>A125991238T</vt:lpstr>
      <vt:lpstr>A125991238T_Data</vt:lpstr>
      <vt:lpstr>A125991238T_Latest</vt:lpstr>
      <vt:lpstr>A125991242J</vt:lpstr>
      <vt:lpstr>A125991242J_Data</vt:lpstr>
      <vt:lpstr>A125991242J_Latest</vt:lpstr>
      <vt:lpstr>A125991246T</vt:lpstr>
      <vt:lpstr>A125991246T_Data</vt:lpstr>
      <vt:lpstr>A125991246T_Latest</vt:lpstr>
      <vt:lpstr>A125991250J</vt:lpstr>
      <vt:lpstr>A125991250J_Data</vt:lpstr>
      <vt:lpstr>A125991250J_Latest</vt:lpstr>
      <vt:lpstr>A125991254T</vt:lpstr>
      <vt:lpstr>A125991254T_Data</vt:lpstr>
      <vt:lpstr>A125991254T_Latest</vt:lpstr>
      <vt:lpstr>A125991258A</vt:lpstr>
      <vt:lpstr>A125991258A_Data</vt:lpstr>
      <vt:lpstr>A125991258A_Latest</vt:lpstr>
      <vt:lpstr>A125991266A</vt:lpstr>
      <vt:lpstr>A125991266A_Data</vt:lpstr>
      <vt:lpstr>A125991266A_Latest</vt:lpstr>
      <vt:lpstr>A125991270T</vt:lpstr>
      <vt:lpstr>A125991270T_Data</vt:lpstr>
      <vt:lpstr>A125991270T_Latest</vt:lpstr>
      <vt:lpstr>A125991274A</vt:lpstr>
      <vt:lpstr>A125991274A_Data</vt:lpstr>
      <vt:lpstr>A125991274A_Latest</vt:lpstr>
      <vt:lpstr>A125991278K</vt:lpstr>
      <vt:lpstr>A125991278K_Data</vt:lpstr>
      <vt:lpstr>A125991278K_Latest</vt:lpstr>
      <vt:lpstr>A125991282A</vt:lpstr>
      <vt:lpstr>A125991282A_Data</vt:lpstr>
      <vt:lpstr>A125991282A_Latest</vt:lpstr>
      <vt:lpstr>A125991286K</vt:lpstr>
      <vt:lpstr>A125991286K_Data</vt:lpstr>
      <vt:lpstr>A125991286K_Latest</vt:lpstr>
      <vt:lpstr>A125991290A</vt:lpstr>
      <vt:lpstr>A125991290A_Data</vt:lpstr>
      <vt:lpstr>A125991290A_Latest</vt:lpstr>
      <vt:lpstr>A125991294K</vt:lpstr>
      <vt:lpstr>A125991294K_Data</vt:lpstr>
      <vt:lpstr>A125991294K_Latest</vt:lpstr>
      <vt:lpstr>A125991298V</vt:lpstr>
      <vt:lpstr>A125991298V_Data</vt:lpstr>
      <vt:lpstr>A125991298V_Latest</vt:lpstr>
      <vt:lpstr>A125991302X</vt:lpstr>
      <vt:lpstr>A125991302X_Data</vt:lpstr>
      <vt:lpstr>A125991302X_Latest</vt:lpstr>
      <vt:lpstr>A125991306J</vt:lpstr>
      <vt:lpstr>A125991306J_Data</vt:lpstr>
      <vt:lpstr>A125991306J_Latest</vt:lpstr>
      <vt:lpstr>A125991310X</vt:lpstr>
      <vt:lpstr>A125991310X_Data</vt:lpstr>
      <vt:lpstr>A125991310X_Latest</vt:lpstr>
      <vt:lpstr>A125991314J</vt:lpstr>
      <vt:lpstr>A125991314J_Data</vt:lpstr>
      <vt:lpstr>A125991314J_Latest</vt:lpstr>
      <vt:lpstr>A125991318T</vt:lpstr>
      <vt:lpstr>A125991318T_Data</vt:lpstr>
      <vt:lpstr>A125991318T_Latest</vt:lpstr>
      <vt:lpstr>A125991322J</vt:lpstr>
      <vt:lpstr>A125991322J_Data</vt:lpstr>
      <vt:lpstr>A125991322J_Latest</vt:lpstr>
      <vt:lpstr>A125991326T</vt:lpstr>
      <vt:lpstr>A125991326T_Data</vt:lpstr>
      <vt:lpstr>A125991326T_Latest</vt:lpstr>
      <vt:lpstr>A125991330J</vt:lpstr>
      <vt:lpstr>A125991330J_Data</vt:lpstr>
      <vt:lpstr>A125991330J_Latest</vt:lpstr>
      <vt:lpstr>A125991334T</vt:lpstr>
      <vt:lpstr>A125991334T_Data</vt:lpstr>
      <vt:lpstr>A125991334T_Latest</vt:lpstr>
      <vt:lpstr>A125991338A</vt:lpstr>
      <vt:lpstr>A125991338A_Data</vt:lpstr>
      <vt:lpstr>A125991338A_Latest</vt:lpstr>
      <vt:lpstr>A125991342T</vt:lpstr>
      <vt:lpstr>A125991342T_Data</vt:lpstr>
      <vt:lpstr>A125991342T_Latest</vt:lpstr>
      <vt:lpstr>A125991346A</vt:lpstr>
      <vt:lpstr>A125991346A_Data</vt:lpstr>
      <vt:lpstr>A125991346A_Latest</vt:lpstr>
      <vt:lpstr>A125991350T</vt:lpstr>
      <vt:lpstr>A125991350T_Data</vt:lpstr>
      <vt:lpstr>A125991350T_Latest</vt:lpstr>
      <vt:lpstr>A125991354A</vt:lpstr>
      <vt:lpstr>A125991354A_Data</vt:lpstr>
      <vt:lpstr>A125991354A_Latest</vt:lpstr>
      <vt:lpstr>A125991358K</vt:lpstr>
      <vt:lpstr>A125991358K_Data</vt:lpstr>
      <vt:lpstr>A125991358K_Latest</vt:lpstr>
      <vt:lpstr>A125991362A</vt:lpstr>
      <vt:lpstr>A125991362A_Data</vt:lpstr>
      <vt:lpstr>A125991362A_Latest</vt:lpstr>
      <vt:lpstr>A125991366K</vt:lpstr>
      <vt:lpstr>A125991366K_Data</vt:lpstr>
      <vt:lpstr>A125991366K_Latest</vt:lpstr>
      <vt:lpstr>A125991370A</vt:lpstr>
      <vt:lpstr>A125991370A_Data</vt:lpstr>
      <vt:lpstr>A125991370A_Latest</vt:lpstr>
      <vt:lpstr>A125991374K</vt:lpstr>
      <vt:lpstr>A125991374K_Data</vt:lpstr>
      <vt:lpstr>A125991374K_Latest</vt:lpstr>
      <vt:lpstr>A125991378V</vt:lpstr>
      <vt:lpstr>A125991378V_Data</vt:lpstr>
      <vt:lpstr>A125991378V_Latest</vt:lpstr>
      <vt:lpstr>A125991382K</vt:lpstr>
      <vt:lpstr>A125991382K_Data</vt:lpstr>
      <vt:lpstr>A125991382K_Latest</vt:lpstr>
      <vt:lpstr>A125991386V</vt:lpstr>
      <vt:lpstr>A125991386V_Data</vt:lpstr>
      <vt:lpstr>A125991386V_Latest</vt:lpstr>
      <vt:lpstr>A125991390K</vt:lpstr>
      <vt:lpstr>A125991390K_Data</vt:lpstr>
      <vt:lpstr>A125991390K_Latest</vt:lpstr>
      <vt:lpstr>A125991394V</vt:lpstr>
      <vt:lpstr>A125991394V_Data</vt:lpstr>
      <vt:lpstr>A125991394V_Latest</vt:lpstr>
      <vt:lpstr>A125991398C</vt:lpstr>
      <vt:lpstr>A125991398C_Data</vt:lpstr>
      <vt:lpstr>A125991398C_Latest</vt:lpstr>
      <vt:lpstr>A125991402J</vt:lpstr>
      <vt:lpstr>A125991402J_Data</vt:lpstr>
      <vt:lpstr>A125991402J_Latest</vt:lpstr>
      <vt:lpstr>A125991406T</vt:lpstr>
      <vt:lpstr>A125991406T_Data</vt:lpstr>
      <vt:lpstr>A125991406T_Latest</vt:lpstr>
      <vt:lpstr>A125991410J</vt:lpstr>
      <vt:lpstr>A125991410J_Data</vt:lpstr>
      <vt:lpstr>A125991410J_Latest</vt:lpstr>
      <vt:lpstr>A125991414T</vt:lpstr>
      <vt:lpstr>A125991414T_Data</vt:lpstr>
      <vt:lpstr>A125991414T_Latest</vt:lpstr>
      <vt:lpstr>A125991418A</vt:lpstr>
      <vt:lpstr>A125991418A_Data</vt:lpstr>
      <vt:lpstr>A125991418A_Latest</vt:lpstr>
      <vt:lpstr>A125991422T</vt:lpstr>
      <vt:lpstr>A125991422T_Data</vt:lpstr>
      <vt:lpstr>A125991422T_Latest</vt:lpstr>
      <vt:lpstr>A125991426A</vt:lpstr>
      <vt:lpstr>A125991426A_Data</vt:lpstr>
      <vt:lpstr>A125991426A_Latest</vt:lpstr>
      <vt:lpstr>A125991430T</vt:lpstr>
      <vt:lpstr>A125991430T_Data</vt:lpstr>
      <vt:lpstr>A125991430T_Latest</vt:lpstr>
      <vt:lpstr>A125991434A</vt:lpstr>
      <vt:lpstr>A125991434A_Data</vt:lpstr>
      <vt:lpstr>A125991434A_Latest</vt:lpstr>
      <vt:lpstr>A125991438K</vt:lpstr>
      <vt:lpstr>A125991438K_Data</vt:lpstr>
      <vt:lpstr>A125991438K_Latest</vt:lpstr>
      <vt:lpstr>A125991442A</vt:lpstr>
      <vt:lpstr>A125991442A_Data</vt:lpstr>
      <vt:lpstr>A125991442A_Latest</vt:lpstr>
      <vt:lpstr>A125991446K</vt:lpstr>
      <vt:lpstr>A125991446K_Data</vt:lpstr>
      <vt:lpstr>A125991446K_Latest</vt:lpstr>
      <vt:lpstr>A125991450A</vt:lpstr>
      <vt:lpstr>A125991450A_Data</vt:lpstr>
      <vt:lpstr>A125991450A_Latest</vt:lpstr>
      <vt:lpstr>A125991454K</vt:lpstr>
      <vt:lpstr>A125991454K_Data</vt:lpstr>
      <vt:lpstr>A125991454K_Latest</vt:lpstr>
      <vt:lpstr>A125991458V</vt:lpstr>
      <vt:lpstr>A125991458V_Data</vt:lpstr>
      <vt:lpstr>A125991458V_Latest</vt:lpstr>
      <vt:lpstr>A125991466V</vt:lpstr>
      <vt:lpstr>A125991466V_Data</vt:lpstr>
      <vt:lpstr>A125991466V_Latest</vt:lpstr>
      <vt:lpstr>A125991470K</vt:lpstr>
      <vt:lpstr>A125991470K_Data</vt:lpstr>
      <vt:lpstr>A125991470K_Latest</vt:lpstr>
      <vt:lpstr>A125991474V</vt:lpstr>
      <vt:lpstr>A125991474V_Data</vt:lpstr>
      <vt:lpstr>A125991474V_Latest</vt:lpstr>
      <vt:lpstr>A125991478C</vt:lpstr>
      <vt:lpstr>A125991478C_Data</vt:lpstr>
      <vt:lpstr>A125991478C_Latest</vt:lpstr>
      <vt:lpstr>A125991482V</vt:lpstr>
      <vt:lpstr>A125991482V_Data</vt:lpstr>
      <vt:lpstr>A125991482V_Latest</vt:lpstr>
      <vt:lpstr>A125991486C</vt:lpstr>
      <vt:lpstr>A125991486C_Data</vt:lpstr>
      <vt:lpstr>A125991486C_Latest</vt:lpstr>
      <vt:lpstr>A125991490V</vt:lpstr>
      <vt:lpstr>A125991490V_Data</vt:lpstr>
      <vt:lpstr>A125991490V_Latest</vt:lpstr>
      <vt:lpstr>A125991494C</vt:lpstr>
      <vt:lpstr>A125991494C_Data</vt:lpstr>
      <vt:lpstr>A125991494C_Latest</vt:lpstr>
      <vt:lpstr>A125991498L</vt:lpstr>
      <vt:lpstr>A125991498L_Data</vt:lpstr>
      <vt:lpstr>A125991498L_Latest</vt:lpstr>
      <vt:lpstr>A125991502T</vt:lpstr>
      <vt:lpstr>A125991502T_Data</vt:lpstr>
      <vt:lpstr>A125991502T_Latest</vt:lpstr>
      <vt:lpstr>A125991506A</vt:lpstr>
      <vt:lpstr>A125991506A_Data</vt:lpstr>
      <vt:lpstr>A125991506A_Latest</vt:lpstr>
      <vt:lpstr>A125991510T</vt:lpstr>
      <vt:lpstr>A125991510T_Data</vt:lpstr>
      <vt:lpstr>A125991510T_Latest</vt:lpstr>
      <vt:lpstr>A125991514A</vt:lpstr>
      <vt:lpstr>A125991514A_Data</vt:lpstr>
      <vt:lpstr>A125991514A_Latest</vt:lpstr>
      <vt:lpstr>A125991518K</vt:lpstr>
      <vt:lpstr>A125991518K_Data</vt:lpstr>
      <vt:lpstr>A125991518K_Latest</vt:lpstr>
      <vt:lpstr>A125991522A</vt:lpstr>
      <vt:lpstr>A125991522A_Data</vt:lpstr>
      <vt:lpstr>A125991522A_Latest</vt:lpstr>
      <vt:lpstr>A125991526K</vt:lpstr>
      <vt:lpstr>A125991526K_Data</vt:lpstr>
      <vt:lpstr>A125991526K_Latest</vt:lpstr>
      <vt:lpstr>A125991530A</vt:lpstr>
      <vt:lpstr>A125991530A_Data</vt:lpstr>
      <vt:lpstr>A125991530A_Latest</vt:lpstr>
      <vt:lpstr>A125991534K</vt:lpstr>
      <vt:lpstr>A125991534K_Data</vt:lpstr>
      <vt:lpstr>A125991534K_Latest</vt:lpstr>
      <vt:lpstr>A125991538V</vt:lpstr>
      <vt:lpstr>A125991538V_Data</vt:lpstr>
      <vt:lpstr>A125991538V_Latest</vt:lpstr>
      <vt:lpstr>A125991542K</vt:lpstr>
      <vt:lpstr>A125991542K_Data</vt:lpstr>
      <vt:lpstr>A125991542K_Latest</vt:lpstr>
      <vt:lpstr>A125991546V</vt:lpstr>
      <vt:lpstr>A125991546V_Data</vt:lpstr>
      <vt:lpstr>A125991546V_Latest</vt:lpstr>
      <vt:lpstr>A125991550K</vt:lpstr>
      <vt:lpstr>A125991550K_Data</vt:lpstr>
      <vt:lpstr>A125991550K_Latest</vt:lpstr>
      <vt:lpstr>A125991554V</vt:lpstr>
      <vt:lpstr>A125991554V_Data</vt:lpstr>
      <vt:lpstr>A125991554V_Latest</vt:lpstr>
      <vt:lpstr>A125991558C</vt:lpstr>
      <vt:lpstr>A125991558C_Data</vt:lpstr>
      <vt:lpstr>A125991558C_Latest</vt:lpstr>
      <vt:lpstr>A125991562V</vt:lpstr>
      <vt:lpstr>A125991562V_Data</vt:lpstr>
      <vt:lpstr>A125991562V_Latest</vt:lpstr>
      <vt:lpstr>A125991566C</vt:lpstr>
      <vt:lpstr>A125991566C_Data</vt:lpstr>
      <vt:lpstr>A125991566C_Latest</vt:lpstr>
      <vt:lpstr>A125991570V</vt:lpstr>
      <vt:lpstr>A125991570V_Data</vt:lpstr>
      <vt:lpstr>A125991570V_Latest</vt:lpstr>
      <vt:lpstr>A125991574C</vt:lpstr>
      <vt:lpstr>A125991574C_Data</vt:lpstr>
      <vt:lpstr>A125991574C_Latest</vt:lpstr>
      <vt:lpstr>A125991578L</vt:lpstr>
      <vt:lpstr>A125991578L_Data</vt:lpstr>
      <vt:lpstr>A125991578L_Latest</vt:lpstr>
      <vt:lpstr>A125991582C</vt:lpstr>
      <vt:lpstr>A125991582C_Data</vt:lpstr>
      <vt:lpstr>A125991582C_Latest</vt:lpstr>
      <vt:lpstr>A125991586L</vt:lpstr>
      <vt:lpstr>A125991586L_Data</vt:lpstr>
      <vt:lpstr>A125991586L_Latest</vt:lpstr>
      <vt:lpstr>A125991590C</vt:lpstr>
      <vt:lpstr>A125991590C_Data</vt:lpstr>
      <vt:lpstr>A125991590C_Latest</vt:lpstr>
      <vt:lpstr>A125991594L</vt:lpstr>
      <vt:lpstr>A125991594L_Data</vt:lpstr>
      <vt:lpstr>A125991594L_Latest</vt:lpstr>
      <vt:lpstr>A125991598W</vt:lpstr>
      <vt:lpstr>A125991598W_Data</vt:lpstr>
      <vt:lpstr>A125991598W_Latest</vt:lpstr>
      <vt:lpstr>A125991602A</vt:lpstr>
      <vt:lpstr>A125991602A_Data</vt:lpstr>
      <vt:lpstr>A125991602A_Latest</vt:lpstr>
      <vt:lpstr>A125991606K</vt:lpstr>
      <vt:lpstr>A125991606K_Data</vt:lpstr>
      <vt:lpstr>A125991606K_Latest</vt:lpstr>
      <vt:lpstr>A125991610A</vt:lpstr>
      <vt:lpstr>A125991610A_Data</vt:lpstr>
      <vt:lpstr>A125991610A_Latest</vt:lpstr>
      <vt:lpstr>A125991614K</vt:lpstr>
      <vt:lpstr>A125991614K_Data</vt:lpstr>
      <vt:lpstr>A125991614K_Latest</vt:lpstr>
      <vt:lpstr>A125991618V</vt:lpstr>
      <vt:lpstr>A125991618V_Data</vt:lpstr>
      <vt:lpstr>A125991618V_Latest</vt:lpstr>
      <vt:lpstr>A125991622K</vt:lpstr>
      <vt:lpstr>A125991622K_Data</vt:lpstr>
      <vt:lpstr>A125991622K_Latest</vt:lpstr>
      <vt:lpstr>A125991626V</vt:lpstr>
      <vt:lpstr>A125991626V_Data</vt:lpstr>
      <vt:lpstr>A125991626V_Latest</vt:lpstr>
      <vt:lpstr>A125991630K</vt:lpstr>
      <vt:lpstr>A125991630K_Data</vt:lpstr>
      <vt:lpstr>A125991630K_Latest</vt:lpstr>
      <vt:lpstr>A125991634V</vt:lpstr>
      <vt:lpstr>A125991634V_Data</vt:lpstr>
      <vt:lpstr>A125991634V_Latest</vt:lpstr>
      <vt:lpstr>A125991638C</vt:lpstr>
      <vt:lpstr>A125991638C_Data</vt:lpstr>
      <vt:lpstr>A125991638C_Latest</vt:lpstr>
      <vt:lpstr>A125991642V</vt:lpstr>
      <vt:lpstr>A125991642V_Data</vt:lpstr>
      <vt:lpstr>A125991642V_Latest</vt:lpstr>
      <vt:lpstr>A125991646C</vt:lpstr>
      <vt:lpstr>A125991646C_Data</vt:lpstr>
      <vt:lpstr>A125991646C_Latest</vt:lpstr>
      <vt:lpstr>A125991650V</vt:lpstr>
      <vt:lpstr>A125991650V_Data</vt:lpstr>
      <vt:lpstr>A125991650V_Latest</vt:lpstr>
      <vt:lpstr>A125991654C</vt:lpstr>
      <vt:lpstr>A125991654C_Data</vt:lpstr>
      <vt:lpstr>A125991654C_Latest</vt:lpstr>
      <vt:lpstr>A125991658L</vt:lpstr>
      <vt:lpstr>A125991658L_Data</vt:lpstr>
      <vt:lpstr>A125991658L_Latest</vt:lpstr>
      <vt:lpstr>A125991666L</vt:lpstr>
      <vt:lpstr>A125991666L_Data</vt:lpstr>
      <vt:lpstr>A125991666L_Latest</vt:lpstr>
      <vt:lpstr>A125991670C</vt:lpstr>
      <vt:lpstr>A125991670C_Data</vt:lpstr>
      <vt:lpstr>A125991670C_Latest</vt:lpstr>
      <vt:lpstr>A125991674L</vt:lpstr>
      <vt:lpstr>A125991674L_Data</vt:lpstr>
      <vt:lpstr>A125991674L_Latest</vt:lpstr>
      <vt:lpstr>A125991678W</vt:lpstr>
      <vt:lpstr>A125991678W_Data</vt:lpstr>
      <vt:lpstr>A125991678W_Latest</vt:lpstr>
      <vt:lpstr>A125991682L</vt:lpstr>
      <vt:lpstr>A125991682L_Data</vt:lpstr>
      <vt:lpstr>A125991682L_Latest</vt:lpstr>
      <vt:lpstr>A125991686W</vt:lpstr>
      <vt:lpstr>A125991686W_Data</vt:lpstr>
      <vt:lpstr>A125991686W_Latest</vt:lpstr>
      <vt:lpstr>A125991690L</vt:lpstr>
      <vt:lpstr>A125991690L_Data</vt:lpstr>
      <vt:lpstr>A125991690L_Latest</vt:lpstr>
      <vt:lpstr>A125991694W</vt:lpstr>
      <vt:lpstr>A125991694W_Data</vt:lpstr>
      <vt:lpstr>A125991694W_Latest</vt:lpstr>
      <vt:lpstr>A125991698F</vt:lpstr>
      <vt:lpstr>A125991698F_Data</vt:lpstr>
      <vt:lpstr>A125991698F_Latest</vt:lpstr>
      <vt:lpstr>A125991702K</vt:lpstr>
      <vt:lpstr>A125991702K_Data</vt:lpstr>
      <vt:lpstr>A125991702K_Latest</vt:lpstr>
      <vt:lpstr>A125991706V</vt:lpstr>
      <vt:lpstr>A125991706V_Data</vt:lpstr>
      <vt:lpstr>A125991706V_Latest</vt:lpstr>
      <vt:lpstr>A125991710K</vt:lpstr>
      <vt:lpstr>A125991710K_Data</vt:lpstr>
      <vt:lpstr>A125991710K_Latest</vt:lpstr>
      <vt:lpstr>A125991714V</vt:lpstr>
      <vt:lpstr>A125991714V_Data</vt:lpstr>
      <vt:lpstr>A125991714V_Latest</vt:lpstr>
      <vt:lpstr>A125991718C</vt:lpstr>
      <vt:lpstr>A125991718C_Data</vt:lpstr>
      <vt:lpstr>A125991718C_Latest</vt:lpstr>
      <vt:lpstr>A125991722V</vt:lpstr>
      <vt:lpstr>A125991722V_Data</vt:lpstr>
      <vt:lpstr>A125991722V_Latest</vt:lpstr>
      <vt:lpstr>A125991726C</vt:lpstr>
      <vt:lpstr>A125991726C_Data</vt:lpstr>
      <vt:lpstr>A125991726C_Latest</vt:lpstr>
      <vt:lpstr>A125991730V</vt:lpstr>
      <vt:lpstr>A125991730V_Data</vt:lpstr>
      <vt:lpstr>A125991730V_Latest</vt:lpstr>
      <vt:lpstr>A125991734C</vt:lpstr>
      <vt:lpstr>A125991734C_Data</vt:lpstr>
      <vt:lpstr>A125991734C_Latest</vt:lpstr>
      <vt:lpstr>A125991738L</vt:lpstr>
      <vt:lpstr>A125991738L_Data</vt:lpstr>
      <vt:lpstr>A125991738L_Latest</vt:lpstr>
      <vt:lpstr>A125991742C</vt:lpstr>
      <vt:lpstr>A125991742C_Data</vt:lpstr>
      <vt:lpstr>A125991742C_Latest</vt:lpstr>
      <vt:lpstr>A125991746L</vt:lpstr>
      <vt:lpstr>A125991746L_Data</vt:lpstr>
      <vt:lpstr>A125991746L_Latest</vt:lpstr>
      <vt:lpstr>A125991750C</vt:lpstr>
      <vt:lpstr>A125991750C_Data</vt:lpstr>
      <vt:lpstr>A125991750C_Latest</vt:lpstr>
      <vt:lpstr>A125991754L</vt:lpstr>
      <vt:lpstr>A125991754L_Data</vt:lpstr>
      <vt:lpstr>A125991754L_Latest</vt:lpstr>
      <vt:lpstr>A125991758W</vt:lpstr>
      <vt:lpstr>A125991758W_Data</vt:lpstr>
      <vt:lpstr>A125991758W_Latest</vt:lpstr>
      <vt:lpstr>A125991762L</vt:lpstr>
      <vt:lpstr>A125991762L_Data</vt:lpstr>
      <vt:lpstr>A125991762L_Latest</vt:lpstr>
      <vt:lpstr>A125991766W</vt:lpstr>
      <vt:lpstr>A125991766W_Data</vt:lpstr>
      <vt:lpstr>A125991766W_Latest</vt:lpstr>
      <vt:lpstr>A125991770L</vt:lpstr>
      <vt:lpstr>A125991770L_Data</vt:lpstr>
      <vt:lpstr>A125991770L_Latest</vt:lpstr>
      <vt:lpstr>A125991774W</vt:lpstr>
      <vt:lpstr>A125991774W_Data</vt:lpstr>
      <vt:lpstr>A125991774W_Latest</vt:lpstr>
      <vt:lpstr>A125991778F</vt:lpstr>
      <vt:lpstr>A125991778F_Data</vt:lpstr>
      <vt:lpstr>A125991778F_Latest</vt:lpstr>
      <vt:lpstr>A125991782W</vt:lpstr>
      <vt:lpstr>A125991782W_Data</vt:lpstr>
      <vt:lpstr>A125991782W_Latest</vt:lpstr>
      <vt:lpstr>A125991786F</vt:lpstr>
      <vt:lpstr>A125991786F_Data</vt:lpstr>
      <vt:lpstr>A125991786F_Latest</vt:lpstr>
      <vt:lpstr>A125991790W</vt:lpstr>
      <vt:lpstr>A125991790W_Data</vt:lpstr>
      <vt:lpstr>A125991790W_Latest</vt:lpstr>
      <vt:lpstr>A125991794F</vt:lpstr>
      <vt:lpstr>A125991794F_Data</vt:lpstr>
      <vt:lpstr>A125991794F_Latest</vt:lpstr>
      <vt:lpstr>A125991798R</vt:lpstr>
      <vt:lpstr>A125991798R_Data</vt:lpstr>
      <vt:lpstr>A125991798R_Latest</vt:lpstr>
      <vt:lpstr>A125991802V</vt:lpstr>
      <vt:lpstr>A125991802V_Data</vt:lpstr>
      <vt:lpstr>A125991802V_Latest</vt:lpstr>
      <vt:lpstr>A125991806C</vt:lpstr>
      <vt:lpstr>A125991806C_Data</vt:lpstr>
      <vt:lpstr>A125991806C_Latest</vt:lpstr>
      <vt:lpstr>A125991810V</vt:lpstr>
      <vt:lpstr>A125991810V_Data</vt:lpstr>
      <vt:lpstr>A125991810V_Latest</vt:lpstr>
      <vt:lpstr>A125991814C</vt:lpstr>
      <vt:lpstr>A125991814C_Data</vt:lpstr>
      <vt:lpstr>A125991814C_Latest</vt:lpstr>
      <vt:lpstr>A125991818L</vt:lpstr>
      <vt:lpstr>A125991818L_Data</vt:lpstr>
      <vt:lpstr>A125991818L_Latest</vt:lpstr>
      <vt:lpstr>A125991822C</vt:lpstr>
      <vt:lpstr>A125991822C_Data</vt:lpstr>
      <vt:lpstr>A125991822C_Latest</vt:lpstr>
      <vt:lpstr>A125991826L</vt:lpstr>
      <vt:lpstr>A125991826L_Data</vt:lpstr>
      <vt:lpstr>A125991826L_Latest</vt:lpstr>
      <vt:lpstr>A125991830C</vt:lpstr>
      <vt:lpstr>A125991830C_Data</vt:lpstr>
      <vt:lpstr>A125991830C_Latest</vt:lpstr>
      <vt:lpstr>A125991834L</vt:lpstr>
      <vt:lpstr>A125991834L_Data</vt:lpstr>
      <vt:lpstr>A125991834L_Latest</vt:lpstr>
      <vt:lpstr>A125991838W</vt:lpstr>
      <vt:lpstr>A125991838W_Data</vt:lpstr>
      <vt:lpstr>A125991838W_Latest</vt:lpstr>
      <vt:lpstr>A125991842L</vt:lpstr>
      <vt:lpstr>A125991842L_Data</vt:lpstr>
      <vt:lpstr>A125991842L_Latest</vt:lpstr>
      <vt:lpstr>A125991846W</vt:lpstr>
      <vt:lpstr>A125991846W_Data</vt:lpstr>
      <vt:lpstr>A125991846W_Latest</vt:lpstr>
      <vt:lpstr>A125991850L</vt:lpstr>
      <vt:lpstr>A125991850L_Data</vt:lpstr>
      <vt:lpstr>A125991850L_Latest</vt:lpstr>
      <vt:lpstr>A125991854W</vt:lpstr>
      <vt:lpstr>A125991854W_Data</vt:lpstr>
      <vt:lpstr>A125991854W_Latest</vt:lpstr>
      <vt:lpstr>A125991858F</vt:lpstr>
      <vt:lpstr>A125991858F_Data</vt:lpstr>
      <vt:lpstr>A125991858F_Latest</vt:lpstr>
      <vt:lpstr>A125991866F</vt:lpstr>
      <vt:lpstr>A125991866F_Data</vt:lpstr>
      <vt:lpstr>A125991866F_Latest</vt:lpstr>
      <vt:lpstr>A125991870W</vt:lpstr>
      <vt:lpstr>A125991870W_Data</vt:lpstr>
      <vt:lpstr>A125991870W_Latest</vt:lpstr>
      <vt:lpstr>A125991874F</vt:lpstr>
      <vt:lpstr>A125991874F_Data</vt:lpstr>
      <vt:lpstr>A125991874F_Latest</vt:lpstr>
      <vt:lpstr>A125991878R</vt:lpstr>
      <vt:lpstr>A125991878R_Data</vt:lpstr>
      <vt:lpstr>A125991878R_Latest</vt:lpstr>
      <vt:lpstr>A125991882F</vt:lpstr>
      <vt:lpstr>A125991882F_Data</vt:lpstr>
      <vt:lpstr>A125991882F_Latest</vt:lpstr>
      <vt:lpstr>A125991886R</vt:lpstr>
      <vt:lpstr>A125991886R_Data</vt:lpstr>
      <vt:lpstr>A125991886R_Latest</vt:lpstr>
      <vt:lpstr>A125991890F</vt:lpstr>
      <vt:lpstr>A125991890F_Data</vt:lpstr>
      <vt:lpstr>A125991890F_Latest</vt:lpstr>
      <vt:lpstr>A125991894R</vt:lpstr>
      <vt:lpstr>A125991894R_Data</vt:lpstr>
      <vt:lpstr>A125991894R_Latest</vt:lpstr>
      <vt:lpstr>A125991898X</vt:lpstr>
      <vt:lpstr>A125991898X_Data</vt:lpstr>
      <vt:lpstr>A125991898X_Latest</vt:lpstr>
      <vt:lpstr>A125991902C</vt:lpstr>
      <vt:lpstr>A125991902C_Data</vt:lpstr>
      <vt:lpstr>A125991902C_Latest</vt:lpstr>
      <vt:lpstr>A125991906L</vt:lpstr>
      <vt:lpstr>A125991906L_Data</vt:lpstr>
      <vt:lpstr>A125991906L_Latest</vt:lpstr>
      <vt:lpstr>A125991910C</vt:lpstr>
      <vt:lpstr>A125991910C_Data</vt:lpstr>
      <vt:lpstr>A125991910C_Latest</vt:lpstr>
      <vt:lpstr>A125991914L</vt:lpstr>
      <vt:lpstr>A125991914L_Data</vt:lpstr>
      <vt:lpstr>A125991914L_Latest</vt:lpstr>
      <vt:lpstr>A125991918W</vt:lpstr>
      <vt:lpstr>A125991918W_Data</vt:lpstr>
      <vt:lpstr>A125991918W_Latest</vt:lpstr>
      <vt:lpstr>A125991922L</vt:lpstr>
      <vt:lpstr>A125991922L_Data</vt:lpstr>
      <vt:lpstr>A125991922L_Latest</vt:lpstr>
      <vt:lpstr>A125991926W</vt:lpstr>
      <vt:lpstr>A125991926W_Data</vt:lpstr>
      <vt:lpstr>A125991926W_Latest</vt:lpstr>
      <vt:lpstr>A125991930L</vt:lpstr>
      <vt:lpstr>A125991930L_Data</vt:lpstr>
      <vt:lpstr>A125991930L_Latest</vt:lpstr>
      <vt:lpstr>A125991934W</vt:lpstr>
      <vt:lpstr>A125991934W_Data</vt:lpstr>
      <vt:lpstr>A125991934W_Latest</vt:lpstr>
      <vt:lpstr>A125991938F</vt:lpstr>
      <vt:lpstr>A125991938F_Data</vt:lpstr>
      <vt:lpstr>A125991938F_Latest</vt:lpstr>
      <vt:lpstr>A125991942W</vt:lpstr>
      <vt:lpstr>A125991942W_Data</vt:lpstr>
      <vt:lpstr>A125991942W_Latest</vt:lpstr>
      <vt:lpstr>A125991946F</vt:lpstr>
      <vt:lpstr>A125991946F_Data</vt:lpstr>
      <vt:lpstr>A125991946F_Latest</vt:lpstr>
      <vt:lpstr>A125991950W</vt:lpstr>
      <vt:lpstr>A125991950W_Data</vt:lpstr>
      <vt:lpstr>A125991950W_Latest</vt:lpstr>
      <vt:lpstr>A125991954F</vt:lpstr>
      <vt:lpstr>A125991954F_Data</vt:lpstr>
      <vt:lpstr>A125991954F_Latest</vt:lpstr>
      <vt:lpstr>A125991958R</vt:lpstr>
      <vt:lpstr>A125991958R_Data</vt:lpstr>
      <vt:lpstr>A125991958R_Latest</vt:lpstr>
      <vt:lpstr>A125991962F</vt:lpstr>
      <vt:lpstr>A125991962F_Data</vt:lpstr>
      <vt:lpstr>A125991962F_Latest</vt:lpstr>
      <vt:lpstr>A125991966R</vt:lpstr>
      <vt:lpstr>A125991966R_Data</vt:lpstr>
      <vt:lpstr>A125991966R_Latest</vt:lpstr>
      <vt:lpstr>A125991970F</vt:lpstr>
      <vt:lpstr>A125991970F_Data</vt:lpstr>
      <vt:lpstr>A125991970F_Latest</vt:lpstr>
      <vt:lpstr>A125991974R</vt:lpstr>
      <vt:lpstr>A125991974R_Data</vt:lpstr>
      <vt:lpstr>A125991974R_Latest</vt:lpstr>
      <vt:lpstr>A125991978X</vt:lpstr>
      <vt:lpstr>A125991978X_Data</vt:lpstr>
      <vt:lpstr>A125991978X_Latest</vt:lpstr>
      <vt:lpstr>A125991982R</vt:lpstr>
      <vt:lpstr>A125991982R_Data</vt:lpstr>
      <vt:lpstr>A125991982R_Latest</vt:lpstr>
      <vt:lpstr>A125991986X</vt:lpstr>
      <vt:lpstr>A125991986X_Data</vt:lpstr>
      <vt:lpstr>A125991986X_Latest</vt:lpstr>
      <vt:lpstr>A125991990R</vt:lpstr>
      <vt:lpstr>A125991990R_Data</vt:lpstr>
      <vt:lpstr>A125991990R_Latest</vt:lpstr>
      <vt:lpstr>A125991994X</vt:lpstr>
      <vt:lpstr>A125991994X_Data</vt:lpstr>
      <vt:lpstr>A125991994X_Latest</vt:lpstr>
      <vt:lpstr>A125991998J</vt:lpstr>
      <vt:lpstr>A125991998J_Data</vt:lpstr>
      <vt:lpstr>A125991998J_Latest</vt:lpstr>
      <vt:lpstr>A125992002R</vt:lpstr>
      <vt:lpstr>A125992002R_Data</vt:lpstr>
      <vt:lpstr>A125992002R_Latest</vt:lpstr>
      <vt:lpstr>A125992006X</vt:lpstr>
      <vt:lpstr>A125992006X_Data</vt:lpstr>
      <vt:lpstr>A125992006X_Latest</vt:lpstr>
      <vt:lpstr>A125992010R</vt:lpstr>
      <vt:lpstr>A125992010R_Data</vt:lpstr>
      <vt:lpstr>A125992010R_Latest</vt:lpstr>
      <vt:lpstr>A125992014X</vt:lpstr>
      <vt:lpstr>A125992014X_Data</vt:lpstr>
      <vt:lpstr>A125992014X_Latest</vt:lpstr>
      <vt:lpstr>A125992018J</vt:lpstr>
      <vt:lpstr>A125992018J_Data</vt:lpstr>
      <vt:lpstr>A125992018J_Latest</vt:lpstr>
      <vt:lpstr>A125992022X</vt:lpstr>
      <vt:lpstr>A125992022X_Data</vt:lpstr>
      <vt:lpstr>A125992022X_Latest</vt:lpstr>
      <vt:lpstr>A125992026J</vt:lpstr>
      <vt:lpstr>A125992026J_Data</vt:lpstr>
      <vt:lpstr>A125992026J_Latest</vt:lpstr>
      <vt:lpstr>A125992030X</vt:lpstr>
      <vt:lpstr>A125992030X_Data</vt:lpstr>
      <vt:lpstr>A125992030X_Latest</vt:lpstr>
      <vt:lpstr>A125992034J</vt:lpstr>
      <vt:lpstr>A125992034J_Data</vt:lpstr>
      <vt:lpstr>A125992034J_Latest</vt:lpstr>
      <vt:lpstr>A125992038T</vt:lpstr>
      <vt:lpstr>A125992038T_Data</vt:lpstr>
      <vt:lpstr>A125992038T_Latest</vt:lpstr>
      <vt:lpstr>A125992042J</vt:lpstr>
      <vt:lpstr>A125992042J_Data</vt:lpstr>
      <vt:lpstr>A125992042J_Latest</vt:lpstr>
      <vt:lpstr>A125992046T</vt:lpstr>
      <vt:lpstr>A125992046T_Data</vt:lpstr>
      <vt:lpstr>A125992046T_Latest</vt:lpstr>
      <vt:lpstr>A125992050J</vt:lpstr>
      <vt:lpstr>A125992050J_Data</vt:lpstr>
      <vt:lpstr>A125992050J_Latest</vt:lpstr>
      <vt:lpstr>A125992054T</vt:lpstr>
      <vt:lpstr>A125992054T_Data</vt:lpstr>
      <vt:lpstr>A125992054T_Latest</vt:lpstr>
      <vt:lpstr>A125992058A</vt:lpstr>
      <vt:lpstr>A125992058A_Data</vt:lpstr>
      <vt:lpstr>A125992058A_Latest</vt:lpstr>
      <vt:lpstr>A125992066A</vt:lpstr>
      <vt:lpstr>A125992066A_Data</vt:lpstr>
      <vt:lpstr>A125992066A_Latest</vt:lpstr>
      <vt:lpstr>A125992070T</vt:lpstr>
      <vt:lpstr>A125992070T_Data</vt:lpstr>
      <vt:lpstr>A125992070T_Latest</vt:lpstr>
      <vt:lpstr>A125992074A</vt:lpstr>
      <vt:lpstr>A125992074A_Data</vt:lpstr>
      <vt:lpstr>A125992074A_Latest</vt:lpstr>
      <vt:lpstr>A125992078K</vt:lpstr>
      <vt:lpstr>A125992078K_Data</vt:lpstr>
      <vt:lpstr>A125992078K_Latest</vt:lpstr>
      <vt:lpstr>A125992082A</vt:lpstr>
      <vt:lpstr>A125992082A_Data</vt:lpstr>
      <vt:lpstr>A125992082A_Latest</vt:lpstr>
      <vt:lpstr>A125992086K</vt:lpstr>
      <vt:lpstr>A125992086K_Data</vt:lpstr>
      <vt:lpstr>A125992086K_Latest</vt:lpstr>
      <vt:lpstr>A125992090A</vt:lpstr>
      <vt:lpstr>A125992090A_Data</vt:lpstr>
      <vt:lpstr>A125992090A_Latest</vt:lpstr>
      <vt:lpstr>A125992094K</vt:lpstr>
      <vt:lpstr>A125992094K_Data</vt:lpstr>
      <vt:lpstr>A125992094K_Latest</vt:lpstr>
      <vt:lpstr>A125992098V</vt:lpstr>
      <vt:lpstr>A125992098V_Data</vt:lpstr>
      <vt:lpstr>A125992098V_Latest</vt:lpstr>
      <vt:lpstr>A125992102X</vt:lpstr>
      <vt:lpstr>A125992102X_Data</vt:lpstr>
      <vt:lpstr>A125992102X_Latest</vt:lpstr>
      <vt:lpstr>A125992106J</vt:lpstr>
      <vt:lpstr>A125992106J_Data</vt:lpstr>
      <vt:lpstr>A125992106J_Latest</vt:lpstr>
      <vt:lpstr>A125992110X</vt:lpstr>
      <vt:lpstr>A125992110X_Data</vt:lpstr>
      <vt:lpstr>A125992110X_Latest</vt:lpstr>
      <vt:lpstr>A125992114J</vt:lpstr>
      <vt:lpstr>A125992114J_Data</vt:lpstr>
      <vt:lpstr>A125992114J_Latest</vt:lpstr>
      <vt:lpstr>A125992118T</vt:lpstr>
      <vt:lpstr>A125992118T_Data</vt:lpstr>
      <vt:lpstr>A125992118T_Latest</vt:lpstr>
      <vt:lpstr>A125992122J</vt:lpstr>
      <vt:lpstr>A125992122J_Data</vt:lpstr>
      <vt:lpstr>A125992122J_Latest</vt:lpstr>
      <vt:lpstr>A125992126T</vt:lpstr>
      <vt:lpstr>A125992126T_Data</vt:lpstr>
      <vt:lpstr>A125992126T_Latest</vt:lpstr>
      <vt:lpstr>A125992130J</vt:lpstr>
      <vt:lpstr>A125992130J_Data</vt:lpstr>
      <vt:lpstr>A125992130J_Latest</vt:lpstr>
      <vt:lpstr>A125992134T</vt:lpstr>
      <vt:lpstr>A125992134T_Data</vt:lpstr>
      <vt:lpstr>A125992134T_Latest</vt:lpstr>
      <vt:lpstr>A125992138A</vt:lpstr>
      <vt:lpstr>A125992138A_Data</vt:lpstr>
      <vt:lpstr>A125992138A_Latest</vt:lpstr>
      <vt:lpstr>A125992142T</vt:lpstr>
      <vt:lpstr>A125992142T_Data</vt:lpstr>
      <vt:lpstr>A125992142T_Latest</vt:lpstr>
      <vt:lpstr>A125992146A</vt:lpstr>
      <vt:lpstr>A125992146A_Data</vt:lpstr>
      <vt:lpstr>A125992146A_Latest</vt:lpstr>
      <vt:lpstr>A125992150T</vt:lpstr>
      <vt:lpstr>A125992150T_Data</vt:lpstr>
      <vt:lpstr>A125992150T_Latest</vt:lpstr>
      <vt:lpstr>A125992154A</vt:lpstr>
      <vt:lpstr>A125992154A_Data</vt:lpstr>
      <vt:lpstr>A125992154A_Latest</vt:lpstr>
      <vt:lpstr>A125992158K</vt:lpstr>
      <vt:lpstr>A125992158K_Data</vt:lpstr>
      <vt:lpstr>A125992158K_Latest</vt:lpstr>
      <vt:lpstr>A125992162A</vt:lpstr>
      <vt:lpstr>A125992162A_Data</vt:lpstr>
      <vt:lpstr>A125992162A_Latest</vt:lpstr>
      <vt:lpstr>A125992166K</vt:lpstr>
      <vt:lpstr>A125992166K_Data</vt:lpstr>
      <vt:lpstr>A125992166K_Latest</vt:lpstr>
      <vt:lpstr>A125992170A</vt:lpstr>
      <vt:lpstr>A125992170A_Data</vt:lpstr>
      <vt:lpstr>A125992170A_Latest</vt:lpstr>
      <vt:lpstr>A125992174K</vt:lpstr>
      <vt:lpstr>A125992174K_Data</vt:lpstr>
      <vt:lpstr>A125992174K_Latest</vt:lpstr>
      <vt:lpstr>A125992178V</vt:lpstr>
      <vt:lpstr>A125992178V_Data</vt:lpstr>
      <vt:lpstr>A125992178V_Latest</vt:lpstr>
      <vt:lpstr>A125992182K</vt:lpstr>
      <vt:lpstr>A125992182K_Data</vt:lpstr>
      <vt:lpstr>A125992182K_Latest</vt:lpstr>
      <vt:lpstr>A125992186V</vt:lpstr>
      <vt:lpstr>A125992186V_Data</vt:lpstr>
      <vt:lpstr>A125992186V_Latest</vt:lpstr>
      <vt:lpstr>A125992190K</vt:lpstr>
      <vt:lpstr>A125992190K_Data</vt:lpstr>
      <vt:lpstr>A125992190K_Latest</vt:lpstr>
      <vt:lpstr>A125992194V</vt:lpstr>
      <vt:lpstr>A125992194V_Data</vt:lpstr>
      <vt:lpstr>A125992194V_Latest</vt:lpstr>
      <vt:lpstr>A125992198C</vt:lpstr>
      <vt:lpstr>A125992198C_Data</vt:lpstr>
      <vt:lpstr>A125992198C_Latest</vt:lpstr>
      <vt:lpstr>A125992202J</vt:lpstr>
      <vt:lpstr>A125992202J_Data</vt:lpstr>
      <vt:lpstr>A125992202J_Latest</vt:lpstr>
      <vt:lpstr>A125992206T</vt:lpstr>
      <vt:lpstr>A125992206T_Data</vt:lpstr>
      <vt:lpstr>A125992206T_Latest</vt:lpstr>
      <vt:lpstr>A125992210J</vt:lpstr>
      <vt:lpstr>A125992210J_Data</vt:lpstr>
      <vt:lpstr>A125992210J_Latest</vt:lpstr>
      <vt:lpstr>A125992214T</vt:lpstr>
      <vt:lpstr>A125992214T_Data</vt:lpstr>
      <vt:lpstr>A125992214T_Latest</vt:lpstr>
      <vt:lpstr>A125992218A</vt:lpstr>
      <vt:lpstr>A125992218A_Data</vt:lpstr>
      <vt:lpstr>A125992218A_Latest</vt:lpstr>
      <vt:lpstr>A125992222T</vt:lpstr>
      <vt:lpstr>A125992222T_Data</vt:lpstr>
      <vt:lpstr>A125992222T_Latest</vt:lpstr>
      <vt:lpstr>A125992226A</vt:lpstr>
      <vt:lpstr>A125992226A_Data</vt:lpstr>
      <vt:lpstr>A125992226A_Latest</vt:lpstr>
      <vt:lpstr>A125992230T</vt:lpstr>
      <vt:lpstr>A125992230T_Data</vt:lpstr>
      <vt:lpstr>A125992230T_Latest</vt:lpstr>
      <vt:lpstr>A125992234A</vt:lpstr>
      <vt:lpstr>A125992234A_Data</vt:lpstr>
      <vt:lpstr>A125992234A_Latest</vt:lpstr>
      <vt:lpstr>A125992238K</vt:lpstr>
      <vt:lpstr>A125992238K_Data</vt:lpstr>
      <vt:lpstr>A125992238K_Latest</vt:lpstr>
      <vt:lpstr>A125992242A</vt:lpstr>
      <vt:lpstr>A125992242A_Data</vt:lpstr>
      <vt:lpstr>A125992242A_Latest</vt:lpstr>
      <vt:lpstr>A125992246K</vt:lpstr>
      <vt:lpstr>A125992246K_Data</vt:lpstr>
      <vt:lpstr>A125992246K_Latest</vt:lpstr>
      <vt:lpstr>A125992250A</vt:lpstr>
      <vt:lpstr>A125992250A_Data</vt:lpstr>
      <vt:lpstr>A125992250A_Latest</vt:lpstr>
      <vt:lpstr>A125992254K</vt:lpstr>
      <vt:lpstr>A125992254K_Data</vt:lpstr>
      <vt:lpstr>A125992254K_Latest</vt:lpstr>
      <vt:lpstr>A125992258V</vt:lpstr>
      <vt:lpstr>A125992258V_Data</vt:lpstr>
      <vt:lpstr>A125992258V_Latest</vt:lpstr>
      <vt:lpstr>A125992266V</vt:lpstr>
      <vt:lpstr>A125992266V_Data</vt:lpstr>
      <vt:lpstr>A125992266V_Latest</vt:lpstr>
      <vt:lpstr>A125992270K</vt:lpstr>
      <vt:lpstr>A125992270K_Data</vt:lpstr>
      <vt:lpstr>A125992270K_Latest</vt:lpstr>
      <vt:lpstr>A125992274V</vt:lpstr>
      <vt:lpstr>A125992274V_Data</vt:lpstr>
      <vt:lpstr>A125992274V_Latest</vt:lpstr>
      <vt:lpstr>A125992278C</vt:lpstr>
      <vt:lpstr>A125992278C_Data</vt:lpstr>
      <vt:lpstr>A125992278C_Latest</vt:lpstr>
      <vt:lpstr>A125992282V</vt:lpstr>
      <vt:lpstr>A125992282V_Data</vt:lpstr>
      <vt:lpstr>A125992282V_Latest</vt:lpstr>
      <vt:lpstr>A125992286C</vt:lpstr>
      <vt:lpstr>A125992286C_Data</vt:lpstr>
      <vt:lpstr>A125992286C_Latest</vt:lpstr>
      <vt:lpstr>A125992290V</vt:lpstr>
      <vt:lpstr>A125992290V_Data</vt:lpstr>
      <vt:lpstr>A125992290V_Latest</vt:lpstr>
      <vt:lpstr>A125992294C</vt:lpstr>
      <vt:lpstr>A125992294C_Data</vt:lpstr>
      <vt:lpstr>A125992294C_Latest</vt:lpstr>
      <vt:lpstr>A125992298L</vt:lpstr>
      <vt:lpstr>A125992298L_Data</vt:lpstr>
      <vt:lpstr>A125992298L_Latest</vt:lpstr>
      <vt:lpstr>A125992302T</vt:lpstr>
      <vt:lpstr>A125992302T_Data</vt:lpstr>
      <vt:lpstr>A125992302T_Latest</vt:lpstr>
      <vt:lpstr>A125992306A</vt:lpstr>
      <vt:lpstr>A125992306A_Data</vt:lpstr>
      <vt:lpstr>A125992306A_Latest</vt:lpstr>
      <vt:lpstr>A125992310T</vt:lpstr>
      <vt:lpstr>A125992310T_Data</vt:lpstr>
      <vt:lpstr>A125992310T_Latest</vt:lpstr>
      <vt:lpstr>A125992314A</vt:lpstr>
      <vt:lpstr>A125992314A_Data</vt:lpstr>
      <vt:lpstr>A125992314A_Latest</vt:lpstr>
      <vt:lpstr>A125992318K</vt:lpstr>
      <vt:lpstr>A125992318K_Data</vt:lpstr>
      <vt:lpstr>A125992318K_Latest</vt:lpstr>
      <vt:lpstr>A125992322A</vt:lpstr>
      <vt:lpstr>A125992322A_Data</vt:lpstr>
      <vt:lpstr>A125992322A_Latest</vt:lpstr>
      <vt:lpstr>A125992326K</vt:lpstr>
      <vt:lpstr>A125992326K_Data</vt:lpstr>
      <vt:lpstr>A125992326K_Latest</vt:lpstr>
      <vt:lpstr>A125992330A</vt:lpstr>
      <vt:lpstr>A125992330A_Data</vt:lpstr>
      <vt:lpstr>A125992330A_Latest</vt:lpstr>
      <vt:lpstr>A125992334K</vt:lpstr>
      <vt:lpstr>A125992334K_Data</vt:lpstr>
      <vt:lpstr>A125992334K_Latest</vt:lpstr>
      <vt:lpstr>A125992338V</vt:lpstr>
      <vt:lpstr>A125992338V_Data</vt:lpstr>
      <vt:lpstr>A125992338V_Latest</vt:lpstr>
      <vt:lpstr>A125992342K</vt:lpstr>
      <vt:lpstr>A125992342K_Data</vt:lpstr>
      <vt:lpstr>A125992342K_Latest</vt:lpstr>
      <vt:lpstr>A125992346V</vt:lpstr>
      <vt:lpstr>A125992346V_Data</vt:lpstr>
      <vt:lpstr>A125992346V_Latest</vt:lpstr>
      <vt:lpstr>A125992350K</vt:lpstr>
      <vt:lpstr>A125992350K_Data</vt:lpstr>
      <vt:lpstr>A125992350K_Latest</vt:lpstr>
      <vt:lpstr>A125992354V</vt:lpstr>
      <vt:lpstr>A125992354V_Data</vt:lpstr>
      <vt:lpstr>A125992354V_Latest</vt:lpstr>
      <vt:lpstr>A125992358C</vt:lpstr>
      <vt:lpstr>A125992358C_Data</vt:lpstr>
      <vt:lpstr>A125992358C_Latest</vt:lpstr>
      <vt:lpstr>A125992362V</vt:lpstr>
      <vt:lpstr>A125992362V_Data</vt:lpstr>
      <vt:lpstr>A125992362V_Latest</vt:lpstr>
      <vt:lpstr>A125992366C</vt:lpstr>
      <vt:lpstr>A125992366C_Data</vt:lpstr>
      <vt:lpstr>A125992366C_Latest</vt:lpstr>
      <vt:lpstr>A125992370V</vt:lpstr>
      <vt:lpstr>A125992370V_Data</vt:lpstr>
      <vt:lpstr>A125992370V_Latest</vt:lpstr>
      <vt:lpstr>A125992374C</vt:lpstr>
      <vt:lpstr>A125992374C_Data</vt:lpstr>
      <vt:lpstr>A125992374C_Latest</vt:lpstr>
      <vt:lpstr>A125992378L</vt:lpstr>
      <vt:lpstr>A125992378L_Data</vt:lpstr>
      <vt:lpstr>A125992378L_Latest</vt:lpstr>
      <vt:lpstr>A125992382C</vt:lpstr>
      <vt:lpstr>A125992382C_Data</vt:lpstr>
      <vt:lpstr>A125992382C_Latest</vt:lpstr>
      <vt:lpstr>A125992386L</vt:lpstr>
      <vt:lpstr>A125992386L_Data</vt:lpstr>
      <vt:lpstr>A125992386L_Latest</vt:lpstr>
      <vt:lpstr>A125992390C</vt:lpstr>
      <vt:lpstr>A125992390C_Data</vt:lpstr>
      <vt:lpstr>A125992390C_Latest</vt:lpstr>
      <vt:lpstr>A125992394L</vt:lpstr>
      <vt:lpstr>A125992394L_Data</vt:lpstr>
      <vt:lpstr>A125992394L_Latest</vt:lpstr>
      <vt:lpstr>A125992398W</vt:lpstr>
      <vt:lpstr>A125992398W_Data</vt:lpstr>
      <vt:lpstr>A125992398W_Latest</vt:lpstr>
      <vt:lpstr>A125992402A</vt:lpstr>
      <vt:lpstr>A125992402A_Data</vt:lpstr>
      <vt:lpstr>A125992402A_Latest</vt:lpstr>
      <vt:lpstr>A125992406K</vt:lpstr>
      <vt:lpstr>A125992406K_Data</vt:lpstr>
      <vt:lpstr>A125992406K_Latest</vt:lpstr>
      <vt:lpstr>A125992410A</vt:lpstr>
      <vt:lpstr>A125992410A_Data</vt:lpstr>
      <vt:lpstr>A125992410A_Latest</vt:lpstr>
      <vt:lpstr>A125992414K</vt:lpstr>
      <vt:lpstr>A125992414K_Data</vt:lpstr>
      <vt:lpstr>A125992414K_Latest</vt:lpstr>
      <vt:lpstr>A125992418V</vt:lpstr>
      <vt:lpstr>A125992418V_Data</vt:lpstr>
      <vt:lpstr>A125992418V_Latest</vt:lpstr>
      <vt:lpstr>A125992422K</vt:lpstr>
      <vt:lpstr>A125992422K_Data</vt:lpstr>
      <vt:lpstr>A125992422K_Latest</vt:lpstr>
      <vt:lpstr>A125992426V</vt:lpstr>
      <vt:lpstr>A125992426V_Data</vt:lpstr>
      <vt:lpstr>A125992426V_Latest</vt:lpstr>
      <vt:lpstr>A125992430K</vt:lpstr>
      <vt:lpstr>A125992430K_Data</vt:lpstr>
      <vt:lpstr>A125992430K_Latest</vt:lpstr>
      <vt:lpstr>A125992434V</vt:lpstr>
      <vt:lpstr>A125992434V_Data</vt:lpstr>
      <vt:lpstr>A125992434V_Latest</vt:lpstr>
      <vt:lpstr>A125992438C</vt:lpstr>
      <vt:lpstr>A125992438C_Data</vt:lpstr>
      <vt:lpstr>A125992438C_Latest</vt:lpstr>
      <vt:lpstr>A125992442V</vt:lpstr>
      <vt:lpstr>A125992442V_Data</vt:lpstr>
      <vt:lpstr>A125992442V_Latest</vt:lpstr>
      <vt:lpstr>A125992446C</vt:lpstr>
      <vt:lpstr>A125992446C_Data</vt:lpstr>
      <vt:lpstr>A125992446C_Latest</vt:lpstr>
      <vt:lpstr>A125992450V</vt:lpstr>
      <vt:lpstr>A125992450V_Data</vt:lpstr>
      <vt:lpstr>A125992450V_Latest</vt:lpstr>
      <vt:lpstr>A125992454C</vt:lpstr>
      <vt:lpstr>A125992454C_Data</vt:lpstr>
      <vt:lpstr>A125992454C_Latest</vt:lpstr>
      <vt:lpstr>A125992458L</vt:lpstr>
      <vt:lpstr>A125992458L_Data</vt:lpstr>
      <vt:lpstr>A125992458L_Latest</vt:lpstr>
      <vt:lpstr>A125992466L</vt:lpstr>
      <vt:lpstr>A125992466L_Data</vt:lpstr>
      <vt:lpstr>A125992466L_Latest</vt:lpstr>
      <vt:lpstr>A125992470C</vt:lpstr>
      <vt:lpstr>A125992470C_Data</vt:lpstr>
      <vt:lpstr>A125992470C_Latest</vt:lpstr>
      <vt:lpstr>A125992474L</vt:lpstr>
      <vt:lpstr>A125992474L_Data</vt:lpstr>
      <vt:lpstr>A125992474L_Latest</vt:lpstr>
      <vt:lpstr>A125992478W</vt:lpstr>
      <vt:lpstr>A125992478W_Data</vt:lpstr>
      <vt:lpstr>A125992478W_Latest</vt:lpstr>
      <vt:lpstr>A125992482L</vt:lpstr>
      <vt:lpstr>A125992482L_Data</vt:lpstr>
      <vt:lpstr>A125992482L_Latest</vt:lpstr>
      <vt:lpstr>A125992486W</vt:lpstr>
      <vt:lpstr>A125992486W_Data</vt:lpstr>
      <vt:lpstr>A125992486W_Latest</vt:lpstr>
      <vt:lpstr>A125992490L</vt:lpstr>
      <vt:lpstr>A125992490L_Data</vt:lpstr>
      <vt:lpstr>A125992490L_Latest</vt:lpstr>
      <vt:lpstr>A125992494W</vt:lpstr>
      <vt:lpstr>A125992494W_Data</vt:lpstr>
      <vt:lpstr>A125992494W_Latest</vt:lpstr>
      <vt:lpstr>A125992498F</vt:lpstr>
      <vt:lpstr>A125992498F_Data</vt:lpstr>
      <vt:lpstr>A125992498F_Latest</vt:lpstr>
      <vt:lpstr>A125992502K</vt:lpstr>
      <vt:lpstr>A125992502K_Data</vt:lpstr>
      <vt:lpstr>A125992502K_Latest</vt:lpstr>
      <vt:lpstr>A125992506V</vt:lpstr>
      <vt:lpstr>A125992506V_Data</vt:lpstr>
      <vt:lpstr>A125992506V_Latest</vt:lpstr>
      <vt:lpstr>A125992510K</vt:lpstr>
      <vt:lpstr>A125992510K_Data</vt:lpstr>
      <vt:lpstr>A125992510K_Latest</vt:lpstr>
      <vt:lpstr>A125992514V</vt:lpstr>
      <vt:lpstr>A125992514V_Data</vt:lpstr>
      <vt:lpstr>A125992514V_Latest</vt:lpstr>
      <vt:lpstr>A125992518C</vt:lpstr>
      <vt:lpstr>A125992518C_Data</vt:lpstr>
      <vt:lpstr>A125992518C_Latest</vt:lpstr>
      <vt:lpstr>A125992522V</vt:lpstr>
      <vt:lpstr>A125992522V_Data</vt:lpstr>
      <vt:lpstr>A125992522V_Latest</vt:lpstr>
      <vt:lpstr>A125992526C</vt:lpstr>
      <vt:lpstr>A125992526C_Data</vt:lpstr>
      <vt:lpstr>A125992526C_Latest</vt:lpstr>
      <vt:lpstr>A125992530V</vt:lpstr>
      <vt:lpstr>A125992530V_Data</vt:lpstr>
      <vt:lpstr>A125992530V_Latest</vt:lpstr>
      <vt:lpstr>A125992534C</vt:lpstr>
      <vt:lpstr>A125992534C_Data</vt:lpstr>
      <vt:lpstr>A125992534C_Latest</vt:lpstr>
      <vt:lpstr>A125992538L</vt:lpstr>
      <vt:lpstr>A125992538L_Data</vt:lpstr>
      <vt:lpstr>A125992538L_Latest</vt:lpstr>
      <vt:lpstr>A125992542C</vt:lpstr>
      <vt:lpstr>A125992542C_Data</vt:lpstr>
      <vt:lpstr>A125992542C_Latest</vt:lpstr>
      <vt:lpstr>A125992546L</vt:lpstr>
      <vt:lpstr>A125992546L_Data</vt:lpstr>
      <vt:lpstr>A125992546L_Latest</vt:lpstr>
      <vt:lpstr>A125992550C</vt:lpstr>
      <vt:lpstr>A125992550C_Data</vt:lpstr>
      <vt:lpstr>A125992550C_Latest</vt:lpstr>
      <vt:lpstr>A125992554L</vt:lpstr>
      <vt:lpstr>A125992554L_Data</vt:lpstr>
      <vt:lpstr>A125992554L_Latest</vt:lpstr>
      <vt:lpstr>A125992558W</vt:lpstr>
      <vt:lpstr>A125992558W_Data</vt:lpstr>
      <vt:lpstr>A125992558W_Latest</vt:lpstr>
      <vt:lpstr>A125992562L</vt:lpstr>
      <vt:lpstr>A125992562L_Data</vt:lpstr>
      <vt:lpstr>A125992562L_Latest</vt:lpstr>
      <vt:lpstr>A125992566W</vt:lpstr>
      <vt:lpstr>A125992566W_Data</vt:lpstr>
      <vt:lpstr>A125992566W_Latest</vt:lpstr>
      <vt:lpstr>A125992570L</vt:lpstr>
      <vt:lpstr>A125992570L_Data</vt:lpstr>
      <vt:lpstr>A125992570L_Latest</vt:lpstr>
      <vt:lpstr>A125992574W</vt:lpstr>
      <vt:lpstr>A125992574W_Data</vt:lpstr>
      <vt:lpstr>A125992574W_Latest</vt:lpstr>
      <vt:lpstr>A125992578F</vt:lpstr>
      <vt:lpstr>A125992578F_Data</vt:lpstr>
      <vt:lpstr>A125992578F_Latest</vt:lpstr>
      <vt:lpstr>A125992582W</vt:lpstr>
      <vt:lpstr>A125992582W_Data</vt:lpstr>
      <vt:lpstr>A125992582W_Latest</vt:lpstr>
      <vt:lpstr>A125992586F</vt:lpstr>
      <vt:lpstr>A125992586F_Data</vt:lpstr>
      <vt:lpstr>A125992586F_Latest</vt:lpstr>
      <vt:lpstr>A125992590W</vt:lpstr>
      <vt:lpstr>A125992590W_Data</vt:lpstr>
      <vt:lpstr>A125992590W_Latest</vt:lpstr>
      <vt:lpstr>A125992594F</vt:lpstr>
      <vt:lpstr>A125992594F_Data</vt:lpstr>
      <vt:lpstr>A125992594F_Latest</vt:lpstr>
      <vt:lpstr>A125992598R</vt:lpstr>
      <vt:lpstr>A125992598R_Data</vt:lpstr>
      <vt:lpstr>A125992598R_Latest</vt:lpstr>
      <vt:lpstr>A125992602V</vt:lpstr>
      <vt:lpstr>A125992602V_Data</vt:lpstr>
      <vt:lpstr>A125992602V_Latest</vt:lpstr>
      <vt:lpstr>A125992606C</vt:lpstr>
      <vt:lpstr>A125992606C_Data</vt:lpstr>
      <vt:lpstr>A125992606C_Latest</vt:lpstr>
      <vt:lpstr>A125992610V</vt:lpstr>
      <vt:lpstr>A125992610V_Data</vt:lpstr>
      <vt:lpstr>A125992610V_Latest</vt:lpstr>
      <vt:lpstr>A125992614C</vt:lpstr>
      <vt:lpstr>A125992614C_Data</vt:lpstr>
      <vt:lpstr>A125992614C_Latest</vt:lpstr>
      <vt:lpstr>A125992618L</vt:lpstr>
      <vt:lpstr>A125992618L_Data</vt:lpstr>
      <vt:lpstr>A125992618L_Latest</vt:lpstr>
      <vt:lpstr>A125992622C</vt:lpstr>
      <vt:lpstr>A125992622C_Data</vt:lpstr>
      <vt:lpstr>A125992622C_Latest</vt:lpstr>
      <vt:lpstr>A125992626L</vt:lpstr>
      <vt:lpstr>A125992626L_Data</vt:lpstr>
      <vt:lpstr>A125992626L_Latest</vt:lpstr>
      <vt:lpstr>A125992630C</vt:lpstr>
      <vt:lpstr>A125992630C_Data</vt:lpstr>
      <vt:lpstr>A125992630C_Latest</vt:lpstr>
      <vt:lpstr>A125992634L</vt:lpstr>
      <vt:lpstr>A125992634L_Data</vt:lpstr>
      <vt:lpstr>A125992634L_Latest</vt:lpstr>
      <vt:lpstr>A125992638W</vt:lpstr>
      <vt:lpstr>A125992638W_Data</vt:lpstr>
      <vt:lpstr>A125992638W_Latest</vt:lpstr>
      <vt:lpstr>A125992642L</vt:lpstr>
      <vt:lpstr>A125992642L_Data</vt:lpstr>
      <vt:lpstr>A125992642L_Latest</vt:lpstr>
      <vt:lpstr>A125992646W</vt:lpstr>
      <vt:lpstr>A125992646W_Data</vt:lpstr>
      <vt:lpstr>A125992646W_Latest</vt:lpstr>
      <vt:lpstr>A125992650L</vt:lpstr>
      <vt:lpstr>A125992650L_Data</vt:lpstr>
      <vt:lpstr>A125992650L_Latest</vt:lpstr>
      <vt:lpstr>A125992654W</vt:lpstr>
      <vt:lpstr>A125992654W_Data</vt:lpstr>
      <vt:lpstr>A125992654W_Latest</vt:lpstr>
      <vt:lpstr>A125992658F</vt:lpstr>
      <vt:lpstr>A125992658F_Data</vt:lpstr>
      <vt:lpstr>A125992658F_Latest</vt:lpstr>
      <vt:lpstr>A125992666F</vt:lpstr>
      <vt:lpstr>A125992666F_Data</vt:lpstr>
      <vt:lpstr>A125992666F_Latest</vt:lpstr>
      <vt:lpstr>A125992670W</vt:lpstr>
      <vt:lpstr>A125992670W_Data</vt:lpstr>
      <vt:lpstr>A125992670W_Latest</vt:lpstr>
      <vt:lpstr>A125992674F</vt:lpstr>
      <vt:lpstr>A125992674F_Data</vt:lpstr>
      <vt:lpstr>A125992674F_Latest</vt:lpstr>
      <vt:lpstr>A125992678R</vt:lpstr>
      <vt:lpstr>A125992678R_Data</vt:lpstr>
      <vt:lpstr>A125992678R_Latest</vt:lpstr>
      <vt:lpstr>A125992682F</vt:lpstr>
      <vt:lpstr>A125992682F_Data</vt:lpstr>
      <vt:lpstr>A125992682F_Latest</vt:lpstr>
      <vt:lpstr>A125992686R</vt:lpstr>
      <vt:lpstr>A125992686R_Data</vt:lpstr>
      <vt:lpstr>A125992686R_Latest</vt:lpstr>
      <vt:lpstr>A125992690F</vt:lpstr>
      <vt:lpstr>A125992690F_Data</vt:lpstr>
      <vt:lpstr>A125992690F_Latest</vt:lpstr>
      <vt:lpstr>A125992694R</vt:lpstr>
      <vt:lpstr>A125992694R_Data</vt:lpstr>
      <vt:lpstr>A125992694R_Latest</vt:lpstr>
      <vt:lpstr>A125992698X</vt:lpstr>
      <vt:lpstr>A125992698X_Data</vt:lpstr>
      <vt:lpstr>A125992698X_Latest</vt:lpstr>
      <vt:lpstr>A125992702C</vt:lpstr>
      <vt:lpstr>A125992702C_Data</vt:lpstr>
      <vt:lpstr>A125992702C_Latest</vt:lpstr>
      <vt:lpstr>A125992706L</vt:lpstr>
      <vt:lpstr>A125992706L_Data</vt:lpstr>
      <vt:lpstr>A125992706L_Latest</vt:lpstr>
      <vt:lpstr>A125992710C</vt:lpstr>
      <vt:lpstr>A125992710C_Data</vt:lpstr>
      <vt:lpstr>A125992710C_Latest</vt:lpstr>
      <vt:lpstr>A125992714L</vt:lpstr>
      <vt:lpstr>A125992714L_Data</vt:lpstr>
      <vt:lpstr>A125992714L_Latest</vt:lpstr>
      <vt:lpstr>A125992718W</vt:lpstr>
      <vt:lpstr>A125992718W_Data</vt:lpstr>
      <vt:lpstr>A125992718W_Latest</vt:lpstr>
      <vt:lpstr>A125992722L</vt:lpstr>
      <vt:lpstr>A125992722L_Data</vt:lpstr>
      <vt:lpstr>A125992722L_Latest</vt:lpstr>
      <vt:lpstr>A125992726W</vt:lpstr>
      <vt:lpstr>A125992726W_Data</vt:lpstr>
      <vt:lpstr>A125992726W_Latest</vt:lpstr>
      <vt:lpstr>A125992730L</vt:lpstr>
      <vt:lpstr>A125992730L_Data</vt:lpstr>
      <vt:lpstr>A125992730L_Latest</vt:lpstr>
      <vt:lpstr>A125992734W</vt:lpstr>
      <vt:lpstr>A125992734W_Data</vt:lpstr>
      <vt:lpstr>A125992734W_Latest</vt:lpstr>
      <vt:lpstr>A125992738F</vt:lpstr>
      <vt:lpstr>A125992738F_Data</vt:lpstr>
      <vt:lpstr>A125992738F_Latest</vt:lpstr>
      <vt:lpstr>A125992742W</vt:lpstr>
      <vt:lpstr>A125992742W_Data</vt:lpstr>
      <vt:lpstr>A125992742W_Latest</vt:lpstr>
      <vt:lpstr>A125992746F</vt:lpstr>
      <vt:lpstr>A125992746F_Data</vt:lpstr>
      <vt:lpstr>A125992746F_Latest</vt:lpstr>
      <vt:lpstr>A125992750W</vt:lpstr>
      <vt:lpstr>A125992750W_Data</vt:lpstr>
      <vt:lpstr>A125992750W_Latest</vt:lpstr>
      <vt:lpstr>A125992754F</vt:lpstr>
      <vt:lpstr>A125992754F_Data</vt:lpstr>
      <vt:lpstr>A125992754F_Latest</vt:lpstr>
      <vt:lpstr>A125992758R</vt:lpstr>
      <vt:lpstr>A125992758R_Data</vt:lpstr>
      <vt:lpstr>A125992758R_Latest</vt:lpstr>
      <vt:lpstr>A125992762F</vt:lpstr>
      <vt:lpstr>A125992762F_Data</vt:lpstr>
      <vt:lpstr>A125992762F_Latest</vt:lpstr>
      <vt:lpstr>A125992766R</vt:lpstr>
      <vt:lpstr>A125992766R_Data</vt:lpstr>
      <vt:lpstr>A125992766R_Latest</vt:lpstr>
      <vt:lpstr>A125992770F</vt:lpstr>
      <vt:lpstr>A125992770F_Data</vt:lpstr>
      <vt:lpstr>A125992770F_Latest</vt:lpstr>
      <vt:lpstr>A125992774R</vt:lpstr>
      <vt:lpstr>A125992774R_Data</vt:lpstr>
      <vt:lpstr>A125992774R_Latest</vt:lpstr>
      <vt:lpstr>A125992778X</vt:lpstr>
      <vt:lpstr>A125992778X_Data</vt:lpstr>
      <vt:lpstr>A125992778X_Latest</vt:lpstr>
      <vt:lpstr>A125992782R</vt:lpstr>
      <vt:lpstr>A125992782R_Data</vt:lpstr>
      <vt:lpstr>A125992782R_Latest</vt:lpstr>
      <vt:lpstr>A125992786X</vt:lpstr>
      <vt:lpstr>A125992786X_Data</vt:lpstr>
      <vt:lpstr>A125992786X_Latest</vt:lpstr>
      <vt:lpstr>A125992790R</vt:lpstr>
      <vt:lpstr>A125992790R_Data</vt:lpstr>
      <vt:lpstr>A125992790R_Latest</vt:lpstr>
      <vt:lpstr>A125992794X</vt:lpstr>
      <vt:lpstr>A125992794X_Data</vt:lpstr>
      <vt:lpstr>A125992794X_Latest</vt:lpstr>
      <vt:lpstr>A125992798J</vt:lpstr>
      <vt:lpstr>A125992798J_Data</vt:lpstr>
      <vt:lpstr>A125992798J_Latest</vt:lpstr>
      <vt:lpstr>A125992802L</vt:lpstr>
      <vt:lpstr>A125992802L_Data</vt:lpstr>
      <vt:lpstr>A125992802L_Latest</vt:lpstr>
      <vt:lpstr>A125992806W</vt:lpstr>
      <vt:lpstr>A125992806W_Data</vt:lpstr>
      <vt:lpstr>A125992806W_Latest</vt:lpstr>
      <vt:lpstr>A125992810L</vt:lpstr>
      <vt:lpstr>A125992810L_Data</vt:lpstr>
      <vt:lpstr>A125992810L_Latest</vt:lpstr>
      <vt:lpstr>A125992814W</vt:lpstr>
      <vt:lpstr>A125992814W_Data</vt:lpstr>
      <vt:lpstr>A125992814W_Latest</vt:lpstr>
      <vt:lpstr>A125992818F</vt:lpstr>
      <vt:lpstr>A125992818F_Data</vt:lpstr>
      <vt:lpstr>A125992818F_Latest</vt:lpstr>
      <vt:lpstr>A125992822W</vt:lpstr>
      <vt:lpstr>A125992822W_Data</vt:lpstr>
      <vt:lpstr>A125992822W_Latest</vt:lpstr>
      <vt:lpstr>A125992826F</vt:lpstr>
      <vt:lpstr>A125992826F_Data</vt:lpstr>
      <vt:lpstr>A125992826F_Latest</vt:lpstr>
      <vt:lpstr>A125992830W</vt:lpstr>
      <vt:lpstr>A125992830W_Data</vt:lpstr>
      <vt:lpstr>A125992830W_Latest</vt:lpstr>
      <vt:lpstr>A125992834F</vt:lpstr>
      <vt:lpstr>A125992834F_Data</vt:lpstr>
      <vt:lpstr>A125992834F_Latest</vt:lpstr>
      <vt:lpstr>A125992838R</vt:lpstr>
      <vt:lpstr>A125992838R_Data</vt:lpstr>
      <vt:lpstr>A125992838R_Latest</vt:lpstr>
      <vt:lpstr>A125992842F</vt:lpstr>
      <vt:lpstr>A125992842F_Data</vt:lpstr>
      <vt:lpstr>A125992842F_Latest</vt:lpstr>
      <vt:lpstr>A125992846R</vt:lpstr>
      <vt:lpstr>A125992846R_Data</vt:lpstr>
      <vt:lpstr>A125992846R_Latest</vt:lpstr>
      <vt:lpstr>A125992850F</vt:lpstr>
      <vt:lpstr>A125992850F_Data</vt:lpstr>
      <vt:lpstr>A125992850F_Latest</vt:lpstr>
      <vt:lpstr>A125992854R</vt:lpstr>
      <vt:lpstr>A125992854R_Data</vt:lpstr>
      <vt:lpstr>A125992854R_Latest</vt:lpstr>
      <vt:lpstr>A125992858X</vt:lpstr>
      <vt:lpstr>A125992858X_Data</vt:lpstr>
      <vt:lpstr>A125992858X_Latest</vt:lpstr>
      <vt:lpstr>A125992866X</vt:lpstr>
      <vt:lpstr>A125992866X_Data</vt:lpstr>
      <vt:lpstr>A125992866X_Latest</vt:lpstr>
      <vt:lpstr>A125992870R</vt:lpstr>
      <vt:lpstr>A125992870R_Data</vt:lpstr>
      <vt:lpstr>A125992870R_Latest</vt:lpstr>
      <vt:lpstr>A125992874X</vt:lpstr>
      <vt:lpstr>A125992874X_Data</vt:lpstr>
      <vt:lpstr>A125992874X_Latest</vt:lpstr>
      <vt:lpstr>A125992878J</vt:lpstr>
      <vt:lpstr>A125992878J_Data</vt:lpstr>
      <vt:lpstr>A125992878J_Latest</vt:lpstr>
      <vt:lpstr>A125992882X</vt:lpstr>
      <vt:lpstr>A125992882X_Data</vt:lpstr>
      <vt:lpstr>A125992882X_Latest</vt:lpstr>
      <vt:lpstr>A125992886J</vt:lpstr>
      <vt:lpstr>A125992886J_Data</vt:lpstr>
      <vt:lpstr>A125992886J_Latest</vt:lpstr>
      <vt:lpstr>A125992890X</vt:lpstr>
      <vt:lpstr>A125992890X_Data</vt:lpstr>
      <vt:lpstr>A125992890X_Latest</vt:lpstr>
      <vt:lpstr>A125992894J</vt:lpstr>
      <vt:lpstr>A125992894J_Data</vt:lpstr>
      <vt:lpstr>A125992894J_Latest</vt:lpstr>
      <vt:lpstr>A125992898T</vt:lpstr>
      <vt:lpstr>A125992898T_Data</vt:lpstr>
      <vt:lpstr>A125992898T_Latest</vt:lpstr>
      <vt:lpstr>A125992902W</vt:lpstr>
      <vt:lpstr>A125992902W_Data</vt:lpstr>
      <vt:lpstr>A125992902W_Latest</vt:lpstr>
      <vt:lpstr>A125992906F</vt:lpstr>
      <vt:lpstr>A125992906F_Data</vt:lpstr>
      <vt:lpstr>A125992906F_Latest</vt:lpstr>
      <vt:lpstr>A125992910W</vt:lpstr>
      <vt:lpstr>A125992910W_Data</vt:lpstr>
      <vt:lpstr>A125992910W_Latest</vt:lpstr>
      <vt:lpstr>A125992914F</vt:lpstr>
      <vt:lpstr>A125992914F_Data</vt:lpstr>
      <vt:lpstr>A125992914F_Latest</vt:lpstr>
      <vt:lpstr>A125992918R</vt:lpstr>
      <vt:lpstr>A125992918R_Data</vt:lpstr>
      <vt:lpstr>A125992918R_Latest</vt:lpstr>
      <vt:lpstr>A125992922F</vt:lpstr>
      <vt:lpstr>A125992922F_Data</vt:lpstr>
      <vt:lpstr>A125992922F_Latest</vt:lpstr>
      <vt:lpstr>A125992926R</vt:lpstr>
      <vt:lpstr>A125992926R_Data</vt:lpstr>
      <vt:lpstr>A125992926R_Latest</vt:lpstr>
      <vt:lpstr>A125992930F</vt:lpstr>
      <vt:lpstr>A125992930F_Data</vt:lpstr>
      <vt:lpstr>A125992930F_Latest</vt:lpstr>
      <vt:lpstr>A125992934R</vt:lpstr>
      <vt:lpstr>A125992934R_Data</vt:lpstr>
      <vt:lpstr>A125992934R_Latest</vt:lpstr>
      <vt:lpstr>A125992938X</vt:lpstr>
      <vt:lpstr>A125992938X_Data</vt:lpstr>
      <vt:lpstr>A125992938X_Latest</vt:lpstr>
      <vt:lpstr>A125992942R</vt:lpstr>
      <vt:lpstr>A125992942R_Data</vt:lpstr>
      <vt:lpstr>A125992942R_Latest</vt:lpstr>
      <vt:lpstr>A125992946X</vt:lpstr>
      <vt:lpstr>A125992946X_Data</vt:lpstr>
      <vt:lpstr>A125992946X_Latest</vt:lpstr>
      <vt:lpstr>A125992950R</vt:lpstr>
      <vt:lpstr>A125992950R_Data</vt:lpstr>
      <vt:lpstr>A125992950R_Latest</vt:lpstr>
      <vt:lpstr>A125992954X</vt:lpstr>
      <vt:lpstr>A125992954X_Data</vt:lpstr>
      <vt:lpstr>A125992954X_Latest</vt:lpstr>
      <vt:lpstr>A125992958J</vt:lpstr>
      <vt:lpstr>A125992958J_Data</vt:lpstr>
      <vt:lpstr>A125992958J_Latest</vt:lpstr>
      <vt:lpstr>A125992962X</vt:lpstr>
      <vt:lpstr>A125992962X_Data</vt:lpstr>
      <vt:lpstr>A125992962X_Latest</vt:lpstr>
      <vt:lpstr>A125992966J</vt:lpstr>
      <vt:lpstr>A125992966J_Data</vt:lpstr>
      <vt:lpstr>A125992966J_Latest</vt:lpstr>
      <vt:lpstr>A125992970X</vt:lpstr>
      <vt:lpstr>A125992970X_Data</vt:lpstr>
      <vt:lpstr>A125992970X_Latest</vt:lpstr>
      <vt:lpstr>A125992974J</vt:lpstr>
      <vt:lpstr>A125992974J_Data</vt:lpstr>
      <vt:lpstr>A125992974J_Latest</vt:lpstr>
      <vt:lpstr>A125992978T</vt:lpstr>
      <vt:lpstr>A125992978T_Data</vt:lpstr>
      <vt:lpstr>A125992978T_Latest</vt:lpstr>
      <vt:lpstr>A125992982J</vt:lpstr>
      <vt:lpstr>A125992982J_Data</vt:lpstr>
      <vt:lpstr>A125992982J_Latest</vt:lpstr>
      <vt:lpstr>A125992986T</vt:lpstr>
      <vt:lpstr>A125992986T_Data</vt:lpstr>
      <vt:lpstr>A125992986T_Latest</vt:lpstr>
      <vt:lpstr>A125992990J</vt:lpstr>
      <vt:lpstr>A125992990J_Data</vt:lpstr>
      <vt:lpstr>A125992990J_Latest</vt:lpstr>
      <vt:lpstr>A125992994T</vt:lpstr>
      <vt:lpstr>A125992994T_Data</vt:lpstr>
      <vt:lpstr>A125992994T_Latest</vt:lpstr>
      <vt:lpstr>A125992998A</vt:lpstr>
      <vt:lpstr>A125992998A_Data</vt:lpstr>
      <vt:lpstr>A125992998A_Latest</vt:lpstr>
      <vt:lpstr>A125993002J</vt:lpstr>
      <vt:lpstr>A125993002J_Data</vt:lpstr>
      <vt:lpstr>A125993002J_Latest</vt:lpstr>
      <vt:lpstr>A125993006T</vt:lpstr>
      <vt:lpstr>A125993006T_Data</vt:lpstr>
      <vt:lpstr>A125993006T_Latest</vt:lpstr>
      <vt:lpstr>A125993010J</vt:lpstr>
      <vt:lpstr>A125993010J_Data</vt:lpstr>
      <vt:lpstr>A125993010J_Latest</vt:lpstr>
      <vt:lpstr>A125993014T</vt:lpstr>
      <vt:lpstr>A125993014T_Data</vt:lpstr>
      <vt:lpstr>A125993014T_Latest</vt:lpstr>
      <vt:lpstr>A125993018A</vt:lpstr>
      <vt:lpstr>A125993018A_Data</vt:lpstr>
      <vt:lpstr>A125993018A_Latest</vt:lpstr>
      <vt:lpstr>A125993022T</vt:lpstr>
      <vt:lpstr>A125993022T_Data</vt:lpstr>
      <vt:lpstr>A125993022T_Latest</vt:lpstr>
      <vt:lpstr>A125993026A</vt:lpstr>
      <vt:lpstr>A125993026A_Data</vt:lpstr>
      <vt:lpstr>A125993026A_Latest</vt:lpstr>
      <vt:lpstr>A125993030T</vt:lpstr>
      <vt:lpstr>A125993030T_Data</vt:lpstr>
      <vt:lpstr>A125993030T_Latest</vt:lpstr>
      <vt:lpstr>A125993034A</vt:lpstr>
      <vt:lpstr>A125993034A_Data</vt:lpstr>
      <vt:lpstr>A125993034A_Latest</vt:lpstr>
      <vt:lpstr>A125993038K</vt:lpstr>
      <vt:lpstr>A125993038K_Data</vt:lpstr>
      <vt:lpstr>A125993038K_Latest</vt:lpstr>
      <vt:lpstr>A125993042A</vt:lpstr>
      <vt:lpstr>A125993042A_Data</vt:lpstr>
      <vt:lpstr>A125993042A_Latest</vt:lpstr>
      <vt:lpstr>A125993046K</vt:lpstr>
      <vt:lpstr>A125993046K_Data</vt:lpstr>
      <vt:lpstr>A125993046K_Latest</vt:lpstr>
      <vt:lpstr>A125993050A</vt:lpstr>
      <vt:lpstr>A125993050A_Data</vt:lpstr>
      <vt:lpstr>A125993050A_Latest</vt:lpstr>
      <vt:lpstr>A125993054K</vt:lpstr>
      <vt:lpstr>A125993054K_Data</vt:lpstr>
      <vt:lpstr>A125993054K_Latest</vt:lpstr>
      <vt:lpstr>A125993058V</vt:lpstr>
      <vt:lpstr>A125993058V_Data</vt:lpstr>
      <vt:lpstr>A125993058V_Latest</vt:lpstr>
      <vt:lpstr>A125993066V</vt:lpstr>
      <vt:lpstr>A125993066V_Data</vt:lpstr>
      <vt:lpstr>A125993066V_Latest</vt:lpstr>
      <vt:lpstr>A125993070K</vt:lpstr>
      <vt:lpstr>A125993070K_Data</vt:lpstr>
      <vt:lpstr>A125993070K_Latest</vt:lpstr>
      <vt:lpstr>A125993074V</vt:lpstr>
      <vt:lpstr>A125993074V_Data</vt:lpstr>
      <vt:lpstr>A125993074V_Latest</vt:lpstr>
      <vt:lpstr>A125993078C</vt:lpstr>
      <vt:lpstr>A125993078C_Data</vt:lpstr>
      <vt:lpstr>A125993078C_Latest</vt:lpstr>
      <vt:lpstr>A125993082V</vt:lpstr>
      <vt:lpstr>A125993082V_Data</vt:lpstr>
      <vt:lpstr>A125993082V_Latest</vt:lpstr>
      <vt:lpstr>A125993086C</vt:lpstr>
      <vt:lpstr>A125993086C_Data</vt:lpstr>
      <vt:lpstr>A125993086C_Latest</vt:lpstr>
      <vt:lpstr>A125993090V</vt:lpstr>
      <vt:lpstr>A125993090V_Data</vt:lpstr>
      <vt:lpstr>A125993090V_Latest</vt:lpstr>
      <vt:lpstr>A125993094C</vt:lpstr>
      <vt:lpstr>A125993094C_Data</vt:lpstr>
      <vt:lpstr>A125993094C_Latest</vt:lpstr>
      <vt:lpstr>A125993098L</vt:lpstr>
      <vt:lpstr>A125993098L_Data</vt:lpstr>
      <vt:lpstr>A125993098L_Latest</vt:lpstr>
      <vt:lpstr>A125993102T</vt:lpstr>
      <vt:lpstr>A125993102T_Data</vt:lpstr>
      <vt:lpstr>A125993102T_Latest</vt:lpstr>
      <vt:lpstr>A125993106A</vt:lpstr>
      <vt:lpstr>A125993106A_Data</vt:lpstr>
      <vt:lpstr>A125993106A_Latest</vt:lpstr>
      <vt:lpstr>A125993110T</vt:lpstr>
      <vt:lpstr>A125993110T_Data</vt:lpstr>
      <vt:lpstr>A125993110T_Latest</vt:lpstr>
      <vt:lpstr>A125993114A</vt:lpstr>
      <vt:lpstr>A125993114A_Data</vt:lpstr>
      <vt:lpstr>A125993114A_Latest</vt:lpstr>
      <vt:lpstr>A125993118K</vt:lpstr>
      <vt:lpstr>A125993118K_Data</vt:lpstr>
      <vt:lpstr>A125993118K_Latest</vt:lpstr>
      <vt:lpstr>A125993122A</vt:lpstr>
      <vt:lpstr>A125993122A_Data</vt:lpstr>
      <vt:lpstr>A125993122A_Latest</vt:lpstr>
      <vt:lpstr>A125993126K</vt:lpstr>
      <vt:lpstr>A125993126K_Data</vt:lpstr>
      <vt:lpstr>A125993126K_Latest</vt:lpstr>
      <vt:lpstr>A125993130A</vt:lpstr>
      <vt:lpstr>A125993130A_Data</vt:lpstr>
      <vt:lpstr>A125993130A_Latest</vt:lpstr>
      <vt:lpstr>A125993134K</vt:lpstr>
      <vt:lpstr>A125993134K_Data</vt:lpstr>
      <vt:lpstr>A125993134K_Latest</vt:lpstr>
      <vt:lpstr>A125993138V</vt:lpstr>
      <vt:lpstr>A125993138V_Data</vt:lpstr>
      <vt:lpstr>A125993138V_Latest</vt:lpstr>
      <vt:lpstr>A125993142K</vt:lpstr>
      <vt:lpstr>A125993142K_Data</vt:lpstr>
      <vt:lpstr>A125993142K_Latest</vt:lpstr>
      <vt:lpstr>A125993146V</vt:lpstr>
      <vt:lpstr>A125993146V_Data</vt:lpstr>
      <vt:lpstr>A125993146V_Latest</vt:lpstr>
      <vt:lpstr>A125993150K</vt:lpstr>
      <vt:lpstr>A125993150K_Data</vt:lpstr>
      <vt:lpstr>A125993150K_Latest</vt:lpstr>
      <vt:lpstr>A125993154V</vt:lpstr>
      <vt:lpstr>A125993154V_Data</vt:lpstr>
      <vt:lpstr>A125993154V_Latest</vt:lpstr>
      <vt:lpstr>A125993158C</vt:lpstr>
      <vt:lpstr>A125993158C_Data</vt:lpstr>
      <vt:lpstr>A125993158C_Latest</vt:lpstr>
      <vt:lpstr>A125993162V</vt:lpstr>
      <vt:lpstr>A125993162V_Data</vt:lpstr>
      <vt:lpstr>A125993162V_Latest</vt:lpstr>
      <vt:lpstr>A125993166C</vt:lpstr>
      <vt:lpstr>A125993166C_Data</vt:lpstr>
      <vt:lpstr>A125993166C_Latest</vt:lpstr>
      <vt:lpstr>A125993170V</vt:lpstr>
      <vt:lpstr>A125993170V_Data</vt:lpstr>
      <vt:lpstr>A125993170V_Latest</vt:lpstr>
      <vt:lpstr>A125993174C</vt:lpstr>
      <vt:lpstr>A125993174C_Data</vt:lpstr>
      <vt:lpstr>A125993174C_Latest</vt:lpstr>
      <vt:lpstr>A125993178L</vt:lpstr>
      <vt:lpstr>A125993178L_Data</vt:lpstr>
      <vt:lpstr>A125993178L_Latest</vt:lpstr>
      <vt:lpstr>A125993182C</vt:lpstr>
      <vt:lpstr>A125993182C_Data</vt:lpstr>
      <vt:lpstr>A125993182C_Latest</vt:lpstr>
      <vt:lpstr>A125993186L</vt:lpstr>
      <vt:lpstr>A125993186L_Data</vt:lpstr>
      <vt:lpstr>A125993186L_Latest</vt:lpstr>
      <vt:lpstr>A125993190C</vt:lpstr>
      <vt:lpstr>A125993190C_Data</vt:lpstr>
      <vt:lpstr>A125993190C_Latest</vt:lpstr>
      <vt:lpstr>A125993194L</vt:lpstr>
      <vt:lpstr>A125993194L_Data</vt:lpstr>
      <vt:lpstr>A125993194L_Latest</vt:lpstr>
      <vt:lpstr>A125993198W</vt:lpstr>
      <vt:lpstr>A125993198W_Data</vt:lpstr>
      <vt:lpstr>A125993198W_Latest</vt:lpstr>
      <vt:lpstr>A125993202A</vt:lpstr>
      <vt:lpstr>A125993202A_Data</vt:lpstr>
      <vt:lpstr>A125993202A_Latest</vt:lpstr>
      <vt:lpstr>A125993206K</vt:lpstr>
      <vt:lpstr>A125993206K_Data</vt:lpstr>
      <vt:lpstr>A125993206K_Latest</vt:lpstr>
      <vt:lpstr>A125993210A</vt:lpstr>
      <vt:lpstr>A125993210A_Data</vt:lpstr>
      <vt:lpstr>A125993210A_Latest</vt:lpstr>
      <vt:lpstr>A125993214K</vt:lpstr>
      <vt:lpstr>A125993214K_Data</vt:lpstr>
      <vt:lpstr>A125993214K_Latest</vt:lpstr>
      <vt:lpstr>A125993218V</vt:lpstr>
      <vt:lpstr>A125993218V_Data</vt:lpstr>
      <vt:lpstr>A125993218V_Latest</vt:lpstr>
      <vt:lpstr>A125993222K</vt:lpstr>
      <vt:lpstr>A125993222K_Data</vt:lpstr>
      <vt:lpstr>A125993222K_Latest</vt:lpstr>
      <vt:lpstr>A125993226V</vt:lpstr>
      <vt:lpstr>A125993226V_Data</vt:lpstr>
      <vt:lpstr>A125993226V_Latest</vt:lpstr>
      <vt:lpstr>A125993230K</vt:lpstr>
      <vt:lpstr>A125993230K_Data</vt:lpstr>
      <vt:lpstr>A125993230K_Latest</vt:lpstr>
      <vt:lpstr>A125993234V</vt:lpstr>
      <vt:lpstr>A125993234V_Data</vt:lpstr>
      <vt:lpstr>A125993234V_Latest</vt:lpstr>
      <vt:lpstr>A125993238C</vt:lpstr>
      <vt:lpstr>A125993238C_Data</vt:lpstr>
      <vt:lpstr>A125993238C_Latest</vt:lpstr>
      <vt:lpstr>A125993242V</vt:lpstr>
      <vt:lpstr>A125993242V_Data</vt:lpstr>
      <vt:lpstr>A125993242V_Latest</vt:lpstr>
      <vt:lpstr>A125993246C</vt:lpstr>
      <vt:lpstr>A125993246C_Data</vt:lpstr>
      <vt:lpstr>A125993246C_Latest</vt:lpstr>
      <vt:lpstr>A125993250V</vt:lpstr>
      <vt:lpstr>A125993250V_Data</vt:lpstr>
      <vt:lpstr>A125993250V_Latest</vt:lpstr>
      <vt:lpstr>A125993254C</vt:lpstr>
      <vt:lpstr>A125993254C_Data</vt:lpstr>
      <vt:lpstr>A125993254C_Latest</vt:lpstr>
      <vt:lpstr>A125993258L</vt:lpstr>
      <vt:lpstr>A125993258L_Data</vt:lpstr>
      <vt:lpstr>A125993258L_Latest</vt:lpstr>
      <vt:lpstr>A125993266L</vt:lpstr>
      <vt:lpstr>A125993266L_Data</vt:lpstr>
      <vt:lpstr>A125993266L_Latest</vt:lpstr>
      <vt:lpstr>A125993270C</vt:lpstr>
      <vt:lpstr>A125993270C_Data</vt:lpstr>
      <vt:lpstr>A125993270C_Latest</vt:lpstr>
      <vt:lpstr>A125993274L</vt:lpstr>
      <vt:lpstr>A125993274L_Data</vt:lpstr>
      <vt:lpstr>A125993274L_Latest</vt:lpstr>
      <vt:lpstr>A125993278W</vt:lpstr>
      <vt:lpstr>A125993278W_Data</vt:lpstr>
      <vt:lpstr>A125993278W_Latest</vt:lpstr>
      <vt:lpstr>A125993282L</vt:lpstr>
      <vt:lpstr>A125993282L_Data</vt:lpstr>
      <vt:lpstr>A125993282L_Latest</vt:lpstr>
      <vt:lpstr>A125993286W</vt:lpstr>
      <vt:lpstr>A125993286W_Data</vt:lpstr>
      <vt:lpstr>A125993286W_Latest</vt:lpstr>
      <vt:lpstr>A125993290L</vt:lpstr>
      <vt:lpstr>A125993290L_Data</vt:lpstr>
      <vt:lpstr>A125993290L_Latest</vt:lpstr>
      <vt:lpstr>A125993294W</vt:lpstr>
      <vt:lpstr>A125993294W_Data</vt:lpstr>
      <vt:lpstr>A125993294W_Latest</vt:lpstr>
      <vt:lpstr>A125993298F</vt:lpstr>
      <vt:lpstr>A125993298F_Data</vt:lpstr>
      <vt:lpstr>A125993298F_Latest</vt:lpstr>
      <vt:lpstr>A125993302K</vt:lpstr>
      <vt:lpstr>A125993302K_Data</vt:lpstr>
      <vt:lpstr>A125993302K_Latest</vt:lpstr>
      <vt:lpstr>A125993306V</vt:lpstr>
      <vt:lpstr>A125993306V_Data</vt:lpstr>
      <vt:lpstr>A125993306V_Latest</vt:lpstr>
      <vt:lpstr>A125993310K</vt:lpstr>
      <vt:lpstr>A125993310K_Data</vt:lpstr>
      <vt:lpstr>A125993310K_Latest</vt:lpstr>
      <vt:lpstr>A125993314V</vt:lpstr>
      <vt:lpstr>A125993314V_Data</vt:lpstr>
      <vt:lpstr>A125993314V_Latest</vt:lpstr>
      <vt:lpstr>A125993318C</vt:lpstr>
      <vt:lpstr>A125993318C_Data</vt:lpstr>
      <vt:lpstr>A125993318C_Latest</vt:lpstr>
      <vt:lpstr>A125993322V</vt:lpstr>
      <vt:lpstr>A125993322V_Data</vt:lpstr>
      <vt:lpstr>A125993322V_Latest</vt:lpstr>
      <vt:lpstr>A125993326C</vt:lpstr>
      <vt:lpstr>A125993326C_Data</vt:lpstr>
      <vt:lpstr>A125993326C_Latest</vt:lpstr>
      <vt:lpstr>A125993330V</vt:lpstr>
      <vt:lpstr>A125993330V_Data</vt:lpstr>
      <vt:lpstr>A125993330V_Latest</vt:lpstr>
      <vt:lpstr>A125993334C</vt:lpstr>
      <vt:lpstr>A125993334C_Data</vt:lpstr>
      <vt:lpstr>A125993334C_Latest</vt:lpstr>
      <vt:lpstr>A125993338L</vt:lpstr>
      <vt:lpstr>A125993338L_Data</vt:lpstr>
      <vt:lpstr>A125993338L_Latest</vt:lpstr>
      <vt:lpstr>A125993342C</vt:lpstr>
      <vt:lpstr>A125993342C_Data</vt:lpstr>
      <vt:lpstr>A125993342C_Latest</vt:lpstr>
      <vt:lpstr>A125993346L</vt:lpstr>
      <vt:lpstr>A125993346L_Data</vt:lpstr>
      <vt:lpstr>A125993346L_Latest</vt:lpstr>
      <vt:lpstr>A125993350C</vt:lpstr>
      <vt:lpstr>A125993350C_Data</vt:lpstr>
      <vt:lpstr>A125993350C_Latest</vt:lpstr>
      <vt:lpstr>A125993354L</vt:lpstr>
      <vt:lpstr>A125993354L_Data</vt:lpstr>
      <vt:lpstr>A125993354L_Latest</vt:lpstr>
      <vt:lpstr>A125993358W</vt:lpstr>
      <vt:lpstr>A125993358W_Data</vt:lpstr>
      <vt:lpstr>A125993358W_Latest</vt:lpstr>
      <vt:lpstr>A125993362L</vt:lpstr>
      <vt:lpstr>A125993362L_Data</vt:lpstr>
      <vt:lpstr>A125993362L_Latest</vt:lpstr>
      <vt:lpstr>A125993366W</vt:lpstr>
      <vt:lpstr>A125993366W_Data</vt:lpstr>
      <vt:lpstr>A125993366W_Latest</vt:lpstr>
      <vt:lpstr>A125993370L</vt:lpstr>
      <vt:lpstr>A125993370L_Data</vt:lpstr>
      <vt:lpstr>A125993370L_Latest</vt:lpstr>
      <vt:lpstr>A125993374W</vt:lpstr>
      <vt:lpstr>A125993374W_Data</vt:lpstr>
      <vt:lpstr>A125993374W_Latest</vt:lpstr>
      <vt:lpstr>A125993378F</vt:lpstr>
      <vt:lpstr>A125993378F_Data</vt:lpstr>
      <vt:lpstr>A125993378F_Latest</vt:lpstr>
      <vt:lpstr>A125993382W</vt:lpstr>
      <vt:lpstr>A125993382W_Data</vt:lpstr>
      <vt:lpstr>A125993382W_Latest</vt:lpstr>
      <vt:lpstr>A125993386F</vt:lpstr>
      <vt:lpstr>A125993386F_Data</vt:lpstr>
      <vt:lpstr>A125993386F_Latest</vt:lpstr>
      <vt:lpstr>A125993390W</vt:lpstr>
      <vt:lpstr>A125993390W_Data</vt:lpstr>
      <vt:lpstr>A125993390W_Latest</vt:lpstr>
      <vt:lpstr>A125993394F</vt:lpstr>
      <vt:lpstr>A125993394F_Data</vt:lpstr>
      <vt:lpstr>A125993394F_Latest</vt:lpstr>
      <vt:lpstr>A125993398R</vt:lpstr>
      <vt:lpstr>A125993398R_Data</vt:lpstr>
      <vt:lpstr>A125993398R_Latest</vt:lpstr>
      <vt:lpstr>A125993402V</vt:lpstr>
      <vt:lpstr>A125993402V_Data</vt:lpstr>
      <vt:lpstr>A125993402V_Latest</vt:lpstr>
      <vt:lpstr>A125993406C</vt:lpstr>
      <vt:lpstr>A125993406C_Data</vt:lpstr>
      <vt:lpstr>A125993406C_Latest</vt:lpstr>
      <vt:lpstr>A125993410V</vt:lpstr>
      <vt:lpstr>A125993410V_Data</vt:lpstr>
      <vt:lpstr>A125993410V_Latest</vt:lpstr>
      <vt:lpstr>A125993414C</vt:lpstr>
      <vt:lpstr>A125993414C_Data</vt:lpstr>
      <vt:lpstr>A125993414C_Latest</vt:lpstr>
      <vt:lpstr>A125993418L</vt:lpstr>
      <vt:lpstr>A125993418L_Data</vt:lpstr>
      <vt:lpstr>A125993418L_Latest</vt:lpstr>
      <vt:lpstr>A125993422C</vt:lpstr>
      <vt:lpstr>A125993422C_Data</vt:lpstr>
      <vt:lpstr>A125993422C_Latest</vt:lpstr>
      <vt:lpstr>A125993426L</vt:lpstr>
      <vt:lpstr>A125993426L_Data</vt:lpstr>
      <vt:lpstr>A125993426L_Latest</vt:lpstr>
      <vt:lpstr>A125993430C</vt:lpstr>
      <vt:lpstr>A125993430C_Data</vt:lpstr>
      <vt:lpstr>A125993430C_Latest</vt:lpstr>
      <vt:lpstr>A125993434L</vt:lpstr>
      <vt:lpstr>A125993434L_Data</vt:lpstr>
      <vt:lpstr>A125993434L_Latest</vt:lpstr>
      <vt:lpstr>A125993438W</vt:lpstr>
      <vt:lpstr>A125993438W_Data</vt:lpstr>
      <vt:lpstr>A125993438W_Latest</vt:lpstr>
      <vt:lpstr>A125993442L</vt:lpstr>
      <vt:lpstr>A125993442L_Data</vt:lpstr>
      <vt:lpstr>A125993442L_Latest</vt:lpstr>
      <vt:lpstr>A125993446W</vt:lpstr>
      <vt:lpstr>A125993446W_Data</vt:lpstr>
      <vt:lpstr>A125993446W_Latest</vt:lpstr>
      <vt:lpstr>A125993450L</vt:lpstr>
      <vt:lpstr>A125993450L_Data</vt:lpstr>
      <vt:lpstr>A125993450L_Latest</vt:lpstr>
      <vt:lpstr>A125993454W</vt:lpstr>
      <vt:lpstr>A125993454W_Data</vt:lpstr>
      <vt:lpstr>A125993454W_Latest</vt:lpstr>
      <vt:lpstr>A125993458F</vt:lpstr>
      <vt:lpstr>A125993458F_Data</vt:lpstr>
      <vt:lpstr>A125993458F_Latest</vt:lpstr>
      <vt:lpstr>A125993466F</vt:lpstr>
      <vt:lpstr>A125993466F_Data</vt:lpstr>
      <vt:lpstr>A125993466F_Latest</vt:lpstr>
      <vt:lpstr>A125993470W</vt:lpstr>
      <vt:lpstr>A125993470W_Data</vt:lpstr>
      <vt:lpstr>A125993470W_Latest</vt:lpstr>
      <vt:lpstr>A125993474F</vt:lpstr>
      <vt:lpstr>A125993474F_Data</vt:lpstr>
      <vt:lpstr>A125993474F_Latest</vt:lpstr>
      <vt:lpstr>A125993478R</vt:lpstr>
      <vt:lpstr>A125993478R_Data</vt:lpstr>
      <vt:lpstr>A125993478R_Latest</vt:lpstr>
      <vt:lpstr>A125993482F</vt:lpstr>
      <vt:lpstr>A125993482F_Data</vt:lpstr>
      <vt:lpstr>A125993482F_Latest</vt:lpstr>
      <vt:lpstr>A125993486R</vt:lpstr>
      <vt:lpstr>A125993486R_Data</vt:lpstr>
      <vt:lpstr>A125993486R_Latest</vt:lpstr>
      <vt:lpstr>A125993490F</vt:lpstr>
      <vt:lpstr>A125993490F_Data</vt:lpstr>
      <vt:lpstr>A125993490F_Latest</vt:lpstr>
      <vt:lpstr>A125993494R</vt:lpstr>
      <vt:lpstr>A125993494R_Data</vt:lpstr>
      <vt:lpstr>A125993494R_Latest</vt:lpstr>
      <vt:lpstr>A125993498X</vt:lpstr>
      <vt:lpstr>A125993498X_Data</vt:lpstr>
      <vt:lpstr>A125993498X_Latest</vt:lpstr>
      <vt:lpstr>A125993502C</vt:lpstr>
      <vt:lpstr>A125993502C_Data</vt:lpstr>
      <vt:lpstr>A125993502C_Latest</vt:lpstr>
      <vt:lpstr>A125993506L</vt:lpstr>
      <vt:lpstr>A125993506L_Data</vt:lpstr>
      <vt:lpstr>A125993506L_Latest</vt:lpstr>
      <vt:lpstr>A125993510C</vt:lpstr>
      <vt:lpstr>A125993510C_Data</vt:lpstr>
      <vt:lpstr>A125993510C_Latest</vt:lpstr>
      <vt:lpstr>A125993514L</vt:lpstr>
      <vt:lpstr>A125993514L_Data</vt:lpstr>
      <vt:lpstr>A125993514L_Latest</vt:lpstr>
      <vt:lpstr>A125993518W</vt:lpstr>
      <vt:lpstr>A125993518W_Data</vt:lpstr>
      <vt:lpstr>A125993518W_Latest</vt:lpstr>
      <vt:lpstr>A125993522L</vt:lpstr>
      <vt:lpstr>A125993522L_Data</vt:lpstr>
      <vt:lpstr>A125993522L_Latest</vt:lpstr>
      <vt:lpstr>A125993526W</vt:lpstr>
      <vt:lpstr>A125993526W_Data</vt:lpstr>
      <vt:lpstr>A125993526W_Latest</vt:lpstr>
      <vt:lpstr>A125993530L</vt:lpstr>
      <vt:lpstr>A125993530L_Data</vt:lpstr>
      <vt:lpstr>A125993530L_Latest</vt:lpstr>
      <vt:lpstr>A125993534W</vt:lpstr>
      <vt:lpstr>A125993534W_Data</vt:lpstr>
      <vt:lpstr>A125993534W_Latest</vt:lpstr>
      <vt:lpstr>A125993538F</vt:lpstr>
      <vt:lpstr>A125993538F_Data</vt:lpstr>
      <vt:lpstr>A125993538F_Latest</vt:lpstr>
      <vt:lpstr>A125993542W</vt:lpstr>
      <vt:lpstr>A125993542W_Data</vt:lpstr>
      <vt:lpstr>A125993542W_Latest</vt:lpstr>
      <vt:lpstr>A125993546F</vt:lpstr>
      <vt:lpstr>A125993546F_Data</vt:lpstr>
      <vt:lpstr>A125993546F_Latest</vt:lpstr>
      <vt:lpstr>A125993550W</vt:lpstr>
      <vt:lpstr>A125993550W_Data</vt:lpstr>
      <vt:lpstr>A125993550W_Latest</vt:lpstr>
      <vt:lpstr>A125993554F</vt:lpstr>
      <vt:lpstr>A125993554F_Data</vt:lpstr>
      <vt:lpstr>A125993554F_Latest</vt:lpstr>
      <vt:lpstr>A125993558R</vt:lpstr>
      <vt:lpstr>A125993558R_Data</vt:lpstr>
      <vt:lpstr>A125993558R_Latest</vt:lpstr>
      <vt:lpstr>A125993562F</vt:lpstr>
      <vt:lpstr>A125993562F_Data</vt:lpstr>
      <vt:lpstr>A125993562F_Latest</vt:lpstr>
      <vt:lpstr>A125993566R</vt:lpstr>
      <vt:lpstr>A125993566R_Data</vt:lpstr>
      <vt:lpstr>A125993566R_Latest</vt:lpstr>
      <vt:lpstr>A125993570F</vt:lpstr>
      <vt:lpstr>A125993570F_Data</vt:lpstr>
      <vt:lpstr>A125993570F_Latest</vt:lpstr>
      <vt:lpstr>A125993574R</vt:lpstr>
      <vt:lpstr>A125993574R_Data</vt:lpstr>
      <vt:lpstr>A125993574R_Latest</vt:lpstr>
      <vt:lpstr>A125993578X</vt:lpstr>
      <vt:lpstr>A125993578X_Data</vt:lpstr>
      <vt:lpstr>A125993578X_Latest</vt:lpstr>
      <vt:lpstr>A125993582R</vt:lpstr>
      <vt:lpstr>A125993582R_Data</vt:lpstr>
      <vt:lpstr>A125993582R_Latest</vt:lpstr>
      <vt:lpstr>A125993586X</vt:lpstr>
      <vt:lpstr>A125993586X_Data</vt:lpstr>
      <vt:lpstr>A125993586X_Latest</vt:lpstr>
      <vt:lpstr>A125993590R</vt:lpstr>
      <vt:lpstr>A125993590R_Data</vt:lpstr>
      <vt:lpstr>A125993590R_Latest</vt:lpstr>
      <vt:lpstr>A125993594X</vt:lpstr>
      <vt:lpstr>A125993594X_Data</vt:lpstr>
      <vt:lpstr>A125993594X_Latest</vt:lpstr>
      <vt:lpstr>A125993598J</vt:lpstr>
      <vt:lpstr>A125993598J_Data</vt:lpstr>
      <vt:lpstr>A125993598J_Latest</vt:lpstr>
      <vt:lpstr>A125993602L</vt:lpstr>
      <vt:lpstr>A125993602L_Data</vt:lpstr>
      <vt:lpstr>A125993602L_Latest</vt:lpstr>
      <vt:lpstr>A125993606W</vt:lpstr>
      <vt:lpstr>A125993606W_Data</vt:lpstr>
      <vt:lpstr>A125993606W_Latest</vt:lpstr>
      <vt:lpstr>A125993610L</vt:lpstr>
      <vt:lpstr>A125993610L_Data</vt:lpstr>
      <vt:lpstr>A125993610L_Latest</vt:lpstr>
      <vt:lpstr>A125993614W</vt:lpstr>
      <vt:lpstr>A125993614W_Data</vt:lpstr>
      <vt:lpstr>A125993614W_Latest</vt:lpstr>
      <vt:lpstr>A125993618F</vt:lpstr>
      <vt:lpstr>A125993618F_Data</vt:lpstr>
      <vt:lpstr>A125993618F_Latest</vt:lpstr>
      <vt:lpstr>A125993622W</vt:lpstr>
      <vt:lpstr>A125993622W_Data</vt:lpstr>
      <vt:lpstr>A125993622W_Latest</vt:lpstr>
      <vt:lpstr>A125993626F</vt:lpstr>
      <vt:lpstr>A125993626F_Data</vt:lpstr>
      <vt:lpstr>A125993626F_Latest</vt:lpstr>
      <vt:lpstr>A125993630W</vt:lpstr>
      <vt:lpstr>A125993630W_Data</vt:lpstr>
      <vt:lpstr>A125993630W_Latest</vt:lpstr>
      <vt:lpstr>A125993634F</vt:lpstr>
      <vt:lpstr>A125993634F_Data</vt:lpstr>
      <vt:lpstr>A125993634F_Latest</vt:lpstr>
      <vt:lpstr>A125993638R</vt:lpstr>
      <vt:lpstr>A125993638R_Data</vt:lpstr>
      <vt:lpstr>A125993638R_Latest</vt:lpstr>
      <vt:lpstr>A125993642F</vt:lpstr>
      <vt:lpstr>A125993642F_Data</vt:lpstr>
      <vt:lpstr>A125993642F_Latest</vt:lpstr>
      <vt:lpstr>A125993646R</vt:lpstr>
      <vt:lpstr>A125993646R_Data</vt:lpstr>
      <vt:lpstr>A125993646R_Latest</vt:lpstr>
      <vt:lpstr>A125993650F</vt:lpstr>
      <vt:lpstr>A125993650F_Data</vt:lpstr>
      <vt:lpstr>A125993650F_Latest</vt:lpstr>
      <vt:lpstr>A125993654R</vt:lpstr>
      <vt:lpstr>A125993654R_Data</vt:lpstr>
      <vt:lpstr>A125993654R_Latest</vt:lpstr>
      <vt:lpstr>A125993658X</vt:lpstr>
      <vt:lpstr>A125993658X_Data</vt:lpstr>
      <vt:lpstr>A125993658X_Latest</vt:lpstr>
      <vt:lpstr>A125993666X</vt:lpstr>
      <vt:lpstr>A125993666X_Data</vt:lpstr>
      <vt:lpstr>A125993666X_Latest</vt:lpstr>
      <vt:lpstr>A125993670R</vt:lpstr>
      <vt:lpstr>A125993670R_Data</vt:lpstr>
      <vt:lpstr>A125993670R_Latest</vt:lpstr>
      <vt:lpstr>A125993674X</vt:lpstr>
      <vt:lpstr>A125993674X_Data</vt:lpstr>
      <vt:lpstr>A125993674X_Latest</vt:lpstr>
      <vt:lpstr>A125993678J</vt:lpstr>
      <vt:lpstr>A125993678J_Data</vt:lpstr>
      <vt:lpstr>A125993678J_Latest</vt:lpstr>
      <vt:lpstr>A125993682X</vt:lpstr>
      <vt:lpstr>A125993682X_Data</vt:lpstr>
      <vt:lpstr>A125993682X_Latest</vt:lpstr>
      <vt:lpstr>A125993686J</vt:lpstr>
      <vt:lpstr>A125993686J_Data</vt:lpstr>
      <vt:lpstr>A125993686J_Latest</vt:lpstr>
      <vt:lpstr>A125993690X</vt:lpstr>
      <vt:lpstr>A125993690X_Data</vt:lpstr>
      <vt:lpstr>A125993690X_Latest</vt:lpstr>
      <vt:lpstr>A125993694J</vt:lpstr>
      <vt:lpstr>A125993694J_Data</vt:lpstr>
      <vt:lpstr>A125993694J_Latest</vt:lpstr>
      <vt:lpstr>A125993698T</vt:lpstr>
      <vt:lpstr>A125993698T_Data</vt:lpstr>
      <vt:lpstr>A125993698T_Latest</vt:lpstr>
      <vt:lpstr>A125993702W</vt:lpstr>
      <vt:lpstr>A125993702W_Data</vt:lpstr>
      <vt:lpstr>A125993702W_Latest</vt:lpstr>
      <vt:lpstr>A125993706F</vt:lpstr>
      <vt:lpstr>A125993706F_Data</vt:lpstr>
      <vt:lpstr>A125993706F_Latest</vt:lpstr>
      <vt:lpstr>A125993710W</vt:lpstr>
      <vt:lpstr>A125993710W_Data</vt:lpstr>
      <vt:lpstr>A125993710W_Latest</vt:lpstr>
      <vt:lpstr>A125993714F</vt:lpstr>
      <vt:lpstr>A125993714F_Data</vt:lpstr>
      <vt:lpstr>A125993714F_Latest</vt:lpstr>
      <vt:lpstr>A125993718R</vt:lpstr>
      <vt:lpstr>A125993718R_Data</vt:lpstr>
      <vt:lpstr>A125993718R_Latest</vt:lpstr>
      <vt:lpstr>A125993722F</vt:lpstr>
      <vt:lpstr>A125993722F_Data</vt:lpstr>
      <vt:lpstr>A125993722F_Latest</vt:lpstr>
      <vt:lpstr>A125993726R</vt:lpstr>
      <vt:lpstr>A125993726R_Data</vt:lpstr>
      <vt:lpstr>A125993726R_Latest</vt:lpstr>
      <vt:lpstr>A125993730F</vt:lpstr>
      <vt:lpstr>A125993730F_Data</vt:lpstr>
      <vt:lpstr>A125993730F_Latest</vt:lpstr>
      <vt:lpstr>A125993734R</vt:lpstr>
      <vt:lpstr>A125993734R_Data</vt:lpstr>
      <vt:lpstr>A125993734R_Latest</vt:lpstr>
      <vt:lpstr>A125993738X</vt:lpstr>
      <vt:lpstr>A125993738X_Data</vt:lpstr>
      <vt:lpstr>A125993738X_Latest</vt:lpstr>
      <vt:lpstr>A125993742R</vt:lpstr>
      <vt:lpstr>A125993742R_Data</vt:lpstr>
      <vt:lpstr>A125993742R_Latest</vt:lpstr>
      <vt:lpstr>A125993746X</vt:lpstr>
      <vt:lpstr>A125993746X_Data</vt:lpstr>
      <vt:lpstr>A125993746X_Latest</vt:lpstr>
      <vt:lpstr>A125993750R</vt:lpstr>
      <vt:lpstr>A125993750R_Data</vt:lpstr>
      <vt:lpstr>A125993750R_Latest</vt:lpstr>
      <vt:lpstr>A125993754X</vt:lpstr>
      <vt:lpstr>A125993754X_Data</vt:lpstr>
      <vt:lpstr>A125993754X_Latest</vt:lpstr>
      <vt:lpstr>A125993758J</vt:lpstr>
      <vt:lpstr>A125993758J_Data</vt:lpstr>
      <vt:lpstr>A125993758J_Latest</vt:lpstr>
      <vt:lpstr>A125993762X</vt:lpstr>
      <vt:lpstr>A125993762X_Data</vt:lpstr>
      <vt:lpstr>A125993762X_Latest</vt:lpstr>
      <vt:lpstr>A125993766J</vt:lpstr>
      <vt:lpstr>A125993766J_Data</vt:lpstr>
      <vt:lpstr>A125993766J_Latest</vt:lpstr>
      <vt:lpstr>A125993770X</vt:lpstr>
      <vt:lpstr>A125993770X_Data</vt:lpstr>
      <vt:lpstr>A125993770X_Latest</vt:lpstr>
      <vt:lpstr>A125993774J</vt:lpstr>
      <vt:lpstr>A125993774J_Data</vt:lpstr>
      <vt:lpstr>A125993774J_Latest</vt:lpstr>
      <vt:lpstr>A125993778T</vt:lpstr>
      <vt:lpstr>A125993778T_Data</vt:lpstr>
      <vt:lpstr>A125993778T_Latest</vt:lpstr>
      <vt:lpstr>A125993782J</vt:lpstr>
      <vt:lpstr>A125993782J_Data</vt:lpstr>
      <vt:lpstr>A125993782J_Latest</vt:lpstr>
      <vt:lpstr>A125993786T</vt:lpstr>
      <vt:lpstr>A125993786T_Data</vt:lpstr>
      <vt:lpstr>A125993786T_Latest</vt:lpstr>
      <vt:lpstr>A125993790J</vt:lpstr>
      <vt:lpstr>A125993790J_Data</vt:lpstr>
      <vt:lpstr>A125993790J_Latest</vt:lpstr>
      <vt:lpstr>A125993794T</vt:lpstr>
      <vt:lpstr>A125993794T_Data</vt:lpstr>
      <vt:lpstr>A125993794T_Latest</vt:lpstr>
      <vt:lpstr>A125993798A</vt:lpstr>
      <vt:lpstr>A125993798A_Data</vt:lpstr>
      <vt:lpstr>A125993798A_Latest</vt:lpstr>
      <vt:lpstr>A125993802F</vt:lpstr>
      <vt:lpstr>A125993802F_Data</vt:lpstr>
      <vt:lpstr>A125993802F_Latest</vt:lpstr>
      <vt:lpstr>A125993806R</vt:lpstr>
      <vt:lpstr>A125993806R_Data</vt:lpstr>
      <vt:lpstr>A125993806R_Latest</vt:lpstr>
      <vt:lpstr>A125993810F</vt:lpstr>
      <vt:lpstr>A125993810F_Data</vt:lpstr>
      <vt:lpstr>A125993810F_Latest</vt:lpstr>
      <vt:lpstr>A125993814R</vt:lpstr>
      <vt:lpstr>A125993814R_Data</vt:lpstr>
      <vt:lpstr>A125993814R_Latest</vt:lpstr>
      <vt:lpstr>A125993818X</vt:lpstr>
      <vt:lpstr>A125993818X_Data</vt:lpstr>
      <vt:lpstr>A125993818X_Latest</vt:lpstr>
      <vt:lpstr>A125993822R</vt:lpstr>
      <vt:lpstr>A125993822R_Data</vt:lpstr>
      <vt:lpstr>A125993822R_Latest</vt:lpstr>
      <vt:lpstr>A125993826X</vt:lpstr>
      <vt:lpstr>A125993826X_Data</vt:lpstr>
      <vt:lpstr>A125993826X_Latest</vt:lpstr>
      <vt:lpstr>A125993830R</vt:lpstr>
      <vt:lpstr>A125993830R_Data</vt:lpstr>
      <vt:lpstr>A125993830R_Latest</vt:lpstr>
      <vt:lpstr>A125993834X</vt:lpstr>
      <vt:lpstr>A125993834X_Data</vt:lpstr>
      <vt:lpstr>A125993834X_Latest</vt:lpstr>
      <vt:lpstr>A125993838J</vt:lpstr>
      <vt:lpstr>A125993838J_Data</vt:lpstr>
      <vt:lpstr>A125993838J_Latest</vt:lpstr>
      <vt:lpstr>A125993842X</vt:lpstr>
      <vt:lpstr>A125993842X_Data</vt:lpstr>
      <vt:lpstr>A125993842X_Latest</vt:lpstr>
      <vt:lpstr>A125993846J</vt:lpstr>
      <vt:lpstr>A125993846J_Data</vt:lpstr>
      <vt:lpstr>A125993846J_Latest</vt:lpstr>
      <vt:lpstr>A125993850X</vt:lpstr>
      <vt:lpstr>A125993850X_Data</vt:lpstr>
      <vt:lpstr>A125993850X_Latest</vt:lpstr>
      <vt:lpstr>A125993854J</vt:lpstr>
      <vt:lpstr>A125993854J_Data</vt:lpstr>
      <vt:lpstr>A125993854J_Latest</vt:lpstr>
      <vt:lpstr>A125993858T</vt:lpstr>
      <vt:lpstr>A125993858T_Data</vt:lpstr>
      <vt:lpstr>A125993858T_Latest</vt:lpstr>
      <vt:lpstr>A125993866T</vt:lpstr>
      <vt:lpstr>A125993866T_Data</vt:lpstr>
      <vt:lpstr>A125993866T_Latest</vt:lpstr>
      <vt:lpstr>A125993870J</vt:lpstr>
      <vt:lpstr>A125993870J_Data</vt:lpstr>
      <vt:lpstr>A125993870J_Latest</vt:lpstr>
      <vt:lpstr>A125993874T</vt:lpstr>
      <vt:lpstr>A125993874T_Data</vt:lpstr>
      <vt:lpstr>A125993874T_Latest</vt:lpstr>
      <vt:lpstr>A125993878A</vt:lpstr>
      <vt:lpstr>A125993878A_Data</vt:lpstr>
      <vt:lpstr>A125993878A_Latest</vt:lpstr>
      <vt:lpstr>A125993882T</vt:lpstr>
      <vt:lpstr>A125993882T_Data</vt:lpstr>
      <vt:lpstr>A125993882T_Latest</vt:lpstr>
      <vt:lpstr>A125993886A</vt:lpstr>
      <vt:lpstr>A125993886A_Data</vt:lpstr>
      <vt:lpstr>A125993886A_Latest</vt:lpstr>
      <vt:lpstr>A125993890T</vt:lpstr>
      <vt:lpstr>A125993890T_Data</vt:lpstr>
      <vt:lpstr>A125993890T_Latest</vt:lpstr>
      <vt:lpstr>A125993894A</vt:lpstr>
      <vt:lpstr>A125993894A_Data</vt:lpstr>
      <vt:lpstr>A125993894A_Latest</vt:lpstr>
      <vt:lpstr>A125993898K</vt:lpstr>
      <vt:lpstr>A125993898K_Data</vt:lpstr>
      <vt:lpstr>A125993898K_Latest</vt:lpstr>
      <vt:lpstr>A125993902R</vt:lpstr>
      <vt:lpstr>A125993902R_Data</vt:lpstr>
      <vt:lpstr>A125993902R_Latest</vt:lpstr>
      <vt:lpstr>A125993906X</vt:lpstr>
      <vt:lpstr>A125993906X_Data</vt:lpstr>
      <vt:lpstr>A125993906X_Latest</vt:lpstr>
      <vt:lpstr>A125993910R</vt:lpstr>
      <vt:lpstr>A125993910R_Data</vt:lpstr>
      <vt:lpstr>A125993910R_Latest</vt:lpstr>
      <vt:lpstr>A125993914X</vt:lpstr>
      <vt:lpstr>A125993914X_Data</vt:lpstr>
      <vt:lpstr>A125993914X_Latest</vt:lpstr>
      <vt:lpstr>A125993918J</vt:lpstr>
      <vt:lpstr>A125993918J_Data</vt:lpstr>
      <vt:lpstr>A125993918J_Latest</vt:lpstr>
      <vt:lpstr>A125993922X</vt:lpstr>
      <vt:lpstr>A125993922X_Data</vt:lpstr>
      <vt:lpstr>A125993922X_Latest</vt:lpstr>
      <vt:lpstr>A125993926J</vt:lpstr>
      <vt:lpstr>A125993926J_Data</vt:lpstr>
      <vt:lpstr>A125993926J_Latest</vt:lpstr>
      <vt:lpstr>A125993930X</vt:lpstr>
      <vt:lpstr>A125993930X_Data</vt:lpstr>
      <vt:lpstr>A125993930X_Latest</vt:lpstr>
      <vt:lpstr>A125993934J</vt:lpstr>
      <vt:lpstr>A125993934J_Data</vt:lpstr>
      <vt:lpstr>A125993934J_Latest</vt:lpstr>
      <vt:lpstr>A125993938T</vt:lpstr>
      <vt:lpstr>A125993938T_Data</vt:lpstr>
      <vt:lpstr>A125993938T_Latest</vt:lpstr>
      <vt:lpstr>A125993942J</vt:lpstr>
      <vt:lpstr>A125993942J_Data</vt:lpstr>
      <vt:lpstr>A125993942J_Latest</vt:lpstr>
      <vt:lpstr>A125993946T</vt:lpstr>
      <vt:lpstr>A125993946T_Data</vt:lpstr>
      <vt:lpstr>A125993946T_Latest</vt:lpstr>
      <vt:lpstr>A125993950J</vt:lpstr>
      <vt:lpstr>A125993950J_Data</vt:lpstr>
      <vt:lpstr>A125993950J_Latest</vt:lpstr>
      <vt:lpstr>A125993954T</vt:lpstr>
      <vt:lpstr>A125993954T_Data</vt:lpstr>
      <vt:lpstr>A125993954T_Latest</vt:lpstr>
      <vt:lpstr>A125993958A</vt:lpstr>
      <vt:lpstr>A125993958A_Data</vt:lpstr>
      <vt:lpstr>A125993958A_Latest</vt:lpstr>
      <vt:lpstr>A125993962T</vt:lpstr>
      <vt:lpstr>A125993962T_Data</vt:lpstr>
      <vt:lpstr>A125993962T_Latest</vt:lpstr>
      <vt:lpstr>A125993966A</vt:lpstr>
      <vt:lpstr>A125993966A_Data</vt:lpstr>
      <vt:lpstr>A125993966A_Latest</vt:lpstr>
      <vt:lpstr>A125993970T</vt:lpstr>
      <vt:lpstr>A125993970T_Data</vt:lpstr>
      <vt:lpstr>A125993970T_Latest</vt:lpstr>
      <vt:lpstr>A125993974A</vt:lpstr>
      <vt:lpstr>A125993974A_Data</vt:lpstr>
      <vt:lpstr>A125993974A_Latest</vt:lpstr>
      <vt:lpstr>A125993978K</vt:lpstr>
      <vt:lpstr>A125993978K_Data</vt:lpstr>
      <vt:lpstr>A125993978K_Latest</vt:lpstr>
      <vt:lpstr>A125993982A</vt:lpstr>
      <vt:lpstr>A125993982A_Data</vt:lpstr>
      <vt:lpstr>A125993982A_Latest</vt:lpstr>
      <vt:lpstr>A125993986K</vt:lpstr>
      <vt:lpstr>A125993986K_Data</vt:lpstr>
      <vt:lpstr>A125993986K_Latest</vt:lpstr>
      <vt:lpstr>A125993990A</vt:lpstr>
      <vt:lpstr>A125993990A_Data</vt:lpstr>
      <vt:lpstr>A125993990A_Latest</vt:lpstr>
      <vt:lpstr>A125993994K</vt:lpstr>
      <vt:lpstr>A125993994K_Data</vt:lpstr>
      <vt:lpstr>A125993994K_Latest</vt:lpstr>
      <vt:lpstr>A125993998V</vt:lpstr>
      <vt:lpstr>A125993998V_Data</vt:lpstr>
      <vt:lpstr>A125993998V_Latest</vt:lpstr>
      <vt:lpstr>A125994002A</vt:lpstr>
      <vt:lpstr>A125994002A_Data</vt:lpstr>
      <vt:lpstr>A125994002A_Latest</vt:lpstr>
      <vt:lpstr>A125994006K</vt:lpstr>
      <vt:lpstr>A125994006K_Data</vt:lpstr>
      <vt:lpstr>A125994006K_Latest</vt:lpstr>
      <vt:lpstr>A125994010A</vt:lpstr>
      <vt:lpstr>A125994010A_Data</vt:lpstr>
      <vt:lpstr>A125994010A_Latest</vt:lpstr>
      <vt:lpstr>A125994014K</vt:lpstr>
      <vt:lpstr>A125994014K_Data</vt:lpstr>
      <vt:lpstr>A125994014K_Latest</vt:lpstr>
      <vt:lpstr>A125994018V</vt:lpstr>
      <vt:lpstr>A125994018V_Data</vt:lpstr>
      <vt:lpstr>A125994018V_Latest</vt:lpstr>
      <vt:lpstr>A125994022K</vt:lpstr>
      <vt:lpstr>A125994022K_Data</vt:lpstr>
      <vt:lpstr>A125994022K_Latest</vt:lpstr>
      <vt:lpstr>A125994026V</vt:lpstr>
      <vt:lpstr>A125994026V_Data</vt:lpstr>
      <vt:lpstr>A125994026V_Latest</vt:lpstr>
      <vt:lpstr>A125994030K</vt:lpstr>
      <vt:lpstr>A125994030K_Data</vt:lpstr>
      <vt:lpstr>A125994030K_Latest</vt:lpstr>
      <vt:lpstr>A125994034V</vt:lpstr>
      <vt:lpstr>A125994034V_Data</vt:lpstr>
      <vt:lpstr>A125994034V_Latest</vt:lpstr>
      <vt:lpstr>A125994038C</vt:lpstr>
      <vt:lpstr>A125994038C_Data</vt:lpstr>
      <vt:lpstr>A125994038C_Latest</vt:lpstr>
      <vt:lpstr>A125994042V</vt:lpstr>
      <vt:lpstr>A125994042V_Data</vt:lpstr>
      <vt:lpstr>A125994042V_Latest</vt:lpstr>
      <vt:lpstr>A125994046C</vt:lpstr>
      <vt:lpstr>A125994046C_Data</vt:lpstr>
      <vt:lpstr>A125994046C_Latest</vt:lpstr>
      <vt:lpstr>A125994050V</vt:lpstr>
      <vt:lpstr>A125994050V_Data</vt:lpstr>
      <vt:lpstr>A125994050V_Latest</vt:lpstr>
      <vt:lpstr>A125994054C</vt:lpstr>
      <vt:lpstr>A125994054C_Data</vt:lpstr>
      <vt:lpstr>A125994054C_Latest</vt:lpstr>
      <vt:lpstr>A125994058L</vt:lpstr>
      <vt:lpstr>A125994058L_Data</vt:lpstr>
      <vt:lpstr>A125994058L_Latest</vt:lpstr>
      <vt:lpstr>A125994066L</vt:lpstr>
      <vt:lpstr>A125994066L_Data</vt:lpstr>
      <vt:lpstr>A125994066L_Latest</vt:lpstr>
      <vt:lpstr>A125994070C</vt:lpstr>
      <vt:lpstr>A125994070C_Data</vt:lpstr>
      <vt:lpstr>A125994070C_Latest</vt:lpstr>
      <vt:lpstr>A125994074L</vt:lpstr>
      <vt:lpstr>A125994074L_Data</vt:lpstr>
      <vt:lpstr>A125994074L_Latest</vt:lpstr>
      <vt:lpstr>A125994078W</vt:lpstr>
      <vt:lpstr>A125994078W_Data</vt:lpstr>
      <vt:lpstr>A125994078W_Latest</vt:lpstr>
      <vt:lpstr>A125994082L</vt:lpstr>
      <vt:lpstr>A125994082L_Data</vt:lpstr>
      <vt:lpstr>A125994082L_Latest</vt:lpstr>
      <vt:lpstr>A125994086W</vt:lpstr>
      <vt:lpstr>A125994086W_Data</vt:lpstr>
      <vt:lpstr>A125994086W_Latest</vt:lpstr>
      <vt:lpstr>A125994090L</vt:lpstr>
      <vt:lpstr>A125994090L_Data</vt:lpstr>
      <vt:lpstr>A125994090L_Latest</vt:lpstr>
      <vt:lpstr>A125994094W</vt:lpstr>
      <vt:lpstr>A125994094W_Data</vt:lpstr>
      <vt:lpstr>A125994094W_Latest</vt:lpstr>
      <vt:lpstr>A125994098F</vt:lpstr>
      <vt:lpstr>A125994098F_Data</vt:lpstr>
      <vt:lpstr>A125994098F_Latest</vt:lpstr>
      <vt:lpstr>A125994102K</vt:lpstr>
      <vt:lpstr>A125994102K_Data</vt:lpstr>
      <vt:lpstr>A125994102K_Latest</vt:lpstr>
      <vt:lpstr>A125994106V</vt:lpstr>
      <vt:lpstr>A125994106V_Data</vt:lpstr>
      <vt:lpstr>A125994106V_Latest</vt:lpstr>
      <vt:lpstr>A125994110K</vt:lpstr>
      <vt:lpstr>A125994110K_Data</vt:lpstr>
      <vt:lpstr>A125994110K_Latest</vt:lpstr>
      <vt:lpstr>A125994114V</vt:lpstr>
      <vt:lpstr>A125994114V_Data</vt:lpstr>
      <vt:lpstr>A125994114V_Latest</vt:lpstr>
      <vt:lpstr>A125994118C</vt:lpstr>
      <vt:lpstr>A125994118C_Data</vt:lpstr>
      <vt:lpstr>A125994118C_Latest</vt:lpstr>
      <vt:lpstr>A125994122V</vt:lpstr>
      <vt:lpstr>A125994122V_Data</vt:lpstr>
      <vt:lpstr>A125994122V_Latest</vt:lpstr>
      <vt:lpstr>A125994126C</vt:lpstr>
      <vt:lpstr>A125994126C_Data</vt:lpstr>
      <vt:lpstr>A125994126C_Latest</vt:lpstr>
      <vt:lpstr>A125994130V</vt:lpstr>
      <vt:lpstr>A125994130V_Data</vt:lpstr>
      <vt:lpstr>A125994130V_Latest</vt:lpstr>
      <vt:lpstr>A125994134C</vt:lpstr>
      <vt:lpstr>A125994134C_Data</vt:lpstr>
      <vt:lpstr>A125994134C_Latest</vt:lpstr>
      <vt:lpstr>A125994138L</vt:lpstr>
      <vt:lpstr>A125994138L_Data</vt:lpstr>
      <vt:lpstr>A125994138L_Latest</vt:lpstr>
      <vt:lpstr>A125994142C</vt:lpstr>
      <vt:lpstr>A125994142C_Data</vt:lpstr>
      <vt:lpstr>A125994142C_Latest</vt:lpstr>
      <vt:lpstr>A125994146L</vt:lpstr>
      <vt:lpstr>A125994146L_Data</vt:lpstr>
      <vt:lpstr>A125994146L_Latest</vt:lpstr>
      <vt:lpstr>A125994150C</vt:lpstr>
      <vt:lpstr>A125994150C_Data</vt:lpstr>
      <vt:lpstr>A125994150C_Latest</vt:lpstr>
      <vt:lpstr>A125994154L</vt:lpstr>
      <vt:lpstr>A125994154L_Data</vt:lpstr>
      <vt:lpstr>A125994154L_Latest</vt:lpstr>
      <vt:lpstr>A125994158W</vt:lpstr>
      <vt:lpstr>A125994158W_Data</vt:lpstr>
      <vt:lpstr>A125994158W_Latest</vt:lpstr>
      <vt:lpstr>A125994162L</vt:lpstr>
      <vt:lpstr>A125994162L_Data</vt:lpstr>
      <vt:lpstr>A125994162L_Latest</vt:lpstr>
      <vt:lpstr>A125994166W</vt:lpstr>
      <vt:lpstr>A125994166W_Data</vt:lpstr>
      <vt:lpstr>A125994166W_Latest</vt:lpstr>
      <vt:lpstr>A125994170L</vt:lpstr>
      <vt:lpstr>A125994170L_Data</vt:lpstr>
      <vt:lpstr>A125994170L_Latest</vt:lpstr>
      <vt:lpstr>A125994174W</vt:lpstr>
      <vt:lpstr>A125994174W_Data</vt:lpstr>
      <vt:lpstr>A125994174W_Latest</vt:lpstr>
      <vt:lpstr>A125994178F</vt:lpstr>
      <vt:lpstr>A125994178F_Data</vt:lpstr>
      <vt:lpstr>A125994178F_Latest</vt:lpstr>
      <vt:lpstr>A125994182W</vt:lpstr>
      <vt:lpstr>A125994182W_Data</vt:lpstr>
      <vt:lpstr>A125994182W_Latest</vt:lpstr>
      <vt:lpstr>A125994186F</vt:lpstr>
      <vt:lpstr>A125994186F_Data</vt:lpstr>
      <vt:lpstr>A125994186F_Latest</vt:lpstr>
      <vt:lpstr>A125994190W</vt:lpstr>
      <vt:lpstr>A125994190W_Data</vt:lpstr>
      <vt:lpstr>A125994190W_Latest</vt:lpstr>
      <vt:lpstr>A125994194F</vt:lpstr>
      <vt:lpstr>A125994194F_Data</vt:lpstr>
      <vt:lpstr>A125994194F_Latest</vt:lpstr>
      <vt:lpstr>A125994198R</vt:lpstr>
      <vt:lpstr>A125994198R_Data</vt:lpstr>
      <vt:lpstr>A125994198R_Latest</vt:lpstr>
      <vt:lpstr>A125994202V</vt:lpstr>
      <vt:lpstr>A125994202V_Data</vt:lpstr>
      <vt:lpstr>A125994202V_Latest</vt:lpstr>
      <vt:lpstr>A125994206C</vt:lpstr>
      <vt:lpstr>A125994206C_Data</vt:lpstr>
      <vt:lpstr>A125994206C_Latest</vt:lpstr>
      <vt:lpstr>A125994210V</vt:lpstr>
      <vt:lpstr>A125994210V_Data</vt:lpstr>
      <vt:lpstr>A125994210V_Latest</vt:lpstr>
      <vt:lpstr>A125994214C</vt:lpstr>
      <vt:lpstr>A125994214C_Data</vt:lpstr>
      <vt:lpstr>A125994214C_Latest</vt:lpstr>
      <vt:lpstr>A125994218L</vt:lpstr>
      <vt:lpstr>A125994218L_Data</vt:lpstr>
      <vt:lpstr>A125994218L_Latest</vt:lpstr>
      <vt:lpstr>A125994222C</vt:lpstr>
      <vt:lpstr>A125994222C_Data</vt:lpstr>
      <vt:lpstr>A125994222C_Latest</vt:lpstr>
      <vt:lpstr>A125994226L</vt:lpstr>
      <vt:lpstr>A125994226L_Data</vt:lpstr>
      <vt:lpstr>A125994226L_Latest</vt:lpstr>
      <vt:lpstr>A125994230C</vt:lpstr>
      <vt:lpstr>A125994230C_Data</vt:lpstr>
      <vt:lpstr>A125994230C_Latest</vt:lpstr>
      <vt:lpstr>A125994234L</vt:lpstr>
      <vt:lpstr>A125994234L_Data</vt:lpstr>
      <vt:lpstr>A125994234L_Latest</vt:lpstr>
      <vt:lpstr>A125994238W</vt:lpstr>
      <vt:lpstr>A125994238W_Data</vt:lpstr>
      <vt:lpstr>A125994238W_Latest</vt:lpstr>
      <vt:lpstr>A125994242L</vt:lpstr>
      <vt:lpstr>A125994242L_Data</vt:lpstr>
      <vt:lpstr>A125994242L_Latest</vt:lpstr>
      <vt:lpstr>A125994246W</vt:lpstr>
      <vt:lpstr>A125994246W_Data</vt:lpstr>
      <vt:lpstr>A125994246W_Latest</vt:lpstr>
      <vt:lpstr>A125994250L</vt:lpstr>
      <vt:lpstr>A125994250L_Data</vt:lpstr>
      <vt:lpstr>A125994250L_Latest</vt:lpstr>
      <vt:lpstr>A125994254W</vt:lpstr>
      <vt:lpstr>A125994254W_Data</vt:lpstr>
      <vt:lpstr>A125994254W_Latest</vt:lpstr>
      <vt:lpstr>A125994258F</vt:lpstr>
      <vt:lpstr>A125994258F_Data</vt:lpstr>
      <vt:lpstr>A125994258F_Latest</vt:lpstr>
      <vt:lpstr>A125994266F</vt:lpstr>
      <vt:lpstr>A125994266F_Data</vt:lpstr>
      <vt:lpstr>A125994266F_Latest</vt:lpstr>
      <vt:lpstr>A125994270W</vt:lpstr>
      <vt:lpstr>A125994270W_Data</vt:lpstr>
      <vt:lpstr>A125994270W_Latest</vt:lpstr>
      <vt:lpstr>A125994274F</vt:lpstr>
      <vt:lpstr>A125994274F_Data</vt:lpstr>
      <vt:lpstr>A125994274F_Latest</vt:lpstr>
      <vt:lpstr>A125994278R</vt:lpstr>
      <vt:lpstr>A125994278R_Data</vt:lpstr>
      <vt:lpstr>A125994278R_Latest</vt:lpstr>
      <vt:lpstr>A125994282F</vt:lpstr>
      <vt:lpstr>A125994282F_Data</vt:lpstr>
      <vt:lpstr>A125994282F_Latest</vt:lpstr>
      <vt:lpstr>A125994286R</vt:lpstr>
      <vt:lpstr>A125994286R_Data</vt:lpstr>
      <vt:lpstr>A125994286R_Latest</vt:lpstr>
      <vt:lpstr>A125994290F</vt:lpstr>
      <vt:lpstr>A125994290F_Data</vt:lpstr>
      <vt:lpstr>A125994290F_Latest</vt:lpstr>
      <vt:lpstr>A125994294R</vt:lpstr>
      <vt:lpstr>A125994294R_Data</vt:lpstr>
      <vt:lpstr>A125994294R_Latest</vt:lpstr>
      <vt:lpstr>A125994298X</vt:lpstr>
      <vt:lpstr>A125994298X_Data</vt:lpstr>
      <vt:lpstr>A125994298X_Latest</vt:lpstr>
      <vt:lpstr>A125994302C</vt:lpstr>
      <vt:lpstr>A125994302C_Data</vt:lpstr>
      <vt:lpstr>A125994302C_Latest</vt:lpstr>
      <vt:lpstr>A125994306L</vt:lpstr>
      <vt:lpstr>A125994306L_Data</vt:lpstr>
      <vt:lpstr>A125994306L_Latest</vt:lpstr>
      <vt:lpstr>A125994310C</vt:lpstr>
      <vt:lpstr>A125994310C_Data</vt:lpstr>
      <vt:lpstr>A125994310C_Latest</vt:lpstr>
      <vt:lpstr>A125994314L</vt:lpstr>
      <vt:lpstr>A125994314L_Data</vt:lpstr>
      <vt:lpstr>A125994314L_Latest</vt:lpstr>
      <vt:lpstr>A125994318W</vt:lpstr>
      <vt:lpstr>A125994318W_Data</vt:lpstr>
      <vt:lpstr>A125994318W_Latest</vt:lpstr>
      <vt:lpstr>A125994322L</vt:lpstr>
      <vt:lpstr>A125994322L_Data</vt:lpstr>
      <vt:lpstr>A125994322L_Latest</vt:lpstr>
      <vt:lpstr>A125994326W</vt:lpstr>
      <vt:lpstr>A125994326W_Data</vt:lpstr>
      <vt:lpstr>A125994326W_Latest</vt:lpstr>
      <vt:lpstr>A125994330L</vt:lpstr>
      <vt:lpstr>A125994330L_Data</vt:lpstr>
      <vt:lpstr>A125994330L_Latest</vt:lpstr>
      <vt:lpstr>A125994334W</vt:lpstr>
      <vt:lpstr>A125994334W_Data</vt:lpstr>
      <vt:lpstr>A125994334W_Latest</vt:lpstr>
      <vt:lpstr>A125994338F</vt:lpstr>
      <vt:lpstr>A125994338F_Data</vt:lpstr>
      <vt:lpstr>A125994338F_Latest</vt:lpstr>
      <vt:lpstr>A125994342W</vt:lpstr>
      <vt:lpstr>A125994342W_Data</vt:lpstr>
      <vt:lpstr>A125994342W_Latest</vt:lpstr>
      <vt:lpstr>A125994346F</vt:lpstr>
      <vt:lpstr>A125994346F_Data</vt:lpstr>
      <vt:lpstr>A125994346F_Latest</vt:lpstr>
      <vt:lpstr>A125994350W</vt:lpstr>
      <vt:lpstr>A125994350W_Data</vt:lpstr>
      <vt:lpstr>A125994350W_Latest</vt:lpstr>
      <vt:lpstr>A125994354F</vt:lpstr>
      <vt:lpstr>A125994354F_Data</vt:lpstr>
      <vt:lpstr>A125994354F_Latest</vt:lpstr>
      <vt:lpstr>A125994358R</vt:lpstr>
      <vt:lpstr>A125994358R_Data</vt:lpstr>
      <vt:lpstr>A125994358R_Latest</vt:lpstr>
      <vt:lpstr>A125994362F</vt:lpstr>
      <vt:lpstr>A125994362F_Data</vt:lpstr>
      <vt:lpstr>A125994362F_Latest</vt:lpstr>
      <vt:lpstr>A125994366R</vt:lpstr>
      <vt:lpstr>A125994366R_Data</vt:lpstr>
      <vt:lpstr>A125994366R_Latest</vt:lpstr>
      <vt:lpstr>A125994370F</vt:lpstr>
      <vt:lpstr>A125994370F_Data</vt:lpstr>
      <vt:lpstr>A125994370F_Latest</vt:lpstr>
      <vt:lpstr>A125994374R</vt:lpstr>
      <vt:lpstr>A125994374R_Data</vt:lpstr>
      <vt:lpstr>A125994374R_Latest</vt:lpstr>
      <vt:lpstr>A125994378X</vt:lpstr>
      <vt:lpstr>A125994378X_Data</vt:lpstr>
      <vt:lpstr>A125994378X_Latest</vt:lpstr>
      <vt:lpstr>A125994382R</vt:lpstr>
      <vt:lpstr>A125994382R_Data</vt:lpstr>
      <vt:lpstr>A125994382R_Latest</vt:lpstr>
      <vt:lpstr>A125994386X</vt:lpstr>
      <vt:lpstr>A125994386X_Data</vt:lpstr>
      <vt:lpstr>A125994386X_Latest</vt:lpstr>
      <vt:lpstr>A125994390R</vt:lpstr>
      <vt:lpstr>A125994390R_Data</vt:lpstr>
      <vt:lpstr>A125994390R_Latest</vt:lpstr>
      <vt:lpstr>A125994394X</vt:lpstr>
      <vt:lpstr>A125994394X_Data</vt:lpstr>
      <vt:lpstr>A125994394X_Latest</vt:lpstr>
      <vt:lpstr>A125994398J</vt:lpstr>
      <vt:lpstr>A125994398J_Data</vt:lpstr>
      <vt:lpstr>A125994398J_Latest</vt:lpstr>
      <vt:lpstr>A125994402L</vt:lpstr>
      <vt:lpstr>A125994402L_Data</vt:lpstr>
      <vt:lpstr>A125994402L_Latest</vt:lpstr>
      <vt:lpstr>A125994406W</vt:lpstr>
      <vt:lpstr>A125994406W_Data</vt:lpstr>
      <vt:lpstr>A125994406W_Latest</vt:lpstr>
      <vt:lpstr>A125994410L</vt:lpstr>
      <vt:lpstr>A125994410L_Data</vt:lpstr>
      <vt:lpstr>A125994410L_Latest</vt:lpstr>
      <vt:lpstr>A125994414W</vt:lpstr>
      <vt:lpstr>A125994414W_Data</vt:lpstr>
      <vt:lpstr>A125994414W_Latest</vt:lpstr>
      <vt:lpstr>A125994418F</vt:lpstr>
      <vt:lpstr>A125994418F_Data</vt:lpstr>
      <vt:lpstr>A125994418F_Latest</vt:lpstr>
      <vt:lpstr>A125994422W</vt:lpstr>
      <vt:lpstr>A125994422W_Data</vt:lpstr>
      <vt:lpstr>A125994422W_Latest</vt:lpstr>
      <vt:lpstr>A125994426F</vt:lpstr>
      <vt:lpstr>A125994426F_Data</vt:lpstr>
      <vt:lpstr>A125994426F_Latest</vt:lpstr>
      <vt:lpstr>A125994430W</vt:lpstr>
      <vt:lpstr>A125994430W_Data</vt:lpstr>
      <vt:lpstr>A125994430W_Latest</vt:lpstr>
      <vt:lpstr>A125994434F</vt:lpstr>
      <vt:lpstr>A125994434F_Data</vt:lpstr>
      <vt:lpstr>A125994434F_Latest</vt:lpstr>
      <vt:lpstr>A125994438R</vt:lpstr>
      <vt:lpstr>A125994438R_Data</vt:lpstr>
      <vt:lpstr>A125994438R_Latest</vt:lpstr>
      <vt:lpstr>A125994442F</vt:lpstr>
      <vt:lpstr>A125994442F_Data</vt:lpstr>
      <vt:lpstr>A125994442F_Latest</vt:lpstr>
      <vt:lpstr>A125994446R</vt:lpstr>
      <vt:lpstr>A125994446R_Data</vt:lpstr>
      <vt:lpstr>A125994446R_Latest</vt:lpstr>
      <vt:lpstr>A125994450F</vt:lpstr>
      <vt:lpstr>A125994450F_Data</vt:lpstr>
      <vt:lpstr>A125994450F_Latest</vt:lpstr>
      <vt:lpstr>A125994454R</vt:lpstr>
      <vt:lpstr>A125994454R_Data</vt:lpstr>
      <vt:lpstr>A125994454R_Latest</vt:lpstr>
      <vt:lpstr>A125994458X</vt:lpstr>
      <vt:lpstr>A125994458X_Data</vt:lpstr>
      <vt:lpstr>A125994458X_Latest</vt:lpstr>
      <vt:lpstr>A125994466X</vt:lpstr>
      <vt:lpstr>A125994466X_Data</vt:lpstr>
      <vt:lpstr>A125994466X_Latest</vt:lpstr>
      <vt:lpstr>A125994470R</vt:lpstr>
      <vt:lpstr>A125994470R_Data</vt:lpstr>
      <vt:lpstr>A125994470R_Latest</vt:lpstr>
      <vt:lpstr>A125994474X</vt:lpstr>
      <vt:lpstr>A125994474X_Data</vt:lpstr>
      <vt:lpstr>A125994474X_Latest</vt:lpstr>
      <vt:lpstr>A125994478J</vt:lpstr>
      <vt:lpstr>A125994478J_Data</vt:lpstr>
      <vt:lpstr>A125994478J_Latest</vt:lpstr>
      <vt:lpstr>A125994482X</vt:lpstr>
      <vt:lpstr>A125994482X_Data</vt:lpstr>
      <vt:lpstr>A125994482X_Latest</vt:lpstr>
      <vt:lpstr>A125994486J</vt:lpstr>
      <vt:lpstr>A125994486J_Data</vt:lpstr>
      <vt:lpstr>A125994486J_Latest</vt:lpstr>
      <vt:lpstr>A125994490X</vt:lpstr>
      <vt:lpstr>A125994490X_Data</vt:lpstr>
      <vt:lpstr>A125994490X_Latest</vt:lpstr>
      <vt:lpstr>A125994494J</vt:lpstr>
      <vt:lpstr>A125994494J_Data</vt:lpstr>
      <vt:lpstr>A125994494J_Latest</vt:lpstr>
      <vt:lpstr>A125994498T</vt:lpstr>
      <vt:lpstr>A125994498T_Data</vt:lpstr>
      <vt:lpstr>A125994498T_Latest</vt:lpstr>
      <vt:lpstr>A125994502W</vt:lpstr>
      <vt:lpstr>A125994502W_Data</vt:lpstr>
      <vt:lpstr>A125994502W_Latest</vt:lpstr>
      <vt:lpstr>A125994506F</vt:lpstr>
      <vt:lpstr>A125994506F_Data</vt:lpstr>
      <vt:lpstr>A125994506F_Latest</vt:lpstr>
      <vt:lpstr>A125994510W</vt:lpstr>
      <vt:lpstr>A125994510W_Data</vt:lpstr>
      <vt:lpstr>A125994510W_Latest</vt:lpstr>
      <vt:lpstr>A125994514F</vt:lpstr>
      <vt:lpstr>A125994514F_Data</vt:lpstr>
      <vt:lpstr>A125994514F_Latest</vt:lpstr>
      <vt:lpstr>A125994518R</vt:lpstr>
      <vt:lpstr>A125994518R_Data</vt:lpstr>
      <vt:lpstr>A125994518R_Latest</vt:lpstr>
      <vt:lpstr>A125994522F</vt:lpstr>
      <vt:lpstr>A125994522F_Data</vt:lpstr>
      <vt:lpstr>A125994522F_Latest</vt:lpstr>
      <vt:lpstr>A125994526R</vt:lpstr>
      <vt:lpstr>A125994526R_Data</vt:lpstr>
      <vt:lpstr>A125994526R_Latest</vt:lpstr>
      <vt:lpstr>A125994530F</vt:lpstr>
      <vt:lpstr>A125994530F_Data</vt:lpstr>
      <vt:lpstr>A125994530F_Latest</vt:lpstr>
      <vt:lpstr>A125994534R</vt:lpstr>
      <vt:lpstr>A125994534R_Data</vt:lpstr>
      <vt:lpstr>A125994534R_Latest</vt:lpstr>
      <vt:lpstr>A125994538X</vt:lpstr>
      <vt:lpstr>A125994538X_Data</vt:lpstr>
      <vt:lpstr>A125994538X_Latest</vt:lpstr>
      <vt:lpstr>A125994542R</vt:lpstr>
      <vt:lpstr>A125994542R_Data</vt:lpstr>
      <vt:lpstr>A125994542R_Latest</vt:lpstr>
      <vt:lpstr>A125994546X</vt:lpstr>
      <vt:lpstr>A125994546X_Data</vt:lpstr>
      <vt:lpstr>A125994546X_Latest</vt:lpstr>
      <vt:lpstr>A125994550R</vt:lpstr>
      <vt:lpstr>A125994550R_Data</vt:lpstr>
      <vt:lpstr>A125994550R_Latest</vt:lpstr>
      <vt:lpstr>A125994554X</vt:lpstr>
      <vt:lpstr>A125994554X_Data</vt:lpstr>
      <vt:lpstr>A125994554X_Latest</vt:lpstr>
      <vt:lpstr>A125994558J</vt:lpstr>
      <vt:lpstr>A125994558J_Data</vt:lpstr>
      <vt:lpstr>A125994558J_Latest</vt:lpstr>
      <vt:lpstr>A125994562X</vt:lpstr>
      <vt:lpstr>A125994562X_Data</vt:lpstr>
      <vt:lpstr>A125994562X_Latest</vt:lpstr>
      <vt:lpstr>A125994566J</vt:lpstr>
      <vt:lpstr>A125994566J_Data</vt:lpstr>
      <vt:lpstr>A125994566J_Latest</vt:lpstr>
      <vt:lpstr>A125994570X</vt:lpstr>
      <vt:lpstr>A125994570X_Data</vt:lpstr>
      <vt:lpstr>A125994570X_Latest</vt:lpstr>
      <vt:lpstr>A125994574J</vt:lpstr>
      <vt:lpstr>A125994574J_Data</vt:lpstr>
      <vt:lpstr>A125994574J_Latest</vt:lpstr>
      <vt:lpstr>A125994578T</vt:lpstr>
      <vt:lpstr>A125994578T_Data</vt:lpstr>
      <vt:lpstr>A125994578T_Latest</vt:lpstr>
      <vt:lpstr>A125994582J</vt:lpstr>
      <vt:lpstr>A125994582J_Data</vt:lpstr>
      <vt:lpstr>A125994582J_Latest</vt:lpstr>
      <vt:lpstr>A125994586T</vt:lpstr>
      <vt:lpstr>A125994586T_Data</vt:lpstr>
      <vt:lpstr>A125994586T_Latest</vt:lpstr>
      <vt:lpstr>A125994590J</vt:lpstr>
      <vt:lpstr>A125994590J_Data</vt:lpstr>
      <vt:lpstr>A125994590J_Latest</vt:lpstr>
      <vt:lpstr>A125994594T</vt:lpstr>
      <vt:lpstr>A125994594T_Data</vt:lpstr>
      <vt:lpstr>A125994594T_Latest</vt:lpstr>
      <vt:lpstr>A125994598A</vt:lpstr>
      <vt:lpstr>A125994598A_Data</vt:lpstr>
      <vt:lpstr>A125994598A_Latest</vt:lpstr>
      <vt:lpstr>A125994602F</vt:lpstr>
      <vt:lpstr>A125994602F_Data</vt:lpstr>
      <vt:lpstr>A125994602F_Latest</vt:lpstr>
      <vt:lpstr>A125994606R</vt:lpstr>
      <vt:lpstr>A125994606R_Data</vt:lpstr>
      <vt:lpstr>A125994606R_Latest</vt:lpstr>
      <vt:lpstr>A125994610F</vt:lpstr>
      <vt:lpstr>A125994610F_Data</vt:lpstr>
      <vt:lpstr>A125994610F_Latest</vt:lpstr>
      <vt:lpstr>A125994614R</vt:lpstr>
      <vt:lpstr>A125994614R_Data</vt:lpstr>
      <vt:lpstr>A125994614R_Latest</vt:lpstr>
      <vt:lpstr>A125994618X</vt:lpstr>
      <vt:lpstr>A125994618X_Data</vt:lpstr>
      <vt:lpstr>A125994618X_Latest</vt:lpstr>
      <vt:lpstr>A125994622R</vt:lpstr>
      <vt:lpstr>A125994622R_Data</vt:lpstr>
      <vt:lpstr>A125994622R_Latest</vt:lpstr>
      <vt:lpstr>A125994626X</vt:lpstr>
      <vt:lpstr>A125994626X_Data</vt:lpstr>
      <vt:lpstr>A125994626X_Latest</vt:lpstr>
      <vt:lpstr>A125994630R</vt:lpstr>
      <vt:lpstr>A125994630R_Data</vt:lpstr>
      <vt:lpstr>A125994630R_Latest</vt:lpstr>
      <vt:lpstr>A125994634X</vt:lpstr>
      <vt:lpstr>A125994634X_Data</vt:lpstr>
      <vt:lpstr>A125994634X_Latest</vt:lpstr>
      <vt:lpstr>A125994638J</vt:lpstr>
      <vt:lpstr>A125994638J_Data</vt:lpstr>
      <vt:lpstr>A125994638J_Latest</vt:lpstr>
      <vt:lpstr>A125994642X</vt:lpstr>
      <vt:lpstr>A125994642X_Data</vt:lpstr>
      <vt:lpstr>A125994642X_Latest</vt:lpstr>
      <vt:lpstr>A125994646J</vt:lpstr>
      <vt:lpstr>A125994646J_Data</vt:lpstr>
      <vt:lpstr>A125994646J_Latest</vt:lpstr>
      <vt:lpstr>A125994650X</vt:lpstr>
      <vt:lpstr>A125994650X_Data</vt:lpstr>
      <vt:lpstr>A125994650X_Latest</vt:lpstr>
      <vt:lpstr>A125994654J</vt:lpstr>
      <vt:lpstr>A125994654J_Data</vt:lpstr>
      <vt:lpstr>A125994654J_Latest</vt:lpstr>
      <vt:lpstr>A125994658T</vt:lpstr>
      <vt:lpstr>A125994658T_Data</vt:lpstr>
      <vt:lpstr>A125994658T_Latest</vt:lpstr>
      <vt:lpstr>A125994666T</vt:lpstr>
      <vt:lpstr>A125994666T_Data</vt:lpstr>
      <vt:lpstr>A125994666T_Latest</vt:lpstr>
      <vt:lpstr>A125994670J</vt:lpstr>
      <vt:lpstr>A125994670J_Data</vt:lpstr>
      <vt:lpstr>A125994670J_Latest</vt:lpstr>
      <vt:lpstr>A125994674T</vt:lpstr>
      <vt:lpstr>A125994674T_Data</vt:lpstr>
      <vt:lpstr>A125994674T_Latest</vt:lpstr>
      <vt:lpstr>A125994678A</vt:lpstr>
      <vt:lpstr>A125994678A_Data</vt:lpstr>
      <vt:lpstr>A125994678A_Latest</vt:lpstr>
      <vt:lpstr>A125994682T</vt:lpstr>
      <vt:lpstr>A125994682T_Data</vt:lpstr>
      <vt:lpstr>A125994682T_Latest</vt:lpstr>
      <vt:lpstr>A125994686A</vt:lpstr>
      <vt:lpstr>A125994686A_Data</vt:lpstr>
      <vt:lpstr>A125994686A_Latest</vt:lpstr>
      <vt:lpstr>A125994690T</vt:lpstr>
      <vt:lpstr>A125994690T_Data</vt:lpstr>
      <vt:lpstr>A125994690T_Latest</vt:lpstr>
      <vt:lpstr>A125994694A</vt:lpstr>
      <vt:lpstr>A125994694A_Data</vt:lpstr>
      <vt:lpstr>A125994694A_Latest</vt:lpstr>
      <vt:lpstr>A125994698K</vt:lpstr>
      <vt:lpstr>A125994698K_Data</vt:lpstr>
      <vt:lpstr>A125994698K_Latest</vt:lpstr>
      <vt:lpstr>A125994702R</vt:lpstr>
      <vt:lpstr>A125994702R_Data</vt:lpstr>
      <vt:lpstr>A125994702R_Latest</vt:lpstr>
      <vt:lpstr>A125994706X</vt:lpstr>
      <vt:lpstr>A125994706X_Data</vt:lpstr>
      <vt:lpstr>A125994706X_Latest</vt:lpstr>
      <vt:lpstr>A125994710R</vt:lpstr>
      <vt:lpstr>A125994710R_Data</vt:lpstr>
      <vt:lpstr>A125994710R_Latest</vt:lpstr>
      <vt:lpstr>A125994714X</vt:lpstr>
      <vt:lpstr>A125994714X_Data</vt:lpstr>
      <vt:lpstr>A125994714X_Latest</vt:lpstr>
      <vt:lpstr>A125994718J</vt:lpstr>
      <vt:lpstr>A125994718J_Data</vt:lpstr>
      <vt:lpstr>A125994718J_Latest</vt:lpstr>
      <vt:lpstr>A125994722X</vt:lpstr>
      <vt:lpstr>A125994722X_Data</vt:lpstr>
      <vt:lpstr>A125994722X_Latest</vt:lpstr>
      <vt:lpstr>A125994726J</vt:lpstr>
      <vt:lpstr>A125994726J_Data</vt:lpstr>
      <vt:lpstr>A125994726J_Latest</vt:lpstr>
      <vt:lpstr>A125994730X</vt:lpstr>
      <vt:lpstr>A125994730X_Data</vt:lpstr>
      <vt:lpstr>A125994730X_Latest</vt:lpstr>
      <vt:lpstr>A125994734J</vt:lpstr>
      <vt:lpstr>A125994734J_Data</vt:lpstr>
      <vt:lpstr>A125994734J_Latest</vt:lpstr>
      <vt:lpstr>A125994738T</vt:lpstr>
      <vt:lpstr>A125994738T_Data</vt:lpstr>
      <vt:lpstr>A125994738T_Latest</vt:lpstr>
      <vt:lpstr>A125994742J</vt:lpstr>
      <vt:lpstr>A125994742J_Data</vt:lpstr>
      <vt:lpstr>A125994742J_Latest</vt:lpstr>
      <vt:lpstr>A125994746T</vt:lpstr>
      <vt:lpstr>A125994746T_Data</vt:lpstr>
      <vt:lpstr>A125994746T_Latest</vt:lpstr>
      <vt:lpstr>A125994750J</vt:lpstr>
      <vt:lpstr>A125994750J_Data</vt:lpstr>
      <vt:lpstr>A125994750J_Latest</vt:lpstr>
      <vt:lpstr>A125994754T</vt:lpstr>
      <vt:lpstr>A125994754T_Data</vt:lpstr>
      <vt:lpstr>A125994754T_Latest</vt:lpstr>
      <vt:lpstr>A125994758A</vt:lpstr>
      <vt:lpstr>A125994758A_Data</vt:lpstr>
      <vt:lpstr>A125994758A_Latest</vt:lpstr>
      <vt:lpstr>A125994762T</vt:lpstr>
      <vt:lpstr>A125994762T_Data</vt:lpstr>
      <vt:lpstr>A125994762T_Latest</vt:lpstr>
      <vt:lpstr>A125994766A</vt:lpstr>
      <vt:lpstr>A125994766A_Data</vt:lpstr>
      <vt:lpstr>A125994766A_Latest</vt:lpstr>
      <vt:lpstr>A125994770T</vt:lpstr>
      <vt:lpstr>A125994770T_Data</vt:lpstr>
      <vt:lpstr>A125994770T_Latest</vt:lpstr>
      <vt:lpstr>A125994774A</vt:lpstr>
      <vt:lpstr>A125994774A_Data</vt:lpstr>
      <vt:lpstr>A125994774A_Latest</vt:lpstr>
      <vt:lpstr>A125994778K</vt:lpstr>
      <vt:lpstr>A125994778K_Data</vt:lpstr>
      <vt:lpstr>A125994778K_Latest</vt:lpstr>
      <vt:lpstr>A125994782A</vt:lpstr>
      <vt:lpstr>A125994782A_Data</vt:lpstr>
      <vt:lpstr>A125994782A_Latest</vt:lpstr>
      <vt:lpstr>A125994786K</vt:lpstr>
      <vt:lpstr>A125994786K_Data</vt:lpstr>
      <vt:lpstr>A125994786K_Latest</vt:lpstr>
      <vt:lpstr>A125994790A</vt:lpstr>
      <vt:lpstr>A125994790A_Data</vt:lpstr>
      <vt:lpstr>A125994790A_Latest</vt:lpstr>
      <vt:lpstr>A125994794K</vt:lpstr>
      <vt:lpstr>A125994794K_Data</vt:lpstr>
      <vt:lpstr>A125994794K_Latest</vt:lpstr>
      <vt:lpstr>A125994798V</vt:lpstr>
      <vt:lpstr>A125994798V_Data</vt:lpstr>
      <vt:lpstr>A125994798V_Latest</vt:lpstr>
      <vt:lpstr>A125994802X</vt:lpstr>
      <vt:lpstr>A125994802X_Data</vt:lpstr>
      <vt:lpstr>A125994802X_Latest</vt:lpstr>
      <vt:lpstr>A125994806J</vt:lpstr>
      <vt:lpstr>A125994806J_Data</vt:lpstr>
      <vt:lpstr>A125994806J_Latest</vt:lpstr>
      <vt:lpstr>A125994810X</vt:lpstr>
      <vt:lpstr>A125994810X_Data</vt:lpstr>
      <vt:lpstr>A125994810X_Latest</vt:lpstr>
      <vt:lpstr>A125994814J</vt:lpstr>
      <vt:lpstr>A125994814J_Data</vt:lpstr>
      <vt:lpstr>A125994814J_Latest</vt:lpstr>
      <vt:lpstr>A125994818T</vt:lpstr>
      <vt:lpstr>A125994818T_Data</vt:lpstr>
      <vt:lpstr>A125994818T_Latest</vt:lpstr>
      <vt:lpstr>A125994822J</vt:lpstr>
      <vt:lpstr>A125994822J_Data</vt:lpstr>
      <vt:lpstr>A125994822J_Latest</vt:lpstr>
      <vt:lpstr>A125994826T</vt:lpstr>
      <vt:lpstr>A125994826T_Data</vt:lpstr>
      <vt:lpstr>A125994826T_Latest</vt:lpstr>
      <vt:lpstr>A125994830J</vt:lpstr>
      <vt:lpstr>A125994830J_Data</vt:lpstr>
      <vt:lpstr>A125994830J_Latest</vt:lpstr>
      <vt:lpstr>A125994834T</vt:lpstr>
      <vt:lpstr>A125994834T_Data</vt:lpstr>
      <vt:lpstr>A125994834T_Latest</vt:lpstr>
      <vt:lpstr>A125994838A</vt:lpstr>
      <vt:lpstr>A125994838A_Data</vt:lpstr>
      <vt:lpstr>A125994838A_Latest</vt:lpstr>
      <vt:lpstr>A125994842T</vt:lpstr>
      <vt:lpstr>A125994842T_Data</vt:lpstr>
      <vt:lpstr>A125994842T_Latest</vt:lpstr>
      <vt:lpstr>A125994846A</vt:lpstr>
      <vt:lpstr>A125994846A_Data</vt:lpstr>
      <vt:lpstr>A125994846A_Latest</vt:lpstr>
      <vt:lpstr>A125994850T</vt:lpstr>
      <vt:lpstr>A125994850T_Data</vt:lpstr>
      <vt:lpstr>A125994850T_Latest</vt:lpstr>
      <vt:lpstr>A125994854A</vt:lpstr>
      <vt:lpstr>A125994854A_Data</vt:lpstr>
      <vt:lpstr>A125994854A_Latest</vt:lpstr>
      <vt:lpstr>A125994858K</vt:lpstr>
      <vt:lpstr>A125994858K_Data</vt:lpstr>
      <vt:lpstr>A125994858K_Latest</vt:lpstr>
      <vt:lpstr>A125994866K</vt:lpstr>
      <vt:lpstr>A125994866K_Data</vt:lpstr>
      <vt:lpstr>A125994866K_Latest</vt:lpstr>
      <vt:lpstr>A125994870A</vt:lpstr>
      <vt:lpstr>A125994870A_Data</vt:lpstr>
      <vt:lpstr>A125994870A_Latest</vt:lpstr>
      <vt:lpstr>A125994874K</vt:lpstr>
      <vt:lpstr>A125994874K_Data</vt:lpstr>
      <vt:lpstr>A125994874K_Latest</vt:lpstr>
      <vt:lpstr>A125994878V</vt:lpstr>
      <vt:lpstr>A125994878V_Data</vt:lpstr>
      <vt:lpstr>A125994878V_Latest</vt:lpstr>
      <vt:lpstr>A125994882K</vt:lpstr>
      <vt:lpstr>A125994882K_Data</vt:lpstr>
      <vt:lpstr>A125994882K_Latest</vt:lpstr>
      <vt:lpstr>A125994886V</vt:lpstr>
      <vt:lpstr>A125994886V_Data</vt:lpstr>
      <vt:lpstr>A125994886V_Latest</vt:lpstr>
      <vt:lpstr>A125994890K</vt:lpstr>
      <vt:lpstr>A125994890K_Data</vt:lpstr>
      <vt:lpstr>A125994890K_Latest</vt:lpstr>
      <vt:lpstr>A125994894V</vt:lpstr>
      <vt:lpstr>A125994894V_Data</vt:lpstr>
      <vt:lpstr>A125994894V_Latest</vt:lpstr>
      <vt:lpstr>A125994898C</vt:lpstr>
      <vt:lpstr>A125994898C_Data</vt:lpstr>
      <vt:lpstr>A125994898C_Latest</vt:lpstr>
      <vt:lpstr>A125994902J</vt:lpstr>
      <vt:lpstr>A125994902J_Data</vt:lpstr>
      <vt:lpstr>A125994902J_Latest</vt:lpstr>
      <vt:lpstr>A125994906T</vt:lpstr>
      <vt:lpstr>A125994906T_Data</vt:lpstr>
      <vt:lpstr>A125994906T_Latest</vt:lpstr>
      <vt:lpstr>A125994910J</vt:lpstr>
      <vt:lpstr>A125994910J_Data</vt:lpstr>
      <vt:lpstr>A125994910J_Latest</vt:lpstr>
      <vt:lpstr>A125994914T</vt:lpstr>
      <vt:lpstr>A125994914T_Data</vt:lpstr>
      <vt:lpstr>A125994914T_Latest</vt:lpstr>
      <vt:lpstr>A125994918A</vt:lpstr>
      <vt:lpstr>A125994918A_Data</vt:lpstr>
      <vt:lpstr>A125994918A_Latest</vt:lpstr>
      <vt:lpstr>A125994922T</vt:lpstr>
      <vt:lpstr>A125994922T_Data</vt:lpstr>
      <vt:lpstr>A125994922T_Latest</vt:lpstr>
      <vt:lpstr>A125994926A</vt:lpstr>
      <vt:lpstr>A125994926A_Data</vt:lpstr>
      <vt:lpstr>A125994926A_Latest</vt:lpstr>
      <vt:lpstr>A125994930T</vt:lpstr>
      <vt:lpstr>A125994930T_Data</vt:lpstr>
      <vt:lpstr>A125994930T_Latest</vt:lpstr>
      <vt:lpstr>A125994934A</vt:lpstr>
      <vt:lpstr>A125994934A_Data</vt:lpstr>
      <vt:lpstr>A125994934A_Latest</vt:lpstr>
      <vt:lpstr>A125994938K</vt:lpstr>
      <vt:lpstr>A125994938K_Data</vt:lpstr>
      <vt:lpstr>A125994938K_Latest</vt:lpstr>
      <vt:lpstr>A125994942A</vt:lpstr>
      <vt:lpstr>A125994942A_Data</vt:lpstr>
      <vt:lpstr>A125994942A_Latest</vt:lpstr>
      <vt:lpstr>A125994946K</vt:lpstr>
      <vt:lpstr>A125994946K_Data</vt:lpstr>
      <vt:lpstr>A125994946K_Latest</vt:lpstr>
      <vt:lpstr>A125994950A</vt:lpstr>
      <vt:lpstr>A125994950A_Data</vt:lpstr>
      <vt:lpstr>A125994950A_Latest</vt:lpstr>
      <vt:lpstr>A125994954K</vt:lpstr>
      <vt:lpstr>A125994954K_Data</vt:lpstr>
      <vt:lpstr>A125994954K_Latest</vt:lpstr>
      <vt:lpstr>A125994958V</vt:lpstr>
      <vt:lpstr>A125994958V_Data</vt:lpstr>
      <vt:lpstr>A125994958V_Latest</vt:lpstr>
      <vt:lpstr>A125994962K</vt:lpstr>
      <vt:lpstr>A125994962K_Data</vt:lpstr>
      <vt:lpstr>A125994962K_Latest</vt:lpstr>
      <vt:lpstr>A125994966V</vt:lpstr>
      <vt:lpstr>A125994966V_Data</vt:lpstr>
      <vt:lpstr>A125994966V_Latest</vt:lpstr>
      <vt:lpstr>A125994970K</vt:lpstr>
      <vt:lpstr>A125994970K_Data</vt:lpstr>
      <vt:lpstr>A125994970K_Latest</vt:lpstr>
      <vt:lpstr>A125994974V</vt:lpstr>
      <vt:lpstr>A125994974V_Data</vt:lpstr>
      <vt:lpstr>A125994974V_Latest</vt:lpstr>
      <vt:lpstr>A125994978C</vt:lpstr>
      <vt:lpstr>A125994978C_Data</vt:lpstr>
      <vt:lpstr>A125994978C_Latest</vt:lpstr>
      <vt:lpstr>A125994982V</vt:lpstr>
      <vt:lpstr>A125994982V_Data</vt:lpstr>
      <vt:lpstr>A125994982V_Latest</vt:lpstr>
      <vt:lpstr>A125994986C</vt:lpstr>
      <vt:lpstr>A125994986C_Data</vt:lpstr>
      <vt:lpstr>A125994986C_Latest</vt:lpstr>
      <vt:lpstr>A125994990V</vt:lpstr>
      <vt:lpstr>A125994990V_Data</vt:lpstr>
      <vt:lpstr>A125994990V_Latest</vt:lpstr>
      <vt:lpstr>A125994994C</vt:lpstr>
      <vt:lpstr>A125994994C_Data</vt:lpstr>
      <vt:lpstr>A125994994C_Latest</vt:lpstr>
      <vt:lpstr>A125994998L</vt:lpstr>
      <vt:lpstr>A125994998L_Data</vt:lpstr>
      <vt:lpstr>A125994998L_Latest</vt:lpstr>
      <vt:lpstr>A125995002V</vt:lpstr>
      <vt:lpstr>A125995002V_Data</vt:lpstr>
      <vt:lpstr>A125995002V_Latest</vt:lpstr>
      <vt:lpstr>A125995006C</vt:lpstr>
      <vt:lpstr>A125995006C_Data</vt:lpstr>
      <vt:lpstr>A125995006C_Latest</vt:lpstr>
      <vt:lpstr>A125995010V</vt:lpstr>
      <vt:lpstr>A125995010V_Data</vt:lpstr>
      <vt:lpstr>A125995010V_Latest</vt:lpstr>
      <vt:lpstr>A125995014C</vt:lpstr>
      <vt:lpstr>A125995014C_Data</vt:lpstr>
      <vt:lpstr>A125995014C_Latest</vt:lpstr>
      <vt:lpstr>A125995018L</vt:lpstr>
      <vt:lpstr>A125995018L_Data</vt:lpstr>
      <vt:lpstr>A125995018L_Latest</vt:lpstr>
      <vt:lpstr>A125995022C</vt:lpstr>
      <vt:lpstr>A125995022C_Data</vt:lpstr>
      <vt:lpstr>A125995022C_Latest</vt:lpstr>
      <vt:lpstr>A125995026L</vt:lpstr>
      <vt:lpstr>A125995026L_Data</vt:lpstr>
      <vt:lpstr>A125995026L_Latest</vt:lpstr>
      <vt:lpstr>A125995030C</vt:lpstr>
      <vt:lpstr>A125995030C_Data</vt:lpstr>
      <vt:lpstr>A125995030C_Latest</vt:lpstr>
      <vt:lpstr>A125995034L</vt:lpstr>
      <vt:lpstr>A125995034L_Data</vt:lpstr>
      <vt:lpstr>A125995034L_Latest</vt:lpstr>
      <vt:lpstr>A125995038W</vt:lpstr>
      <vt:lpstr>A125995038W_Data</vt:lpstr>
      <vt:lpstr>A125995038W_Latest</vt:lpstr>
      <vt:lpstr>A125995042L</vt:lpstr>
      <vt:lpstr>A125995042L_Data</vt:lpstr>
      <vt:lpstr>A125995042L_Latest</vt:lpstr>
      <vt:lpstr>A125995046W</vt:lpstr>
      <vt:lpstr>A125995046W_Data</vt:lpstr>
      <vt:lpstr>A125995046W_Latest</vt:lpstr>
      <vt:lpstr>A125995050L</vt:lpstr>
      <vt:lpstr>A125995050L_Data</vt:lpstr>
      <vt:lpstr>A125995050L_Latest</vt:lpstr>
      <vt:lpstr>A125995054W</vt:lpstr>
      <vt:lpstr>A125995054W_Data</vt:lpstr>
      <vt:lpstr>A125995054W_Latest</vt:lpstr>
      <vt:lpstr>A125995058F</vt:lpstr>
      <vt:lpstr>A125995058F_Data</vt:lpstr>
      <vt:lpstr>A125995058F_Latest</vt:lpstr>
      <vt:lpstr>A125995066F</vt:lpstr>
      <vt:lpstr>A125995066F_Data</vt:lpstr>
      <vt:lpstr>A125995066F_Latest</vt:lpstr>
      <vt:lpstr>A125995070W</vt:lpstr>
      <vt:lpstr>A125995070W_Data</vt:lpstr>
      <vt:lpstr>A125995070W_Latest</vt:lpstr>
      <vt:lpstr>A125995074F</vt:lpstr>
      <vt:lpstr>A125995074F_Data</vt:lpstr>
      <vt:lpstr>A125995074F_Latest</vt:lpstr>
      <vt:lpstr>A125995078R</vt:lpstr>
      <vt:lpstr>A125995078R_Data</vt:lpstr>
      <vt:lpstr>A125995078R_Latest</vt:lpstr>
      <vt:lpstr>A125995082F</vt:lpstr>
      <vt:lpstr>A125995082F_Data</vt:lpstr>
      <vt:lpstr>A125995082F_Latest</vt:lpstr>
      <vt:lpstr>A125995086R</vt:lpstr>
      <vt:lpstr>A125995086R_Data</vt:lpstr>
      <vt:lpstr>A125995086R_Latest</vt:lpstr>
      <vt:lpstr>A125995090F</vt:lpstr>
      <vt:lpstr>A125995090F_Data</vt:lpstr>
      <vt:lpstr>A125995090F_Latest</vt:lpstr>
      <vt:lpstr>A125995094R</vt:lpstr>
      <vt:lpstr>A125995094R_Data</vt:lpstr>
      <vt:lpstr>A125995094R_Latest</vt:lpstr>
      <vt:lpstr>A125995098X</vt:lpstr>
      <vt:lpstr>A125995098X_Data</vt:lpstr>
      <vt:lpstr>A125995098X_Latest</vt:lpstr>
      <vt:lpstr>A125995102C</vt:lpstr>
      <vt:lpstr>A125995102C_Data</vt:lpstr>
      <vt:lpstr>A125995102C_Latest</vt:lpstr>
      <vt:lpstr>A125995106L</vt:lpstr>
      <vt:lpstr>A125995106L_Data</vt:lpstr>
      <vt:lpstr>A125995106L_Latest</vt:lpstr>
      <vt:lpstr>A125995110C</vt:lpstr>
      <vt:lpstr>A125995110C_Data</vt:lpstr>
      <vt:lpstr>A125995110C_Latest</vt:lpstr>
      <vt:lpstr>A125995114L</vt:lpstr>
      <vt:lpstr>A125995114L_Data</vt:lpstr>
      <vt:lpstr>A125995114L_Latest</vt:lpstr>
      <vt:lpstr>A125995118W</vt:lpstr>
      <vt:lpstr>A125995118W_Data</vt:lpstr>
      <vt:lpstr>A125995118W_Latest</vt:lpstr>
      <vt:lpstr>A125995122L</vt:lpstr>
      <vt:lpstr>A125995122L_Data</vt:lpstr>
      <vt:lpstr>A125995122L_Latest</vt:lpstr>
      <vt:lpstr>A125995126W</vt:lpstr>
      <vt:lpstr>A125995126W_Data</vt:lpstr>
      <vt:lpstr>A125995126W_Latest</vt:lpstr>
      <vt:lpstr>A125995130L</vt:lpstr>
      <vt:lpstr>A125995130L_Data</vt:lpstr>
      <vt:lpstr>A125995130L_Latest</vt:lpstr>
      <vt:lpstr>A125995134W</vt:lpstr>
      <vt:lpstr>A125995134W_Data</vt:lpstr>
      <vt:lpstr>A125995134W_Latest</vt:lpstr>
      <vt:lpstr>A125995138F</vt:lpstr>
      <vt:lpstr>A125995138F_Data</vt:lpstr>
      <vt:lpstr>A125995138F_Latest</vt:lpstr>
      <vt:lpstr>A125995142W</vt:lpstr>
      <vt:lpstr>A125995142W_Data</vt:lpstr>
      <vt:lpstr>A125995142W_Latest</vt:lpstr>
      <vt:lpstr>A125995146F</vt:lpstr>
      <vt:lpstr>A125995146F_Data</vt:lpstr>
      <vt:lpstr>A125995146F_Latest</vt:lpstr>
      <vt:lpstr>A125995150W</vt:lpstr>
      <vt:lpstr>A125995150W_Data</vt:lpstr>
      <vt:lpstr>A125995150W_Latest</vt:lpstr>
      <vt:lpstr>A125995154F</vt:lpstr>
      <vt:lpstr>A125995154F_Data</vt:lpstr>
      <vt:lpstr>A125995154F_Latest</vt:lpstr>
      <vt:lpstr>A125995158R</vt:lpstr>
      <vt:lpstr>A125995158R_Data</vt:lpstr>
      <vt:lpstr>A125995158R_Latest</vt:lpstr>
      <vt:lpstr>A125995162F</vt:lpstr>
      <vt:lpstr>A125995162F_Data</vt:lpstr>
      <vt:lpstr>A125995162F_Latest</vt:lpstr>
      <vt:lpstr>A125995166R</vt:lpstr>
      <vt:lpstr>A125995166R_Data</vt:lpstr>
      <vt:lpstr>A125995166R_Latest</vt:lpstr>
      <vt:lpstr>A125995170F</vt:lpstr>
      <vt:lpstr>A125995170F_Data</vt:lpstr>
      <vt:lpstr>A125995170F_Latest</vt:lpstr>
      <vt:lpstr>A125995174R</vt:lpstr>
      <vt:lpstr>A125995174R_Data</vt:lpstr>
      <vt:lpstr>A125995174R_Latest</vt:lpstr>
      <vt:lpstr>A125995178X</vt:lpstr>
      <vt:lpstr>A125995178X_Data</vt:lpstr>
      <vt:lpstr>A125995178X_Latest</vt:lpstr>
      <vt:lpstr>A125995182R</vt:lpstr>
      <vt:lpstr>A125995182R_Data</vt:lpstr>
      <vt:lpstr>A125995182R_Latest</vt:lpstr>
      <vt:lpstr>A125995186X</vt:lpstr>
      <vt:lpstr>A125995186X_Data</vt:lpstr>
      <vt:lpstr>A125995186X_Latest</vt:lpstr>
      <vt:lpstr>A125995190R</vt:lpstr>
      <vt:lpstr>A125995190R_Data</vt:lpstr>
      <vt:lpstr>A125995190R_Latest</vt:lpstr>
      <vt:lpstr>A125995194X</vt:lpstr>
      <vt:lpstr>A125995194X_Data</vt:lpstr>
      <vt:lpstr>A125995194X_Latest</vt:lpstr>
      <vt:lpstr>A125995198J</vt:lpstr>
      <vt:lpstr>A125995198J_Data</vt:lpstr>
      <vt:lpstr>A125995198J_Latest</vt:lpstr>
      <vt:lpstr>A125995202L</vt:lpstr>
      <vt:lpstr>A125995202L_Data</vt:lpstr>
      <vt:lpstr>A125995202L_Latest</vt:lpstr>
      <vt:lpstr>A125995206W</vt:lpstr>
      <vt:lpstr>A125995206W_Data</vt:lpstr>
      <vt:lpstr>A125995206W_Latest</vt:lpstr>
      <vt:lpstr>A125995210L</vt:lpstr>
      <vt:lpstr>A125995210L_Data</vt:lpstr>
      <vt:lpstr>A125995210L_Latest</vt:lpstr>
      <vt:lpstr>A125995214W</vt:lpstr>
      <vt:lpstr>A125995214W_Data</vt:lpstr>
      <vt:lpstr>A125995214W_Latest</vt:lpstr>
      <vt:lpstr>A125995218F</vt:lpstr>
      <vt:lpstr>A125995218F_Data</vt:lpstr>
      <vt:lpstr>A125995218F_Latest</vt:lpstr>
      <vt:lpstr>A125995222W</vt:lpstr>
      <vt:lpstr>A125995222W_Data</vt:lpstr>
      <vt:lpstr>A125995222W_Latest</vt:lpstr>
      <vt:lpstr>A125995226F</vt:lpstr>
      <vt:lpstr>A125995226F_Data</vt:lpstr>
      <vt:lpstr>A125995226F_Latest</vt:lpstr>
      <vt:lpstr>A125995230W</vt:lpstr>
      <vt:lpstr>A125995230W_Data</vt:lpstr>
      <vt:lpstr>A125995230W_Latest</vt:lpstr>
      <vt:lpstr>A125995234F</vt:lpstr>
      <vt:lpstr>A125995234F_Data</vt:lpstr>
      <vt:lpstr>A125995234F_Latest</vt:lpstr>
      <vt:lpstr>A125995238R</vt:lpstr>
      <vt:lpstr>A125995238R_Data</vt:lpstr>
      <vt:lpstr>A125995238R_Latest</vt:lpstr>
      <vt:lpstr>A125995242F</vt:lpstr>
      <vt:lpstr>A125995242F_Data</vt:lpstr>
      <vt:lpstr>A125995242F_Latest</vt:lpstr>
      <vt:lpstr>A125995246R</vt:lpstr>
      <vt:lpstr>A125995246R_Data</vt:lpstr>
      <vt:lpstr>A125995246R_Latest</vt:lpstr>
      <vt:lpstr>A125995250F</vt:lpstr>
      <vt:lpstr>A125995250F_Data</vt:lpstr>
      <vt:lpstr>A125995250F_Latest</vt:lpstr>
      <vt:lpstr>A125995254R</vt:lpstr>
      <vt:lpstr>A125995254R_Data</vt:lpstr>
      <vt:lpstr>A125995254R_Latest</vt:lpstr>
      <vt:lpstr>A125995258X</vt:lpstr>
      <vt:lpstr>A125995258X_Data</vt:lpstr>
      <vt:lpstr>A125995258X_Latest</vt:lpstr>
      <vt:lpstr>A125995266X</vt:lpstr>
      <vt:lpstr>A125995266X_Data</vt:lpstr>
      <vt:lpstr>A125995266X_Latest</vt:lpstr>
      <vt:lpstr>A125995270R</vt:lpstr>
      <vt:lpstr>A125995270R_Data</vt:lpstr>
      <vt:lpstr>A125995270R_Latest</vt:lpstr>
      <vt:lpstr>A125995274X</vt:lpstr>
      <vt:lpstr>A125995274X_Data</vt:lpstr>
      <vt:lpstr>A125995274X_Latest</vt:lpstr>
      <vt:lpstr>A125995278J</vt:lpstr>
      <vt:lpstr>A125995278J_Data</vt:lpstr>
      <vt:lpstr>A125995278J_Latest</vt:lpstr>
      <vt:lpstr>A125995282X</vt:lpstr>
      <vt:lpstr>A125995282X_Data</vt:lpstr>
      <vt:lpstr>A125995282X_Latest</vt:lpstr>
      <vt:lpstr>A125995286J</vt:lpstr>
      <vt:lpstr>A125995286J_Data</vt:lpstr>
      <vt:lpstr>A125995286J_Latest</vt:lpstr>
      <vt:lpstr>A125995290X</vt:lpstr>
      <vt:lpstr>A125995290X_Data</vt:lpstr>
      <vt:lpstr>A125995290X_Latest</vt:lpstr>
      <vt:lpstr>A125995294J</vt:lpstr>
      <vt:lpstr>A125995294J_Data</vt:lpstr>
      <vt:lpstr>A125995294J_Latest</vt:lpstr>
      <vt:lpstr>A125995298T</vt:lpstr>
      <vt:lpstr>A125995298T_Data</vt:lpstr>
      <vt:lpstr>A125995298T_Latest</vt:lpstr>
      <vt:lpstr>A125995302W</vt:lpstr>
      <vt:lpstr>A125995302W_Data</vt:lpstr>
      <vt:lpstr>A125995302W_Latest</vt:lpstr>
      <vt:lpstr>A125995306F</vt:lpstr>
      <vt:lpstr>A125995306F_Data</vt:lpstr>
      <vt:lpstr>A125995306F_Latest</vt:lpstr>
      <vt:lpstr>A125995310W</vt:lpstr>
      <vt:lpstr>A125995310W_Data</vt:lpstr>
      <vt:lpstr>A125995310W_Latest</vt:lpstr>
      <vt:lpstr>A125995314F</vt:lpstr>
      <vt:lpstr>A125995314F_Data</vt:lpstr>
      <vt:lpstr>A125995314F_Latest</vt:lpstr>
      <vt:lpstr>A125995318R</vt:lpstr>
      <vt:lpstr>A125995318R_Data</vt:lpstr>
      <vt:lpstr>A125995318R_Latest</vt:lpstr>
      <vt:lpstr>A125995322F</vt:lpstr>
      <vt:lpstr>A125995322F_Data</vt:lpstr>
      <vt:lpstr>A125995322F_Latest</vt:lpstr>
      <vt:lpstr>A125995326R</vt:lpstr>
      <vt:lpstr>A125995326R_Data</vt:lpstr>
      <vt:lpstr>A125995326R_Latest</vt:lpstr>
      <vt:lpstr>A125995330F</vt:lpstr>
      <vt:lpstr>A125995330F_Data</vt:lpstr>
      <vt:lpstr>A125995330F_Latest</vt:lpstr>
      <vt:lpstr>A125995334R</vt:lpstr>
      <vt:lpstr>A125995334R_Data</vt:lpstr>
      <vt:lpstr>A125995334R_Latest</vt:lpstr>
      <vt:lpstr>A125995338X</vt:lpstr>
      <vt:lpstr>A125995338X_Data</vt:lpstr>
      <vt:lpstr>A125995338X_Latest</vt:lpstr>
      <vt:lpstr>A125995342R</vt:lpstr>
      <vt:lpstr>A125995342R_Data</vt:lpstr>
      <vt:lpstr>A125995342R_Latest</vt:lpstr>
      <vt:lpstr>A125995346X</vt:lpstr>
      <vt:lpstr>A125995346X_Data</vt:lpstr>
      <vt:lpstr>A125995346X_Latest</vt:lpstr>
      <vt:lpstr>A125995350R</vt:lpstr>
      <vt:lpstr>A125995350R_Data</vt:lpstr>
      <vt:lpstr>A125995350R_Latest</vt:lpstr>
      <vt:lpstr>A125995354X</vt:lpstr>
      <vt:lpstr>A125995354X_Data</vt:lpstr>
      <vt:lpstr>A125995354X_Latest</vt:lpstr>
      <vt:lpstr>A125995358J</vt:lpstr>
      <vt:lpstr>A125995358J_Data</vt:lpstr>
      <vt:lpstr>A125995358J_Latest</vt:lpstr>
      <vt:lpstr>A125995362X</vt:lpstr>
      <vt:lpstr>A125995362X_Data</vt:lpstr>
      <vt:lpstr>A125995362X_Latest</vt:lpstr>
      <vt:lpstr>A125995366J</vt:lpstr>
      <vt:lpstr>A125995366J_Data</vt:lpstr>
      <vt:lpstr>A125995366J_Latest</vt:lpstr>
      <vt:lpstr>A125995370X</vt:lpstr>
      <vt:lpstr>A125995370X_Data</vt:lpstr>
      <vt:lpstr>A125995370X_Latest</vt:lpstr>
      <vt:lpstr>A125995374J</vt:lpstr>
      <vt:lpstr>A125995374J_Data</vt:lpstr>
      <vt:lpstr>A125995374J_Latest</vt:lpstr>
      <vt:lpstr>A125995378T</vt:lpstr>
      <vt:lpstr>A125995378T_Data</vt:lpstr>
      <vt:lpstr>A125995378T_Latest</vt:lpstr>
      <vt:lpstr>A125995382J</vt:lpstr>
      <vt:lpstr>A125995382J_Data</vt:lpstr>
      <vt:lpstr>A125995382J_Latest</vt:lpstr>
      <vt:lpstr>A125995386T</vt:lpstr>
      <vt:lpstr>A125995386T_Data</vt:lpstr>
      <vt:lpstr>A125995386T_Latest</vt:lpstr>
      <vt:lpstr>A125995390J</vt:lpstr>
      <vt:lpstr>A125995390J_Data</vt:lpstr>
      <vt:lpstr>A125995390J_Latest</vt:lpstr>
      <vt:lpstr>A125995394T</vt:lpstr>
      <vt:lpstr>A125995394T_Data</vt:lpstr>
      <vt:lpstr>A125995394T_Latest</vt:lpstr>
      <vt:lpstr>A125995398A</vt:lpstr>
      <vt:lpstr>A125995398A_Data</vt:lpstr>
      <vt:lpstr>A125995398A_Latest</vt:lpstr>
      <vt:lpstr>A125995402F</vt:lpstr>
      <vt:lpstr>A125995402F_Data</vt:lpstr>
      <vt:lpstr>A125995402F_Latest</vt:lpstr>
      <vt:lpstr>A125995406R</vt:lpstr>
      <vt:lpstr>A125995406R_Data</vt:lpstr>
      <vt:lpstr>A125995406R_Latest</vt:lpstr>
      <vt:lpstr>A125995410F</vt:lpstr>
      <vt:lpstr>A125995410F_Data</vt:lpstr>
      <vt:lpstr>A125995410F_Latest</vt:lpstr>
      <vt:lpstr>A125995414R</vt:lpstr>
      <vt:lpstr>A125995414R_Data</vt:lpstr>
      <vt:lpstr>A125995414R_Latest</vt:lpstr>
      <vt:lpstr>A125995418X</vt:lpstr>
      <vt:lpstr>A125995418X_Data</vt:lpstr>
      <vt:lpstr>A125995418X_Latest</vt:lpstr>
      <vt:lpstr>A125995422R</vt:lpstr>
      <vt:lpstr>A125995422R_Data</vt:lpstr>
      <vt:lpstr>A125995422R_Latest</vt:lpstr>
      <vt:lpstr>A125995426X</vt:lpstr>
      <vt:lpstr>A125995426X_Data</vt:lpstr>
      <vt:lpstr>A125995426X_Latest</vt:lpstr>
      <vt:lpstr>A125995430R</vt:lpstr>
      <vt:lpstr>A125995430R_Data</vt:lpstr>
      <vt:lpstr>A125995430R_Latest</vt:lpstr>
      <vt:lpstr>A125995434X</vt:lpstr>
      <vt:lpstr>A125995434X_Data</vt:lpstr>
      <vt:lpstr>A125995434X_Latest</vt:lpstr>
      <vt:lpstr>A125995438J</vt:lpstr>
      <vt:lpstr>A125995438J_Data</vt:lpstr>
      <vt:lpstr>A125995438J_Latest</vt:lpstr>
      <vt:lpstr>A125995442X</vt:lpstr>
      <vt:lpstr>A125995442X_Data</vt:lpstr>
      <vt:lpstr>A125995442X_Latest</vt:lpstr>
      <vt:lpstr>A125995446J</vt:lpstr>
      <vt:lpstr>A125995446J_Data</vt:lpstr>
      <vt:lpstr>A125995446J_Latest</vt:lpstr>
      <vt:lpstr>A125995450X</vt:lpstr>
      <vt:lpstr>A125995450X_Data</vt:lpstr>
      <vt:lpstr>A125995450X_Latest</vt:lpstr>
      <vt:lpstr>A125995454J</vt:lpstr>
      <vt:lpstr>A125995454J_Data</vt:lpstr>
      <vt:lpstr>A125995454J_Latest</vt:lpstr>
      <vt:lpstr>A125995458T</vt:lpstr>
      <vt:lpstr>A125995458T_Data</vt:lpstr>
      <vt:lpstr>A125995458T_Latest</vt:lpstr>
      <vt:lpstr>A125995466T</vt:lpstr>
      <vt:lpstr>A125995466T_Data</vt:lpstr>
      <vt:lpstr>A125995466T_Latest</vt:lpstr>
      <vt:lpstr>A125995470J</vt:lpstr>
      <vt:lpstr>A125995470J_Data</vt:lpstr>
      <vt:lpstr>A125995470J_Latest</vt:lpstr>
      <vt:lpstr>A125995474T</vt:lpstr>
      <vt:lpstr>A125995474T_Data</vt:lpstr>
      <vt:lpstr>A125995474T_Latest</vt:lpstr>
      <vt:lpstr>A125995478A</vt:lpstr>
      <vt:lpstr>A125995478A_Data</vt:lpstr>
      <vt:lpstr>A125995478A_Latest</vt:lpstr>
      <vt:lpstr>A125995482T</vt:lpstr>
      <vt:lpstr>A125995482T_Data</vt:lpstr>
      <vt:lpstr>A125995482T_Latest</vt:lpstr>
      <vt:lpstr>A125995486A</vt:lpstr>
      <vt:lpstr>A125995486A_Data</vt:lpstr>
      <vt:lpstr>A125995486A_Latest</vt:lpstr>
      <vt:lpstr>A125995490T</vt:lpstr>
      <vt:lpstr>A125995490T_Data</vt:lpstr>
      <vt:lpstr>A125995490T_Latest</vt:lpstr>
      <vt:lpstr>A125995494A</vt:lpstr>
      <vt:lpstr>A125995494A_Data</vt:lpstr>
      <vt:lpstr>A125995494A_Latest</vt:lpstr>
      <vt:lpstr>A125995498K</vt:lpstr>
      <vt:lpstr>A125995498K_Data</vt:lpstr>
      <vt:lpstr>A125995498K_Latest</vt:lpstr>
      <vt:lpstr>A125995502R</vt:lpstr>
      <vt:lpstr>A125995502R_Data</vt:lpstr>
      <vt:lpstr>A125995502R_Latest</vt:lpstr>
      <vt:lpstr>A125995506X</vt:lpstr>
      <vt:lpstr>A125995506X_Data</vt:lpstr>
      <vt:lpstr>A125995506X_Latest</vt:lpstr>
      <vt:lpstr>A125995510R</vt:lpstr>
      <vt:lpstr>A125995510R_Data</vt:lpstr>
      <vt:lpstr>A125995510R_Latest</vt:lpstr>
      <vt:lpstr>A125995514X</vt:lpstr>
      <vt:lpstr>A125995514X_Data</vt:lpstr>
      <vt:lpstr>A125995514X_Latest</vt:lpstr>
      <vt:lpstr>A125995518J</vt:lpstr>
      <vt:lpstr>A125995518J_Data</vt:lpstr>
      <vt:lpstr>A125995518J_Latest</vt:lpstr>
      <vt:lpstr>A125995522X</vt:lpstr>
      <vt:lpstr>A125995522X_Data</vt:lpstr>
      <vt:lpstr>A125995522X_Latest</vt:lpstr>
      <vt:lpstr>A125995526J</vt:lpstr>
      <vt:lpstr>A125995526J_Data</vt:lpstr>
      <vt:lpstr>A125995526J_Latest</vt:lpstr>
      <vt:lpstr>A125995530X</vt:lpstr>
      <vt:lpstr>A125995530X_Data</vt:lpstr>
      <vt:lpstr>A125995530X_Latest</vt:lpstr>
      <vt:lpstr>A125995534J</vt:lpstr>
      <vt:lpstr>A125995534J_Data</vt:lpstr>
      <vt:lpstr>A125995534J_Latest</vt:lpstr>
      <vt:lpstr>A125995538T</vt:lpstr>
      <vt:lpstr>A125995538T_Data</vt:lpstr>
      <vt:lpstr>A125995538T_Latest</vt:lpstr>
      <vt:lpstr>A125995542J</vt:lpstr>
      <vt:lpstr>A125995542J_Data</vt:lpstr>
      <vt:lpstr>A125995542J_Latest</vt:lpstr>
      <vt:lpstr>A125995546T</vt:lpstr>
      <vt:lpstr>A125995546T_Data</vt:lpstr>
      <vt:lpstr>A125995546T_Latest</vt:lpstr>
      <vt:lpstr>A125995550J</vt:lpstr>
      <vt:lpstr>A125995550J_Data</vt:lpstr>
      <vt:lpstr>A125995550J_Latest</vt:lpstr>
      <vt:lpstr>A125995554T</vt:lpstr>
      <vt:lpstr>A125995554T_Data</vt:lpstr>
      <vt:lpstr>A125995554T_Latest</vt:lpstr>
      <vt:lpstr>A125995558A</vt:lpstr>
      <vt:lpstr>A125995558A_Data</vt:lpstr>
      <vt:lpstr>A125995558A_Latest</vt:lpstr>
      <vt:lpstr>A125995562T</vt:lpstr>
      <vt:lpstr>A125995562T_Data</vt:lpstr>
      <vt:lpstr>A125995562T_Latest</vt:lpstr>
      <vt:lpstr>A125995566A</vt:lpstr>
      <vt:lpstr>A125995566A_Data</vt:lpstr>
      <vt:lpstr>A125995566A_Latest</vt:lpstr>
      <vt:lpstr>A125995570T</vt:lpstr>
      <vt:lpstr>A125995570T_Data</vt:lpstr>
      <vt:lpstr>A125995570T_Latest</vt:lpstr>
      <vt:lpstr>A125995574A</vt:lpstr>
      <vt:lpstr>A125995574A_Data</vt:lpstr>
      <vt:lpstr>A125995574A_Latest</vt:lpstr>
      <vt:lpstr>A125995578K</vt:lpstr>
      <vt:lpstr>A125995578K_Data</vt:lpstr>
      <vt:lpstr>A125995578K_Latest</vt:lpstr>
      <vt:lpstr>A125995582A</vt:lpstr>
      <vt:lpstr>A125995582A_Data</vt:lpstr>
      <vt:lpstr>A125995582A_Latest</vt:lpstr>
      <vt:lpstr>A125995586K</vt:lpstr>
      <vt:lpstr>A125995586K_Data</vt:lpstr>
      <vt:lpstr>A125995586K_Latest</vt:lpstr>
      <vt:lpstr>A125995590A</vt:lpstr>
      <vt:lpstr>A125995590A_Data</vt:lpstr>
      <vt:lpstr>A125995590A_Latest</vt:lpstr>
      <vt:lpstr>A125995594K</vt:lpstr>
      <vt:lpstr>A125995594K_Data</vt:lpstr>
      <vt:lpstr>A125995594K_Latest</vt:lpstr>
      <vt:lpstr>A125995598V</vt:lpstr>
      <vt:lpstr>A125995598V_Data</vt:lpstr>
      <vt:lpstr>A125995598V_Latest</vt:lpstr>
      <vt:lpstr>A125995602X</vt:lpstr>
      <vt:lpstr>A125995602X_Data</vt:lpstr>
      <vt:lpstr>A125995602X_Latest</vt:lpstr>
      <vt:lpstr>A125995606J</vt:lpstr>
      <vt:lpstr>A125995606J_Data</vt:lpstr>
      <vt:lpstr>A125995606J_Latest</vt:lpstr>
      <vt:lpstr>A125995610X</vt:lpstr>
      <vt:lpstr>A125995610X_Data</vt:lpstr>
      <vt:lpstr>A125995610X_Latest</vt:lpstr>
      <vt:lpstr>A125995614J</vt:lpstr>
      <vt:lpstr>A125995614J_Data</vt:lpstr>
      <vt:lpstr>A125995614J_Latest</vt:lpstr>
      <vt:lpstr>A125995618T</vt:lpstr>
      <vt:lpstr>A125995618T_Data</vt:lpstr>
      <vt:lpstr>A125995618T_Latest</vt:lpstr>
      <vt:lpstr>A125995622J</vt:lpstr>
      <vt:lpstr>A125995622J_Data</vt:lpstr>
      <vt:lpstr>A125995622J_Latest</vt:lpstr>
      <vt:lpstr>A125995626T</vt:lpstr>
      <vt:lpstr>A125995626T_Data</vt:lpstr>
      <vt:lpstr>A125995626T_Latest</vt:lpstr>
      <vt:lpstr>A125995630J</vt:lpstr>
      <vt:lpstr>A125995630J_Data</vt:lpstr>
      <vt:lpstr>A125995630J_Latest</vt:lpstr>
      <vt:lpstr>A125995634T</vt:lpstr>
      <vt:lpstr>A125995634T_Data</vt:lpstr>
      <vt:lpstr>A125995634T_Latest</vt:lpstr>
      <vt:lpstr>A125995638A</vt:lpstr>
      <vt:lpstr>A125995638A_Data</vt:lpstr>
      <vt:lpstr>A125995638A_Latest</vt:lpstr>
      <vt:lpstr>A125995642T</vt:lpstr>
      <vt:lpstr>A125995642T_Data</vt:lpstr>
      <vt:lpstr>A125995642T_Latest</vt:lpstr>
      <vt:lpstr>A125995646A</vt:lpstr>
      <vt:lpstr>A125995646A_Data</vt:lpstr>
      <vt:lpstr>A125995646A_Latest</vt:lpstr>
      <vt:lpstr>A125995650T</vt:lpstr>
      <vt:lpstr>A125995650T_Data</vt:lpstr>
      <vt:lpstr>A125995650T_Latest</vt:lpstr>
      <vt:lpstr>A125995654A</vt:lpstr>
      <vt:lpstr>A125995654A_Data</vt:lpstr>
      <vt:lpstr>A125995654A_Latest</vt:lpstr>
      <vt:lpstr>A125995658K</vt:lpstr>
      <vt:lpstr>A125995658K_Data</vt:lpstr>
      <vt:lpstr>A125995658K_Latest</vt:lpstr>
      <vt:lpstr>A125995666K</vt:lpstr>
      <vt:lpstr>A125995666K_Data</vt:lpstr>
      <vt:lpstr>A125995666K_Latest</vt:lpstr>
      <vt:lpstr>A125995670A</vt:lpstr>
      <vt:lpstr>A125995670A_Data</vt:lpstr>
      <vt:lpstr>A125995670A_Latest</vt:lpstr>
      <vt:lpstr>A125995674K</vt:lpstr>
      <vt:lpstr>A125995674K_Data</vt:lpstr>
      <vt:lpstr>A125995674K_Latest</vt:lpstr>
      <vt:lpstr>A125995678V</vt:lpstr>
      <vt:lpstr>A125995678V_Data</vt:lpstr>
      <vt:lpstr>A125995678V_Latest</vt:lpstr>
      <vt:lpstr>A125995682K</vt:lpstr>
      <vt:lpstr>A125995682K_Data</vt:lpstr>
      <vt:lpstr>A125995682K_Latest</vt:lpstr>
      <vt:lpstr>A125995686V</vt:lpstr>
      <vt:lpstr>A125995686V_Data</vt:lpstr>
      <vt:lpstr>A125995686V_Latest</vt:lpstr>
      <vt:lpstr>A125995690K</vt:lpstr>
      <vt:lpstr>A125995690K_Data</vt:lpstr>
      <vt:lpstr>A125995690K_Latest</vt:lpstr>
      <vt:lpstr>A125995694V</vt:lpstr>
      <vt:lpstr>A125995694V_Data</vt:lpstr>
      <vt:lpstr>A125995694V_Latest</vt:lpstr>
      <vt:lpstr>A125995698C</vt:lpstr>
      <vt:lpstr>A125995698C_Data</vt:lpstr>
      <vt:lpstr>A125995698C_Latest</vt:lpstr>
      <vt:lpstr>A125995702J</vt:lpstr>
      <vt:lpstr>A125995702J_Data</vt:lpstr>
      <vt:lpstr>A125995702J_Latest</vt:lpstr>
      <vt:lpstr>A125995706T</vt:lpstr>
      <vt:lpstr>A125995706T_Data</vt:lpstr>
      <vt:lpstr>A125995706T_Latest</vt:lpstr>
      <vt:lpstr>A125995710J</vt:lpstr>
      <vt:lpstr>A125995710J_Data</vt:lpstr>
      <vt:lpstr>A125995710J_Latest</vt:lpstr>
      <vt:lpstr>A125995714T</vt:lpstr>
      <vt:lpstr>A125995714T_Data</vt:lpstr>
      <vt:lpstr>A125995714T_Latest</vt:lpstr>
      <vt:lpstr>A125995718A</vt:lpstr>
      <vt:lpstr>A125995718A_Data</vt:lpstr>
      <vt:lpstr>A125995718A_Latest</vt:lpstr>
      <vt:lpstr>A125995722T</vt:lpstr>
      <vt:lpstr>A125995722T_Data</vt:lpstr>
      <vt:lpstr>A125995722T_Latest</vt:lpstr>
      <vt:lpstr>A125995726A</vt:lpstr>
      <vt:lpstr>A125995726A_Data</vt:lpstr>
      <vt:lpstr>A125995726A_Latest</vt:lpstr>
      <vt:lpstr>A125995730T</vt:lpstr>
      <vt:lpstr>A125995730T_Data</vt:lpstr>
      <vt:lpstr>A125995730T_Latest</vt:lpstr>
      <vt:lpstr>A125995734A</vt:lpstr>
      <vt:lpstr>A125995734A_Data</vt:lpstr>
      <vt:lpstr>A125995734A_Latest</vt:lpstr>
      <vt:lpstr>A125995738K</vt:lpstr>
      <vt:lpstr>A125995738K_Data</vt:lpstr>
      <vt:lpstr>A125995738K_Latest</vt:lpstr>
      <vt:lpstr>A125995742A</vt:lpstr>
      <vt:lpstr>A125995742A_Data</vt:lpstr>
      <vt:lpstr>A125995742A_Latest</vt:lpstr>
      <vt:lpstr>A125995746K</vt:lpstr>
      <vt:lpstr>A125995746K_Data</vt:lpstr>
      <vt:lpstr>A125995746K_Latest</vt:lpstr>
      <vt:lpstr>A125995750A</vt:lpstr>
      <vt:lpstr>A125995750A_Data</vt:lpstr>
      <vt:lpstr>A125995750A_Latest</vt:lpstr>
      <vt:lpstr>A125995754K</vt:lpstr>
      <vt:lpstr>A125995754K_Data</vt:lpstr>
      <vt:lpstr>A125995754K_Latest</vt:lpstr>
      <vt:lpstr>A125995758V</vt:lpstr>
      <vt:lpstr>A125995758V_Data</vt:lpstr>
      <vt:lpstr>A125995758V_Latest</vt:lpstr>
      <vt:lpstr>A125995762K</vt:lpstr>
      <vt:lpstr>A125995762K_Data</vt:lpstr>
      <vt:lpstr>A125995762K_Latest</vt:lpstr>
      <vt:lpstr>A125995766V</vt:lpstr>
      <vt:lpstr>A125995766V_Data</vt:lpstr>
      <vt:lpstr>A125995766V_Latest</vt:lpstr>
      <vt:lpstr>A125995770K</vt:lpstr>
      <vt:lpstr>A125995770K_Data</vt:lpstr>
      <vt:lpstr>A125995770K_Latest</vt:lpstr>
      <vt:lpstr>A125995774V</vt:lpstr>
      <vt:lpstr>A125995774V_Data</vt:lpstr>
      <vt:lpstr>A125995774V_Latest</vt:lpstr>
      <vt:lpstr>A125995778C</vt:lpstr>
      <vt:lpstr>A125995778C_Data</vt:lpstr>
      <vt:lpstr>A125995778C_Latest</vt:lpstr>
      <vt:lpstr>A125995782V</vt:lpstr>
      <vt:lpstr>A125995782V_Data</vt:lpstr>
      <vt:lpstr>A125995782V_Latest</vt:lpstr>
      <vt:lpstr>A125995786C</vt:lpstr>
      <vt:lpstr>A125995786C_Data</vt:lpstr>
      <vt:lpstr>A125995786C_Latest</vt:lpstr>
      <vt:lpstr>A125995790V</vt:lpstr>
      <vt:lpstr>A125995790V_Data</vt:lpstr>
      <vt:lpstr>A125995790V_Latest</vt:lpstr>
      <vt:lpstr>A125995794C</vt:lpstr>
      <vt:lpstr>A125995794C_Data</vt:lpstr>
      <vt:lpstr>A125995794C_Latest</vt:lpstr>
      <vt:lpstr>A125995798L</vt:lpstr>
      <vt:lpstr>A125995798L_Data</vt:lpstr>
      <vt:lpstr>A125995798L_Latest</vt:lpstr>
      <vt:lpstr>A125995802T</vt:lpstr>
      <vt:lpstr>A125995802T_Data</vt:lpstr>
      <vt:lpstr>A125995802T_Latest</vt:lpstr>
      <vt:lpstr>A125995806A</vt:lpstr>
      <vt:lpstr>A125995806A_Data</vt:lpstr>
      <vt:lpstr>A125995806A_Latest</vt:lpstr>
      <vt:lpstr>A125995810T</vt:lpstr>
      <vt:lpstr>A125995810T_Data</vt:lpstr>
      <vt:lpstr>A125995810T_Latest</vt:lpstr>
      <vt:lpstr>A125995814A</vt:lpstr>
      <vt:lpstr>A125995814A_Data</vt:lpstr>
      <vt:lpstr>A125995814A_Latest</vt:lpstr>
      <vt:lpstr>A125995818K</vt:lpstr>
      <vt:lpstr>A125995818K_Data</vt:lpstr>
      <vt:lpstr>A125995818K_Latest</vt:lpstr>
      <vt:lpstr>A125995822A</vt:lpstr>
      <vt:lpstr>A125995822A_Data</vt:lpstr>
      <vt:lpstr>A125995822A_Latest</vt:lpstr>
      <vt:lpstr>A125995826K</vt:lpstr>
      <vt:lpstr>A125995826K_Data</vt:lpstr>
      <vt:lpstr>A125995826K_Latest</vt:lpstr>
      <vt:lpstr>A125995830A</vt:lpstr>
      <vt:lpstr>A125995830A_Data</vt:lpstr>
      <vt:lpstr>A125995830A_Latest</vt:lpstr>
      <vt:lpstr>A125995834K</vt:lpstr>
      <vt:lpstr>A125995834K_Data</vt:lpstr>
      <vt:lpstr>A125995834K_Latest</vt:lpstr>
      <vt:lpstr>A125995838V</vt:lpstr>
      <vt:lpstr>A125995838V_Data</vt:lpstr>
      <vt:lpstr>A125995838V_Latest</vt:lpstr>
      <vt:lpstr>A125995842K</vt:lpstr>
      <vt:lpstr>A125995842K_Data</vt:lpstr>
      <vt:lpstr>A125995842K_Latest</vt:lpstr>
      <vt:lpstr>A125995846V</vt:lpstr>
      <vt:lpstr>A125995846V_Data</vt:lpstr>
      <vt:lpstr>A125995846V_Latest</vt:lpstr>
      <vt:lpstr>A125995850K</vt:lpstr>
      <vt:lpstr>A125995850K_Data</vt:lpstr>
      <vt:lpstr>A125995850K_Latest</vt:lpstr>
      <vt:lpstr>A125995854V</vt:lpstr>
      <vt:lpstr>A125995854V_Data</vt:lpstr>
      <vt:lpstr>A125995854V_Latest</vt:lpstr>
      <vt:lpstr>A125995858C</vt:lpstr>
      <vt:lpstr>A125995858C_Data</vt:lpstr>
      <vt:lpstr>A125995858C_Latest</vt:lpstr>
      <vt:lpstr>A125995866C</vt:lpstr>
      <vt:lpstr>A125995866C_Data</vt:lpstr>
      <vt:lpstr>A125995866C_Latest</vt:lpstr>
      <vt:lpstr>A125995870V</vt:lpstr>
      <vt:lpstr>A125995870V_Data</vt:lpstr>
      <vt:lpstr>A125995870V_Latest</vt:lpstr>
      <vt:lpstr>A125995874C</vt:lpstr>
      <vt:lpstr>A125995874C_Data</vt:lpstr>
      <vt:lpstr>A125995874C_Latest</vt:lpstr>
      <vt:lpstr>A125995878L</vt:lpstr>
      <vt:lpstr>A125995878L_Data</vt:lpstr>
      <vt:lpstr>A125995878L_Latest</vt:lpstr>
      <vt:lpstr>A125995882C</vt:lpstr>
      <vt:lpstr>A125995882C_Data</vt:lpstr>
      <vt:lpstr>A125995882C_Latest</vt:lpstr>
      <vt:lpstr>A125995886L</vt:lpstr>
      <vt:lpstr>A125995886L_Data</vt:lpstr>
      <vt:lpstr>A125995886L_Latest</vt:lpstr>
      <vt:lpstr>A125995890C</vt:lpstr>
      <vt:lpstr>A125995890C_Data</vt:lpstr>
      <vt:lpstr>A125995890C_Latest</vt:lpstr>
      <vt:lpstr>A125995894L</vt:lpstr>
      <vt:lpstr>A125995894L_Data</vt:lpstr>
      <vt:lpstr>A125995894L_Latest</vt:lpstr>
      <vt:lpstr>A125995898W</vt:lpstr>
      <vt:lpstr>A125995898W_Data</vt:lpstr>
      <vt:lpstr>A125995898W_Latest</vt:lpstr>
      <vt:lpstr>A125995902A</vt:lpstr>
      <vt:lpstr>A125995902A_Data</vt:lpstr>
      <vt:lpstr>A125995902A_Latest</vt:lpstr>
      <vt:lpstr>A125995906K</vt:lpstr>
      <vt:lpstr>A125995906K_Data</vt:lpstr>
      <vt:lpstr>A125995906K_Latest</vt:lpstr>
      <vt:lpstr>A125995910A</vt:lpstr>
      <vt:lpstr>A125995910A_Data</vt:lpstr>
      <vt:lpstr>A125995910A_Latest</vt:lpstr>
      <vt:lpstr>A125995914K</vt:lpstr>
      <vt:lpstr>A125995914K_Data</vt:lpstr>
      <vt:lpstr>A125995914K_Latest</vt:lpstr>
      <vt:lpstr>A125995918V</vt:lpstr>
      <vt:lpstr>A125995918V_Data</vt:lpstr>
      <vt:lpstr>A125995918V_Latest</vt:lpstr>
      <vt:lpstr>A125995922K</vt:lpstr>
      <vt:lpstr>A125995922K_Data</vt:lpstr>
      <vt:lpstr>A125995922K_Latest</vt:lpstr>
      <vt:lpstr>A125995926V</vt:lpstr>
      <vt:lpstr>A125995926V_Data</vt:lpstr>
      <vt:lpstr>A125995926V_Latest</vt:lpstr>
      <vt:lpstr>A125995930K</vt:lpstr>
      <vt:lpstr>A125995930K_Data</vt:lpstr>
      <vt:lpstr>A125995930K_Latest</vt:lpstr>
      <vt:lpstr>A125995934V</vt:lpstr>
      <vt:lpstr>A125995934V_Data</vt:lpstr>
      <vt:lpstr>A125995934V_Latest</vt:lpstr>
      <vt:lpstr>A125995938C</vt:lpstr>
      <vt:lpstr>A125995938C_Data</vt:lpstr>
      <vt:lpstr>A125995938C_Latest</vt:lpstr>
      <vt:lpstr>A125995942V</vt:lpstr>
      <vt:lpstr>A125995942V_Data</vt:lpstr>
      <vt:lpstr>A125995942V_Latest</vt:lpstr>
      <vt:lpstr>A125995946C</vt:lpstr>
      <vt:lpstr>A125995946C_Data</vt:lpstr>
      <vt:lpstr>A125995946C_Latest</vt:lpstr>
      <vt:lpstr>A125995950V</vt:lpstr>
      <vt:lpstr>A125995950V_Data</vt:lpstr>
      <vt:lpstr>A125995950V_Latest</vt:lpstr>
      <vt:lpstr>A125995954C</vt:lpstr>
      <vt:lpstr>A125995954C_Data</vt:lpstr>
      <vt:lpstr>A125995954C_Latest</vt:lpstr>
      <vt:lpstr>A125995958L</vt:lpstr>
      <vt:lpstr>A125995958L_Data</vt:lpstr>
      <vt:lpstr>A125995958L_Latest</vt:lpstr>
      <vt:lpstr>A125995962C</vt:lpstr>
      <vt:lpstr>A125995962C_Data</vt:lpstr>
      <vt:lpstr>A125995962C_Latest</vt:lpstr>
      <vt:lpstr>A125995966L</vt:lpstr>
      <vt:lpstr>A125995966L_Data</vt:lpstr>
      <vt:lpstr>A125995966L_Latest</vt:lpstr>
      <vt:lpstr>A125995970C</vt:lpstr>
      <vt:lpstr>A125995970C_Data</vt:lpstr>
      <vt:lpstr>A125995970C_Latest</vt:lpstr>
      <vt:lpstr>A125995974L</vt:lpstr>
      <vt:lpstr>A125995974L_Data</vt:lpstr>
      <vt:lpstr>A125995974L_Latest</vt:lpstr>
      <vt:lpstr>A125995978W</vt:lpstr>
      <vt:lpstr>A125995978W_Data</vt:lpstr>
      <vt:lpstr>A125995978W_Latest</vt:lpstr>
      <vt:lpstr>A125995982L</vt:lpstr>
      <vt:lpstr>A125995982L_Data</vt:lpstr>
      <vt:lpstr>A125995982L_Latest</vt:lpstr>
      <vt:lpstr>A125995986W</vt:lpstr>
      <vt:lpstr>A125995986W_Data</vt:lpstr>
      <vt:lpstr>A125995986W_Latest</vt:lpstr>
      <vt:lpstr>A125995990L</vt:lpstr>
      <vt:lpstr>A125995990L_Data</vt:lpstr>
      <vt:lpstr>A125995990L_Latest</vt:lpstr>
      <vt:lpstr>A125995994W</vt:lpstr>
      <vt:lpstr>A125995994W_Data</vt:lpstr>
      <vt:lpstr>A125995994W_Latest</vt:lpstr>
      <vt:lpstr>A125995998F</vt:lpstr>
      <vt:lpstr>A125995998F_Data</vt:lpstr>
      <vt:lpstr>A125995998F_Latest</vt:lpstr>
      <vt:lpstr>A125996002L</vt:lpstr>
      <vt:lpstr>A125996002L_Data</vt:lpstr>
      <vt:lpstr>A125996002L_Latest</vt:lpstr>
      <vt:lpstr>A125996006W</vt:lpstr>
      <vt:lpstr>A125996006W_Data</vt:lpstr>
      <vt:lpstr>A125996006W_Latest</vt:lpstr>
      <vt:lpstr>A125996010L</vt:lpstr>
      <vt:lpstr>A125996010L_Data</vt:lpstr>
      <vt:lpstr>A125996010L_Latest</vt:lpstr>
      <vt:lpstr>A125996014W</vt:lpstr>
      <vt:lpstr>A125996014W_Data</vt:lpstr>
      <vt:lpstr>A125996014W_Latest</vt:lpstr>
      <vt:lpstr>A125996018F</vt:lpstr>
      <vt:lpstr>A125996018F_Data</vt:lpstr>
      <vt:lpstr>A125996018F_Latest</vt:lpstr>
      <vt:lpstr>A125996022W</vt:lpstr>
      <vt:lpstr>A125996022W_Data</vt:lpstr>
      <vt:lpstr>A125996022W_Latest</vt:lpstr>
      <vt:lpstr>A125996026F</vt:lpstr>
      <vt:lpstr>A125996026F_Data</vt:lpstr>
      <vt:lpstr>A125996026F_Latest</vt:lpstr>
      <vt:lpstr>A125996030W</vt:lpstr>
      <vt:lpstr>A125996030W_Data</vt:lpstr>
      <vt:lpstr>A125996030W_Latest</vt:lpstr>
      <vt:lpstr>A125996034F</vt:lpstr>
      <vt:lpstr>A125996034F_Data</vt:lpstr>
      <vt:lpstr>A125996034F_Latest</vt:lpstr>
      <vt:lpstr>A125996038R</vt:lpstr>
      <vt:lpstr>A125996038R_Data</vt:lpstr>
      <vt:lpstr>A125996038R_Latest</vt:lpstr>
      <vt:lpstr>A125996042F</vt:lpstr>
      <vt:lpstr>A125996042F_Data</vt:lpstr>
      <vt:lpstr>A125996042F_Latest</vt:lpstr>
      <vt:lpstr>A125996046R</vt:lpstr>
      <vt:lpstr>A125996046R_Data</vt:lpstr>
      <vt:lpstr>A125996046R_Latest</vt:lpstr>
      <vt:lpstr>A125996050F</vt:lpstr>
      <vt:lpstr>A125996050F_Data</vt:lpstr>
      <vt:lpstr>A125996050F_Latest</vt:lpstr>
      <vt:lpstr>A125996054R</vt:lpstr>
      <vt:lpstr>A125996054R_Data</vt:lpstr>
      <vt:lpstr>A125996054R_Latest</vt:lpstr>
      <vt:lpstr>A125996058X</vt:lpstr>
      <vt:lpstr>A125996058X_Data</vt:lpstr>
      <vt:lpstr>A125996058X_Latest</vt:lpstr>
      <vt:lpstr>A125996062R</vt:lpstr>
      <vt:lpstr>A125996062R_Data</vt:lpstr>
      <vt:lpstr>A125996062R_Latest</vt:lpstr>
      <vt:lpstr>A125996066X</vt:lpstr>
      <vt:lpstr>A125996066X_Data</vt:lpstr>
      <vt:lpstr>A125996066X_Latest</vt:lpstr>
      <vt:lpstr>A125996070R</vt:lpstr>
      <vt:lpstr>A125996070R_Data</vt:lpstr>
      <vt:lpstr>A125996070R_Latest</vt:lpstr>
      <vt:lpstr>A125996074X</vt:lpstr>
      <vt:lpstr>A125996074X_Data</vt:lpstr>
      <vt:lpstr>A125996074X_Latest</vt:lpstr>
      <vt:lpstr>A125996078J</vt:lpstr>
      <vt:lpstr>A125996078J_Data</vt:lpstr>
      <vt:lpstr>A125996078J_Latest</vt:lpstr>
      <vt:lpstr>A125996082X</vt:lpstr>
      <vt:lpstr>A125996082X_Data</vt:lpstr>
      <vt:lpstr>A125996082X_Latest</vt:lpstr>
      <vt:lpstr>A125996086J</vt:lpstr>
      <vt:lpstr>A125996086J_Data</vt:lpstr>
      <vt:lpstr>A125996086J_Latest</vt:lpstr>
      <vt:lpstr>A125996090X</vt:lpstr>
      <vt:lpstr>A125996090X_Data</vt:lpstr>
      <vt:lpstr>A125996090X_Latest</vt:lpstr>
      <vt:lpstr>A125996094J</vt:lpstr>
      <vt:lpstr>A125996094J_Data</vt:lpstr>
      <vt:lpstr>A125996094J_Latest</vt:lpstr>
      <vt:lpstr>A125996098T</vt:lpstr>
      <vt:lpstr>A125996098T_Data</vt:lpstr>
      <vt:lpstr>A125996098T_Latest</vt:lpstr>
      <vt:lpstr>A125996102W</vt:lpstr>
      <vt:lpstr>A125996102W_Data</vt:lpstr>
      <vt:lpstr>A125996102W_Latest</vt:lpstr>
      <vt:lpstr>A125996106F</vt:lpstr>
      <vt:lpstr>A125996106F_Data</vt:lpstr>
      <vt:lpstr>A125996106F_Latest</vt:lpstr>
      <vt:lpstr>A125996110W</vt:lpstr>
      <vt:lpstr>A125996110W_Data</vt:lpstr>
      <vt:lpstr>A125996110W_Latest</vt:lpstr>
      <vt:lpstr>A125996114F</vt:lpstr>
      <vt:lpstr>A125996114F_Data</vt:lpstr>
      <vt:lpstr>A125996114F_Latest</vt:lpstr>
      <vt:lpstr>A125996122F</vt:lpstr>
      <vt:lpstr>A125996122F_Data</vt:lpstr>
      <vt:lpstr>A125996122F_Latest</vt:lpstr>
      <vt:lpstr>A125996126R</vt:lpstr>
      <vt:lpstr>A125996126R_Data</vt:lpstr>
      <vt:lpstr>A125996126R_Latest</vt:lpstr>
      <vt:lpstr>A125996130F</vt:lpstr>
      <vt:lpstr>A125996130F_Data</vt:lpstr>
      <vt:lpstr>A125996130F_Latest</vt:lpstr>
      <vt:lpstr>A125996134R</vt:lpstr>
      <vt:lpstr>A125996134R_Data</vt:lpstr>
      <vt:lpstr>A125996134R_Latest</vt:lpstr>
      <vt:lpstr>A125996138X</vt:lpstr>
      <vt:lpstr>A125996138X_Data</vt:lpstr>
      <vt:lpstr>A125996138X_Latest</vt:lpstr>
      <vt:lpstr>A125996142R</vt:lpstr>
      <vt:lpstr>A125996142R_Data</vt:lpstr>
      <vt:lpstr>A125996142R_Latest</vt:lpstr>
      <vt:lpstr>A125996146X</vt:lpstr>
      <vt:lpstr>A125996146X_Data</vt:lpstr>
      <vt:lpstr>A125996146X_Latest</vt:lpstr>
      <vt:lpstr>A125996150R</vt:lpstr>
      <vt:lpstr>A125996150R_Data</vt:lpstr>
      <vt:lpstr>A125996150R_Latest</vt:lpstr>
      <vt:lpstr>A125996154X</vt:lpstr>
      <vt:lpstr>A125996154X_Data</vt:lpstr>
      <vt:lpstr>A125996154X_Latest</vt:lpstr>
      <vt:lpstr>A125996158J</vt:lpstr>
      <vt:lpstr>A125996158J_Data</vt:lpstr>
      <vt:lpstr>A125996158J_Latest</vt:lpstr>
      <vt:lpstr>A125996162X</vt:lpstr>
      <vt:lpstr>A125996162X_Data</vt:lpstr>
      <vt:lpstr>A125996162X_Latest</vt:lpstr>
      <vt:lpstr>A125996166J</vt:lpstr>
      <vt:lpstr>A125996166J_Data</vt:lpstr>
      <vt:lpstr>A125996166J_Latest</vt:lpstr>
      <vt:lpstr>A125996170X</vt:lpstr>
      <vt:lpstr>A125996170X_Data</vt:lpstr>
      <vt:lpstr>A125996170X_Latest</vt:lpstr>
      <vt:lpstr>A125996174J</vt:lpstr>
      <vt:lpstr>A125996174J_Data</vt:lpstr>
      <vt:lpstr>A125996174J_Latest</vt:lpstr>
      <vt:lpstr>A125996178T</vt:lpstr>
      <vt:lpstr>A125996178T_Data</vt:lpstr>
      <vt:lpstr>A125996178T_Latest</vt:lpstr>
      <vt:lpstr>A125996182J</vt:lpstr>
      <vt:lpstr>A125996182J_Data</vt:lpstr>
      <vt:lpstr>A125996182J_Latest</vt:lpstr>
      <vt:lpstr>A125996186T</vt:lpstr>
      <vt:lpstr>A125996186T_Data</vt:lpstr>
      <vt:lpstr>A125996186T_Latest</vt:lpstr>
      <vt:lpstr>A125996190J</vt:lpstr>
      <vt:lpstr>A125996190J_Data</vt:lpstr>
      <vt:lpstr>A125996190J_Latest</vt:lpstr>
      <vt:lpstr>A125996194T</vt:lpstr>
      <vt:lpstr>A125996194T_Data</vt:lpstr>
      <vt:lpstr>A125996194T_Latest</vt:lpstr>
      <vt:lpstr>A125996198A</vt:lpstr>
      <vt:lpstr>A125996198A_Data</vt:lpstr>
      <vt:lpstr>A125996198A_Latest</vt:lpstr>
      <vt:lpstr>A125996202F</vt:lpstr>
      <vt:lpstr>A125996202F_Data</vt:lpstr>
      <vt:lpstr>A125996202F_Latest</vt:lpstr>
      <vt:lpstr>A125996206R</vt:lpstr>
      <vt:lpstr>A125996206R_Data</vt:lpstr>
      <vt:lpstr>A125996206R_Latest</vt:lpstr>
      <vt:lpstr>A125996210F</vt:lpstr>
      <vt:lpstr>A125996210F_Data</vt:lpstr>
      <vt:lpstr>A125996210F_Latest</vt:lpstr>
      <vt:lpstr>A125996214R</vt:lpstr>
      <vt:lpstr>A125996214R_Data</vt:lpstr>
      <vt:lpstr>A125996214R_Latest</vt:lpstr>
      <vt:lpstr>A125996218X</vt:lpstr>
      <vt:lpstr>A125996218X_Data</vt:lpstr>
      <vt:lpstr>A125996218X_Latest</vt:lpstr>
      <vt:lpstr>A125996222R</vt:lpstr>
      <vt:lpstr>A125996222R_Data</vt:lpstr>
      <vt:lpstr>A125996222R_Latest</vt:lpstr>
      <vt:lpstr>A125996226X</vt:lpstr>
      <vt:lpstr>A125996226X_Data</vt:lpstr>
      <vt:lpstr>A125996226X_Latest</vt:lpstr>
      <vt:lpstr>A125996230R</vt:lpstr>
      <vt:lpstr>A125996230R_Data</vt:lpstr>
      <vt:lpstr>A125996230R_Latest</vt:lpstr>
      <vt:lpstr>A125996234X</vt:lpstr>
      <vt:lpstr>A125996234X_Data</vt:lpstr>
      <vt:lpstr>A125996234X_Latest</vt:lpstr>
      <vt:lpstr>A125996238J</vt:lpstr>
      <vt:lpstr>A125996238J_Data</vt:lpstr>
      <vt:lpstr>A125996238J_Latest</vt:lpstr>
      <vt:lpstr>A125996242X</vt:lpstr>
      <vt:lpstr>A125996242X_Data</vt:lpstr>
      <vt:lpstr>A125996242X_Latest</vt:lpstr>
      <vt:lpstr>A125996246J</vt:lpstr>
      <vt:lpstr>A125996246J_Data</vt:lpstr>
      <vt:lpstr>A125996246J_Latest</vt:lpstr>
      <vt:lpstr>A125996250X</vt:lpstr>
      <vt:lpstr>A125996250X_Data</vt:lpstr>
      <vt:lpstr>A125996250X_Latest</vt:lpstr>
      <vt:lpstr>A125996254J</vt:lpstr>
      <vt:lpstr>A125996254J_Data</vt:lpstr>
      <vt:lpstr>A125996254J_Latest</vt:lpstr>
      <vt:lpstr>A125996258T</vt:lpstr>
      <vt:lpstr>A125996258T_Data</vt:lpstr>
      <vt:lpstr>A125996258T_Latest</vt:lpstr>
      <vt:lpstr>A125996262J</vt:lpstr>
      <vt:lpstr>A125996262J_Data</vt:lpstr>
      <vt:lpstr>A125996262J_Latest</vt:lpstr>
      <vt:lpstr>A125996266T</vt:lpstr>
      <vt:lpstr>A125996266T_Data</vt:lpstr>
      <vt:lpstr>A125996266T_Latest</vt:lpstr>
      <vt:lpstr>A125996270J</vt:lpstr>
      <vt:lpstr>A125996270J_Data</vt:lpstr>
      <vt:lpstr>A125996270J_Latest</vt:lpstr>
      <vt:lpstr>A125996274T</vt:lpstr>
      <vt:lpstr>A125996274T_Data</vt:lpstr>
      <vt:lpstr>A125996274T_Latest</vt:lpstr>
      <vt:lpstr>A125996278A</vt:lpstr>
      <vt:lpstr>A125996278A_Data</vt:lpstr>
      <vt:lpstr>A125996278A_Latest</vt:lpstr>
      <vt:lpstr>A125996282T</vt:lpstr>
      <vt:lpstr>A125996282T_Data</vt:lpstr>
      <vt:lpstr>A125996282T_Latest</vt:lpstr>
      <vt:lpstr>A125996286A</vt:lpstr>
      <vt:lpstr>A125996286A_Data</vt:lpstr>
      <vt:lpstr>A125996286A_Latest</vt:lpstr>
      <vt:lpstr>A125996290T</vt:lpstr>
      <vt:lpstr>A125996290T_Data</vt:lpstr>
      <vt:lpstr>A125996290T_Latest</vt:lpstr>
      <vt:lpstr>A125996294A</vt:lpstr>
      <vt:lpstr>A125996294A_Data</vt:lpstr>
      <vt:lpstr>A125996294A_Latest</vt:lpstr>
      <vt:lpstr>A125996298K</vt:lpstr>
      <vt:lpstr>A125996298K_Data</vt:lpstr>
      <vt:lpstr>A125996298K_Latest</vt:lpstr>
      <vt:lpstr>A125996302R</vt:lpstr>
      <vt:lpstr>A125996302R_Data</vt:lpstr>
      <vt:lpstr>A125996302R_Latest</vt:lpstr>
      <vt:lpstr>A125996306X</vt:lpstr>
      <vt:lpstr>A125996306X_Data</vt:lpstr>
      <vt:lpstr>A125996306X_Latest</vt:lpstr>
      <vt:lpstr>A125996310R</vt:lpstr>
      <vt:lpstr>A125996310R_Data</vt:lpstr>
      <vt:lpstr>A125996310R_Latest</vt:lpstr>
      <vt:lpstr>A125996314X</vt:lpstr>
      <vt:lpstr>A125996314X_Data</vt:lpstr>
      <vt:lpstr>A125996314X_Latest</vt:lpstr>
      <vt:lpstr>A125996322X</vt:lpstr>
      <vt:lpstr>A125996322X_Data</vt:lpstr>
      <vt:lpstr>A125996322X_Latest</vt:lpstr>
      <vt:lpstr>A125996326J</vt:lpstr>
      <vt:lpstr>A125996326J_Data</vt:lpstr>
      <vt:lpstr>A125996326J_Latest</vt:lpstr>
      <vt:lpstr>A125996330X</vt:lpstr>
      <vt:lpstr>A125996330X_Data</vt:lpstr>
      <vt:lpstr>A125996330X_Latest</vt:lpstr>
      <vt:lpstr>A125996334J</vt:lpstr>
      <vt:lpstr>A125996334J_Data</vt:lpstr>
      <vt:lpstr>A125996334J_Latest</vt:lpstr>
      <vt:lpstr>A125996338T</vt:lpstr>
      <vt:lpstr>A125996338T_Data</vt:lpstr>
      <vt:lpstr>A125996338T_Latest</vt:lpstr>
      <vt:lpstr>A125996342J</vt:lpstr>
      <vt:lpstr>A125996342J_Data</vt:lpstr>
      <vt:lpstr>A125996342J_Latest</vt:lpstr>
      <vt:lpstr>A125996346T</vt:lpstr>
      <vt:lpstr>A125996346T_Data</vt:lpstr>
      <vt:lpstr>A125996346T_Latest</vt:lpstr>
      <vt:lpstr>A125996350J</vt:lpstr>
      <vt:lpstr>A125996350J_Data</vt:lpstr>
      <vt:lpstr>A125996350J_Latest</vt:lpstr>
      <vt:lpstr>A125996354T</vt:lpstr>
      <vt:lpstr>A125996354T_Data</vt:lpstr>
      <vt:lpstr>A125996354T_Latest</vt:lpstr>
      <vt:lpstr>A125996358A</vt:lpstr>
      <vt:lpstr>A125996358A_Data</vt:lpstr>
      <vt:lpstr>A125996358A_Latest</vt:lpstr>
      <vt:lpstr>A125996362T</vt:lpstr>
      <vt:lpstr>A125996362T_Data</vt:lpstr>
      <vt:lpstr>A125996362T_Latest</vt:lpstr>
      <vt:lpstr>A125996366A</vt:lpstr>
      <vt:lpstr>A125996366A_Data</vt:lpstr>
      <vt:lpstr>A125996366A_Latest</vt:lpstr>
      <vt:lpstr>A125996370T</vt:lpstr>
      <vt:lpstr>A125996370T_Data</vt:lpstr>
      <vt:lpstr>A125996370T_Latest</vt:lpstr>
      <vt:lpstr>A125996374A</vt:lpstr>
      <vt:lpstr>A125996374A_Data</vt:lpstr>
      <vt:lpstr>A125996374A_Latest</vt:lpstr>
      <vt:lpstr>A125996378K</vt:lpstr>
      <vt:lpstr>A125996378K_Data</vt:lpstr>
      <vt:lpstr>A125996378K_Latest</vt:lpstr>
      <vt:lpstr>A125996382A</vt:lpstr>
      <vt:lpstr>A125996382A_Data</vt:lpstr>
      <vt:lpstr>A125996382A_Latest</vt:lpstr>
      <vt:lpstr>A125996386K</vt:lpstr>
      <vt:lpstr>A125996386K_Data</vt:lpstr>
      <vt:lpstr>A125996386K_Latest</vt:lpstr>
      <vt:lpstr>A125996390A</vt:lpstr>
      <vt:lpstr>A125996390A_Data</vt:lpstr>
      <vt:lpstr>A125996390A_Latest</vt:lpstr>
      <vt:lpstr>A125996394K</vt:lpstr>
      <vt:lpstr>A125996394K_Data</vt:lpstr>
      <vt:lpstr>A125996394K_Latest</vt:lpstr>
      <vt:lpstr>A125996398V</vt:lpstr>
      <vt:lpstr>A125996398V_Data</vt:lpstr>
      <vt:lpstr>A125996398V_Latest</vt:lpstr>
      <vt:lpstr>A125996402X</vt:lpstr>
      <vt:lpstr>A125996402X_Data</vt:lpstr>
      <vt:lpstr>A125996402X_Latest</vt:lpstr>
      <vt:lpstr>A125996406J</vt:lpstr>
      <vt:lpstr>A125996406J_Data</vt:lpstr>
      <vt:lpstr>A125996406J_Latest</vt:lpstr>
      <vt:lpstr>A125996410X</vt:lpstr>
      <vt:lpstr>A125996410X_Data</vt:lpstr>
      <vt:lpstr>A125996410X_Latest</vt:lpstr>
      <vt:lpstr>A125996414J</vt:lpstr>
      <vt:lpstr>A125996414J_Data</vt:lpstr>
      <vt:lpstr>A125996414J_Latest</vt:lpstr>
      <vt:lpstr>A125996418T</vt:lpstr>
      <vt:lpstr>A125996418T_Data</vt:lpstr>
      <vt:lpstr>A125996418T_Latest</vt:lpstr>
      <vt:lpstr>A125996422J</vt:lpstr>
      <vt:lpstr>A125996422J_Data</vt:lpstr>
      <vt:lpstr>A125996422J_Latest</vt:lpstr>
      <vt:lpstr>A125996426T</vt:lpstr>
      <vt:lpstr>A125996426T_Data</vt:lpstr>
      <vt:lpstr>A125996426T_Latest</vt:lpstr>
      <vt:lpstr>A125996430J</vt:lpstr>
      <vt:lpstr>A125996430J_Data</vt:lpstr>
      <vt:lpstr>A125996430J_Latest</vt:lpstr>
      <vt:lpstr>A125996434T</vt:lpstr>
      <vt:lpstr>A125996434T_Data</vt:lpstr>
      <vt:lpstr>A125996434T_Latest</vt:lpstr>
      <vt:lpstr>A125996438A</vt:lpstr>
      <vt:lpstr>A125996438A_Data</vt:lpstr>
      <vt:lpstr>A125996438A_Latest</vt:lpstr>
      <vt:lpstr>A125996442T</vt:lpstr>
      <vt:lpstr>A125996442T_Data</vt:lpstr>
      <vt:lpstr>A125996442T_Latest</vt:lpstr>
      <vt:lpstr>A125996446A</vt:lpstr>
      <vt:lpstr>A125996446A_Data</vt:lpstr>
      <vt:lpstr>A125996446A_Latest</vt:lpstr>
      <vt:lpstr>A125996450T</vt:lpstr>
      <vt:lpstr>A125996450T_Data</vt:lpstr>
      <vt:lpstr>A125996450T_Latest</vt:lpstr>
      <vt:lpstr>A125996454A</vt:lpstr>
      <vt:lpstr>A125996454A_Data</vt:lpstr>
      <vt:lpstr>A125996454A_Latest</vt:lpstr>
      <vt:lpstr>A125996458K</vt:lpstr>
      <vt:lpstr>A125996458K_Data</vt:lpstr>
      <vt:lpstr>A125996458K_Latest</vt:lpstr>
      <vt:lpstr>A125996462A</vt:lpstr>
      <vt:lpstr>A125996462A_Data</vt:lpstr>
      <vt:lpstr>A125996462A_Latest</vt:lpstr>
      <vt:lpstr>A125996466K</vt:lpstr>
      <vt:lpstr>A125996466K_Data</vt:lpstr>
      <vt:lpstr>A125996466K_Latest</vt:lpstr>
      <vt:lpstr>A125996470A</vt:lpstr>
      <vt:lpstr>A125996470A_Data</vt:lpstr>
      <vt:lpstr>A125996470A_Latest</vt:lpstr>
      <vt:lpstr>A125996474K</vt:lpstr>
      <vt:lpstr>A125996474K_Data</vt:lpstr>
      <vt:lpstr>A125996474K_Latest</vt:lpstr>
      <vt:lpstr>A125996478V</vt:lpstr>
      <vt:lpstr>A125996478V_Data</vt:lpstr>
      <vt:lpstr>A125996478V_Latest</vt:lpstr>
      <vt:lpstr>A125996482K</vt:lpstr>
      <vt:lpstr>A125996482K_Data</vt:lpstr>
      <vt:lpstr>A125996482K_Latest</vt:lpstr>
      <vt:lpstr>A125996486V</vt:lpstr>
      <vt:lpstr>A125996486V_Data</vt:lpstr>
      <vt:lpstr>A125996486V_Latest</vt:lpstr>
      <vt:lpstr>A125996490K</vt:lpstr>
      <vt:lpstr>A125996490K_Data</vt:lpstr>
      <vt:lpstr>A125996490K_Latest</vt:lpstr>
      <vt:lpstr>A125996494V</vt:lpstr>
      <vt:lpstr>A125996494V_Data</vt:lpstr>
      <vt:lpstr>A125996494V_Latest</vt:lpstr>
      <vt:lpstr>A125996498C</vt:lpstr>
      <vt:lpstr>A125996498C_Data</vt:lpstr>
      <vt:lpstr>A125996498C_Latest</vt:lpstr>
      <vt:lpstr>A125996502J</vt:lpstr>
      <vt:lpstr>A125996502J_Data</vt:lpstr>
      <vt:lpstr>A125996502J_Latest</vt:lpstr>
      <vt:lpstr>A125996506T</vt:lpstr>
      <vt:lpstr>A125996506T_Data</vt:lpstr>
      <vt:lpstr>A125996506T_Latest</vt:lpstr>
      <vt:lpstr>A125996510J</vt:lpstr>
      <vt:lpstr>A125996510J_Data</vt:lpstr>
      <vt:lpstr>A125996510J_Latest</vt:lpstr>
      <vt:lpstr>A125996514T</vt:lpstr>
      <vt:lpstr>A125996514T_Data</vt:lpstr>
      <vt:lpstr>A125996514T_Latest</vt:lpstr>
      <vt:lpstr>A125996522T</vt:lpstr>
      <vt:lpstr>A125996522T_Data</vt:lpstr>
      <vt:lpstr>A125996522T_Latest</vt:lpstr>
      <vt:lpstr>A125996526A</vt:lpstr>
      <vt:lpstr>A125996526A_Data</vt:lpstr>
      <vt:lpstr>A125996526A_Latest</vt:lpstr>
      <vt:lpstr>A125996530T</vt:lpstr>
      <vt:lpstr>A125996530T_Data</vt:lpstr>
      <vt:lpstr>A125996530T_Latest</vt:lpstr>
      <vt:lpstr>A125996534A</vt:lpstr>
      <vt:lpstr>A125996534A_Data</vt:lpstr>
      <vt:lpstr>A125996534A_Latest</vt:lpstr>
      <vt:lpstr>A125996538K</vt:lpstr>
      <vt:lpstr>A125996538K_Data</vt:lpstr>
      <vt:lpstr>A125996538K_Latest</vt:lpstr>
      <vt:lpstr>A125996542A</vt:lpstr>
      <vt:lpstr>A125996542A_Data</vt:lpstr>
      <vt:lpstr>A125996542A_Latest</vt:lpstr>
      <vt:lpstr>A125996546K</vt:lpstr>
      <vt:lpstr>A125996546K_Data</vt:lpstr>
      <vt:lpstr>A125996546K_Latest</vt:lpstr>
      <vt:lpstr>A125996550A</vt:lpstr>
      <vt:lpstr>A125996550A_Data</vt:lpstr>
      <vt:lpstr>A125996550A_Latest</vt:lpstr>
      <vt:lpstr>A125996554K</vt:lpstr>
      <vt:lpstr>A125996554K_Data</vt:lpstr>
      <vt:lpstr>A125996554K_Latest</vt:lpstr>
      <vt:lpstr>A125996558V</vt:lpstr>
      <vt:lpstr>A125996558V_Data</vt:lpstr>
      <vt:lpstr>A125996558V_Latest</vt:lpstr>
      <vt:lpstr>A125996562K</vt:lpstr>
      <vt:lpstr>A125996562K_Data</vt:lpstr>
      <vt:lpstr>A125996562K_Latest</vt:lpstr>
      <vt:lpstr>A125996566V</vt:lpstr>
      <vt:lpstr>A125996566V_Data</vt:lpstr>
      <vt:lpstr>A125996566V_Latest</vt:lpstr>
      <vt:lpstr>A125996570K</vt:lpstr>
      <vt:lpstr>A125996570K_Data</vt:lpstr>
      <vt:lpstr>A125996570K_Latest</vt:lpstr>
      <vt:lpstr>A125996574V</vt:lpstr>
      <vt:lpstr>A125996574V_Data</vt:lpstr>
      <vt:lpstr>A125996574V_Latest</vt:lpstr>
      <vt:lpstr>A125996578C</vt:lpstr>
      <vt:lpstr>A125996578C_Data</vt:lpstr>
      <vt:lpstr>A125996578C_Latest</vt:lpstr>
      <vt:lpstr>A125996582V</vt:lpstr>
      <vt:lpstr>A125996582V_Data</vt:lpstr>
      <vt:lpstr>A125996582V_Latest</vt:lpstr>
      <vt:lpstr>A125996586C</vt:lpstr>
      <vt:lpstr>A125996586C_Data</vt:lpstr>
      <vt:lpstr>A125996586C_Latest</vt:lpstr>
      <vt:lpstr>A125996590V</vt:lpstr>
      <vt:lpstr>A125996590V_Data</vt:lpstr>
      <vt:lpstr>A125996590V_Latest</vt:lpstr>
      <vt:lpstr>A125996594C</vt:lpstr>
      <vt:lpstr>A125996594C_Data</vt:lpstr>
      <vt:lpstr>A125996594C_Latest</vt:lpstr>
      <vt:lpstr>A125996598L</vt:lpstr>
      <vt:lpstr>A125996598L_Data</vt:lpstr>
      <vt:lpstr>A125996598L_Latest</vt:lpstr>
      <vt:lpstr>A125996602T</vt:lpstr>
      <vt:lpstr>A125996602T_Data</vt:lpstr>
      <vt:lpstr>A125996602T_Latest</vt:lpstr>
      <vt:lpstr>A125996606A</vt:lpstr>
      <vt:lpstr>A125996606A_Data</vt:lpstr>
      <vt:lpstr>A125996606A_Latest</vt:lpstr>
      <vt:lpstr>A125996610T</vt:lpstr>
      <vt:lpstr>A125996610T_Data</vt:lpstr>
      <vt:lpstr>A125996610T_Latest</vt:lpstr>
      <vt:lpstr>A125996614A</vt:lpstr>
      <vt:lpstr>A125996614A_Data</vt:lpstr>
      <vt:lpstr>A125996614A_Latest</vt:lpstr>
      <vt:lpstr>A125996618K</vt:lpstr>
      <vt:lpstr>A125996618K_Data</vt:lpstr>
      <vt:lpstr>A125996618K_Latest</vt:lpstr>
      <vt:lpstr>A125996622A</vt:lpstr>
      <vt:lpstr>A125996622A_Data</vt:lpstr>
      <vt:lpstr>A125996622A_Latest</vt:lpstr>
      <vt:lpstr>A125996626K</vt:lpstr>
      <vt:lpstr>A125996626K_Data</vt:lpstr>
      <vt:lpstr>A125996626K_Latest</vt:lpstr>
      <vt:lpstr>A125996630A</vt:lpstr>
      <vt:lpstr>A125996630A_Data</vt:lpstr>
      <vt:lpstr>A125996630A_Latest</vt:lpstr>
      <vt:lpstr>A125996634K</vt:lpstr>
      <vt:lpstr>A125996634K_Data</vt:lpstr>
      <vt:lpstr>A125996634K_Latest</vt:lpstr>
      <vt:lpstr>A125996638V</vt:lpstr>
      <vt:lpstr>A125996638V_Data</vt:lpstr>
      <vt:lpstr>A125996638V_Latest</vt:lpstr>
      <vt:lpstr>A125996642K</vt:lpstr>
      <vt:lpstr>A125996642K_Data</vt:lpstr>
      <vt:lpstr>A125996642K_Latest</vt:lpstr>
      <vt:lpstr>A125996646V</vt:lpstr>
      <vt:lpstr>A125996646V_Data</vt:lpstr>
      <vt:lpstr>A125996646V_Latest</vt:lpstr>
      <vt:lpstr>A125996650K</vt:lpstr>
      <vt:lpstr>A125996650K_Data</vt:lpstr>
      <vt:lpstr>A125996650K_Latest</vt:lpstr>
      <vt:lpstr>A125996654V</vt:lpstr>
      <vt:lpstr>A125996654V_Data</vt:lpstr>
      <vt:lpstr>A125996654V_Latest</vt:lpstr>
      <vt:lpstr>A125996658C</vt:lpstr>
      <vt:lpstr>A125996658C_Data</vt:lpstr>
      <vt:lpstr>A125996658C_Latest</vt:lpstr>
      <vt:lpstr>A125996662V</vt:lpstr>
      <vt:lpstr>A125996662V_Data</vt:lpstr>
      <vt:lpstr>A125996662V_Latest</vt:lpstr>
      <vt:lpstr>A125996666C</vt:lpstr>
      <vt:lpstr>A125996666C_Data</vt:lpstr>
      <vt:lpstr>A125996666C_Latest</vt:lpstr>
      <vt:lpstr>A125996670V</vt:lpstr>
      <vt:lpstr>A125996670V_Data</vt:lpstr>
      <vt:lpstr>A125996670V_Latest</vt:lpstr>
      <vt:lpstr>A125996674C</vt:lpstr>
      <vt:lpstr>A125996674C_Data</vt:lpstr>
      <vt:lpstr>A125996674C_Latest</vt:lpstr>
      <vt:lpstr>A125996678L</vt:lpstr>
      <vt:lpstr>A125996678L_Data</vt:lpstr>
      <vt:lpstr>A125996678L_Latest</vt:lpstr>
      <vt:lpstr>A125996682C</vt:lpstr>
      <vt:lpstr>A125996682C_Data</vt:lpstr>
      <vt:lpstr>A125996682C_Latest</vt:lpstr>
      <vt:lpstr>A125996686L</vt:lpstr>
      <vt:lpstr>A125996686L_Data</vt:lpstr>
      <vt:lpstr>A125996686L_Latest</vt:lpstr>
      <vt:lpstr>A125996690C</vt:lpstr>
      <vt:lpstr>A125996690C_Data</vt:lpstr>
      <vt:lpstr>A125996690C_Latest</vt:lpstr>
      <vt:lpstr>A125996694L</vt:lpstr>
      <vt:lpstr>A125996694L_Data</vt:lpstr>
      <vt:lpstr>A125996694L_Latest</vt:lpstr>
      <vt:lpstr>A125996698W</vt:lpstr>
      <vt:lpstr>A125996698W_Data</vt:lpstr>
      <vt:lpstr>A125996698W_Latest</vt:lpstr>
      <vt:lpstr>A125996702A</vt:lpstr>
      <vt:lpstr>A125996702A_Data</vt:lpstr>
      <vt:lpstr>A125996702A_Latest</vt:lpstr>
      <vt:lpstr>A125996706K</vt:lpstr>
      <vt:lpstr>A125996706K_Data</vt:lpstr>
      <vt:lpstr>A125996706K_Latest</vt:lpstr>
      <vt:lpstr>A125996710A</vt:lpstr>
      <vt:lpstr>A125996710A_Data</vt:lpstr>
      <vt:lpstr>A125996710A_Latest</vt:lpstr>
      <vt:lpstr>A125996714K</vt:lpstr>
      <vt:lpstr>A125996714K_Data</vt:lpstr>
      <vt:lpstr>A125996714K_Latest</vt:lpstr>
      <vt:lpstr>A125996722K</vt:lpstr>
      <vt:lpstr>A125996722K_Data</vt:lpstr>
      <vt:lpstr>A125996722K_Latest</vt:lpstr>
      <vt:lpstr>A125996726V</vt:lpstr>
      <vt:lpstr>A125996726V_Data</vt:lpstr>
      <vt:lpstr>A125996726V_Latest</vt:lpstr>
      <vt:lpstr>A125996730K</vt:lpstr>
      <vt:lpstr>A125996730K_Data</vt:lpstr>
      <vt:lpstr>A125996730K_Latest</vt:lpstr>
      <vt:lpstr>A125996734V</vt:lpstr>
      <vt:lpstr>A125996734V_Data</vt:lpstr>
      <vt:lpstr>A125996734V_Latest</vt:lpstr>
      <vt:lpstr>A125996738C</vt:lpstr>
      <vt:lpstr>A125996738C_Data</vt:lpstr>
      <vt:lpstr>A125996738C_Latest</vt:lpstr>
      <vt:lpstr>A125996742V</vt:lpstr>
      <vt:lpstr>A125996742V_Data</vt:lpstr>
      <vt:lpstr>A125996742V_Latest</vt:lpstr>
      <vt:lpstr>A125996746C</vt:lpstr>
      <vt:lpstr>A125996746C_Data</vt:lpstr>
      <vt:lpstr>A125996746C_Latest</vt:lpstr>
      <vt:lpstr>A125996750V</vt:lpstr>
      <vt:lpstr>A125996750V_Data</vt:lpstr>
      <vt:lpstr>A125996750V_Latest</vt:lpstr>
      <vt:lpstr>A125996754C</vt:lpstr>
      <vt:lpstr>A125996754C_Data</vt:lpstr>
      <vt:lpstr>A125996754C_Latest</vt:lpstr>
      <vt:lpstr>A125996758L</vt:lpstr>
      <vt:lpstr>A125996758L_Data</vt:lpstr>
      <vt:lpstr>A125996758L_Latest</vt:lpstr>
      <vt:lpstr>A125996762C</vt:lpstr>
      <vt:lpstr>A125996762C_Data</vt:lpstr>
      <vt:lpstr>A125996762C_Latest</vt:lpstr>
      <vt:lpstr>A125996766L</vt:lpstr>
      <vt:lpstr>A125996766L_Data</vt:lpstr>
      <vt:lpstr>A125996766L_Latest</vt:lpstr>
      <vt:lpstr>A125996770C</vt:lpstr>
      <vt:lpstr>A125996770C_Data</vt:lpstr>
      <vt:lpstr>A125996770C_Latest</vt:lpstr>
      <vt:lpstr>A125996774L</vt:lpstr>
      <vt:lpstr>A125996774L_Data</vt:lpstr>
      <vt:lpstr>A125996774L_Latest</vt:lpstr>
      <vt:lpstr>A125996778W</vt:lpstr>
      <vt:lpstr>A125996778W_Data</vt:lpstr>
      <vt:lpstr>A125996778W_Latest</vt:lpstr>
      <vt:lpstr>A125996782L</vt:lpstr>
      <vt:lpstr>A125996782L_Data</vt:lpstr>
      <vt:lpstr>A125996782L_Latest</vt:lpstr>
      <vt:lpstr>A125996786W</vt:lpstr>
      <vt:lpstr>A125996786W_Data</vt:lpstr>
      <vt:lpstr>A125996786W_Latest</vt:lpstr>
      <vt:lpstr>A125996790L</vt:lpstr>
      <vt:lpstr>A125996790L_Data</vt:lpstr>
      <vt:lpstr>A125996790L_Latest</vt:lpstr>
      <vt:lpstr>A125996794W</vt:lpstr>
      <vt:lpstr>A125996794W_Data</vt:lpstr>
      <vt:lpstr>A125996794W_Latest</vt:lpstr>
      <vt:lpstr>A125996798F</vt:lpstr>
      <vt:lpstr>A125996798F_Data</vt:lpstr>
      <vt:lpstr>A125996798F_Latest</vt:lpstr>
      <vt:lpstr>A125996802K</vt:lpstr>
      <vt:lpstr>A125996802K_Data</vt:lpstr>
      <vt:lpstr>A125996802K_Latest</vt:lpstr>
      <vt:lpstr>A125996806V</vt:lpstr>
      <vt:lpstr>A125996806V_Data</vt:lpstr>
      <vt:lpstr>A125996806V_Latest</vt:lpstr>
      <vt:lpstr>A125996810K</vt:lpstr>
      <vt:lpstr>A125996810K_Data</vt:lpstr>
      <vt:lpstr>A125996810K_Latest</vt:lpstr>
      <vt:lpstr>A125996814V</vt:lpstr>
      <vt:lpstr>A125996814V_Data</vt:lpstr>
      <vt:lpstr>A125996814V_Latest</vt:lpstr>
      <vt:lpstr>A125996818C</vt:lpstr>
      <vt:lpstr>A125996818C_Data</vt:lpstr>
      <vt:lpstr>A125996818C_Latest</vt:lpstr>
      <vt:lpstr>A125996822V</vt:lpstr>
      <vt:lpstr>A125996822V_Data</vt:lpstr>
      <vt:lpstr>A125996822V_Latest</vt:lpstr>
      <vt:lpstr>A125996826C</vt:lpstr>
      <vt:lpstr>A125996826C_Data</vt:lpstr>
      <vt:lpstr>A125996826C_Latest</vt:lpstr>
      <vt:lpstr>A125996830V</vt:lpstr>
      <vt:lpstr>A125996830V_Data</vt:lpstr>
      <vt:lpstr>A125996830V_Latest</vt:lpstr>
      <vt:lpstr>A125996834C</vt:lpstr>
      <vt:lpstr>A125996834C_Data</vt:lpstr>
      <vt:lpstr>A125996834C_Latest</vt:lpstr>
      <vt:lpstr>A125996838L</vt:lpstr>
      <vt:lpstr>A125996838L_Data</vt:lpstr>
      <vt:lpstr>A125996838L_Latest</vt:lpstr>
      <vt:lpstr>A125996842C</vt:lpstr>
      <vt:lpstr>A125996842C_Data</vt:lpstr>
      <vt:lpstr>A125996842C_Latest</vt:lpstr>
      <vt:lpstr>A125996846L</vt:lpstr>
      <vt:lpstr>A125996846L_Data</vt:lpstr>
      <vt:lpstr>A125996846L_Latest</vt:lpstr>
      <vt:lpstr>A125996850C</vt:lpstr>
      <vt:lpstr>A125996850C_Data</vt:lpstr>
      <vt:lpstr>A125996850C_Latest</vt:lpstr>
      <vt:lpstr>A125996854L</vt:lpstr>
      <vt:lpstr>A125996854L_Data</vt:lpstr>
      <vt:lpstr>A125996854L_Latest</vt:lpstr>
      <vt:lpstr>A125996858W</vt:lpstr>
      <vt:lpstr>A125996858W_Data</vt:lpstr>
      <vt:lpstr>A125996858W_Latest</vt:lpstr>
      <vt:lpstr>A125996862L</vt:lpstr>
      <vt:lpstr>A125996862L_Data</vt:lpstr>
      <vt:lpstr>A125996862L_Latest</vt:lpstr>
      <vt:lpstr>A125996866W</vt:lpstr>
      <vt:lpstr>A125996866W_Data</vt:lpstr>
      <vt:lpstr>A125996866W_Latest</vt:lpstr>
      <vt:lpstr>A125996870L</vt:lpstr>
      <vt:lpstr>A125996870L_Data</vt:lpstr>
      <vt:lpstr>A125996870L_Latest</vt:lpstr>
      <vt:lpstr>A125996874W</vt:lpstr>
      <vt:lpstr>A125996874W_Data</vt:lpstr>
      <vt:lpstr>A125996874W_Latest</vt:lpstr>
      <vt:lpstr>A125996878F</vt:lpstr>
      <vt:lpstr>A125996878F_Data</vt:lpstr>
      <vt:lpstr>A125996878F_Latest</vt:lpstr>
      <vt:lpstr>A125996882W</vt:lpstr>
      <vt:lpstr>A125996882W_Data</vt:lpstr>
      <vt:lpstr>A125996882W_Latest</vt:lpstr>
      <vt:lpstr>A125996886F</vt:lpstr>
      <vt:lpstr>A125996886F_Data</vt:lpstr>
      <vt:lpstr>A125996886F_Latest</vt:lpstr>
      <vt:lpstr>A125996890W</vt:lpstr>
      <vt:lpstr>A125996890W_Data</vt:lpstr>
      <vt:lpstr>A125996890W_Latest</vt:lpstr>
      <vt:lpstr>A125996894F</vt:lpstr>
      <vt:lpstr>A125996894F_Data</vt:lpstr>
      <vt:lpstr>A125996894F_Latest</vt:lpstr>
      <vt:lpstr>A125996898R</vt:lpstr>
      <vt:lpstr>A125996898R_Data</vt:lpstr>
      <vt:lpstr>A125996898R_Latest</vt:lpstr>
      <vt:lpstr>A125996902V</vt:lpstr>
      <vt:lpstr>A125996902V_Data</vt:lpstr>
      <vt:lpstr>A125996902V_Latest</vt:lpstr>
      <vt:lpstr>A125996906C</vt:lpstr>
      <vt:lpstr>A125996906C_Data</vt:lpstr>
      <vt:lpstr>A125996906C_Latest</vt:lpstr>
      <vt:lpstr>A125996910V</vt:lpstr>
      <vt:lpstr>A125996910V_Data</vt:lpstr>
      <vt:lpstr>A125996910V_Latest</vt:lpstr>
      <vt:lpstr>A125996914C</vt:lpstr>
      <vt:lpstr>A125996914C_Data</vt:lpstr>
      <vt:lpstr>A125996914C_Latest</vt:lpstr>
      <vt:lpstr>A125996922C</vt:lpstr>
      <vt:lpstr>A125996922C_Data</vt:lpstr>
      <vt:lpstr>A125996922C_Latest</vt:lpstr>
      <vt:lpstr>A125996926L</vt:lpstr>
      <vt:lpstr>A125996926L_Data</vt:lpstr>
      <vt:lpstr>A125996926L_Latest</vt:lpstr>
      <vt:lpstr>A125996930C</vt:lpstr>
      <vt:lpstr>A125996930C_Data</vt:lpstr>
      <vt:lpstr>A125996930C_Latest</vt:lpstr>
      <vt:lpstr>A125996934L</vt:lpstr>
      <vt:lpstr>A125996934L_Data</vt:lpstr>
      <vt:lpstr>A125996934L_Latest</vt:lpstr>
      <vt:lpstr>A125996938W</vt:lpstr>
      <vt:lpstr>A125996938W_Data</vt:lpstr>
      <vt:lpstr>A125996938W_Latest</vt:lpstr>
      <vt:lpstr>A125996942L</vt:lpstr>
      <vt:lpstr>A125996942L_Data</vt:lpstr>
      <vt:lpstr>A125996942L_Latest</vt:lpstr>
      <vt:lpstr>A125996946W</vt:lpstr>
      <vt:lpstr>A125996946W_Data</vt:lpstr>
      <vt:lpstr>A125996946W_Latest</vt:lpstr>
      <vt:lpstr>A125996950L</vt:lpstr>
      <vt:lpstr>A125996950L_Data</vt:lpstr>
      <vt:lpstr>A125996950L_Latest</vt:lpstr>
      <vt:lpstr>A125996954W</vt:lpstr>
      <vt:lpstr>A125996954W_Data</vt:lpstr>
      <vt:lpstr>A125996954W_Latest</vt:lpstr>
      <vt:lpstr>A125996958F</vt:lpstr>
      <vt:lpstr>A125996958F_Data</vt:lpstr>
      <vt:lpstr>A125996958F_Latest</vt:lpstr>
      <vt:lpstr>A125996962W</vt:lpstr>
      <vt:lpstr>A125996962W_Data</vt:lpstr>
      <vt:lpstr>A125996962W_Latest</vt:lpstr>
      <vt:lpstr>A125996966F</vt:lpstr>
      <vt:lpstr>A125996966F_Data</vt:lpstr>
      <vt:lpstr>A125996966F_Latest</vt:lpstr>
      <vt:lpstr>A125996970W</vt:lpstr>
      <vt:lpstr>A125996970W_Data</vt:lpstr>
      <vt:lpstr>A125996970W_Latest</vt:lpstr>
      <vt:lpstr>A125996974F</vt:lpstr>
      <vt:lpstr>A125996974F_Data</vt:lpstr>
      <vt:lpstr>A125996974F_Latest</vt:lpstr>
      <vt:lpstr>A125996978R</vt:lpstr>
      <vt:lpstr>A125996978R_Data</vt:lpstr>
      <vt:lpstr>A125996978R_Latest</vt:lpstr>
      <vt:lpstr>A125996982F</vt:lpstr>
      <vt:lpstr>A125996982F_Data</vt:lpstr>
      <vt:lpstr>A125996982F_Latest</vt:lpstr>
      <vt:lpstr>A125996986R</vt:lpstr>
      <vt:lpstr>A125996986R_Data</vt:lpstr>
      <vt:lpstr>A125996986R_Latest</vt:lpstr>
      <vt:lpstr>A125996990F</vt:lpstr>
      <vt:lpstr>A125996990F_Data</vt:lpstr>
      <vt:lpstr>A125996990F_Latest</vt:lpstr>
      <vt:lpstr>A125996994R</vt:lpstr>
      <vt:lpstr>A125996994R_Data</vt:lpstr>
      <vt:lpstr>A125996994R_Latest</vt:lpstr>
      <vt:lpstr>A125996998X</vt:lpstr>
      <vt:lpstr>A125996998X_Data</vt:lpstr>
      <vt:lpstr>A125996998X_Latest</vt:lpstr>
      <vt:lpstr>A125997002F</vt:lpstr>
      <vt:lpstr>A125997002F_Data</vt:lpstr>
      <vt:lpstr>A125997002F_Latest</vt:lpstr>
      <vt:lpstr>A125997006R</vt:lpstr>
      <vt:lpstr>A125997006R_Data</vt:lpstr>
      <vt:lpstr>A125997006R_Latest</vt:lpstr>
      <vt:lpstr>A125997010F</vt:lpstr>
      <vt:lpstr>A125997010F_Data</vt:lpstr>
      <vt:lpstr>A125997010F_Latest</vt:lpstr>
      <vt:lpstr>A125997014R</vt:lpstr>
      <vt:lpstr>A125997014R_Data</vt:lpstr>
      <vt:lpstr>A125997014R_Latest</vt:lpstr>
      <vt:lpstr>A125997018X</vt:lpstr>
      <vt:lpstr>A125997018X_Data</vt:lpstr>
      <vt:lpstr>A125997018X_Latest</vt:lpstr>
      <vt:lpstr>A125997022R</vt:lpstr>
      <vt:lpstr>A125997022R_Data</vt:lpstr>
      <vt:lpstr>A125997022R_Latest</vt:lpstr>
      <vt:lpstr>A125997026X</vt:lpstr>
      <vt:lpstr>A125997026X_Data</vt:lpstr>
      <vt:lpstr>A125997026X_Latest</vt:lpstr>
      <vt:lpstr>A125997030R</vt:lpstr>
      <vt:lpstr>A125997030R_Data</vt:lpstr>
      <vt:lpstr>A125997030R_Latest</vt:lpstr>
      <vt:lpstr>A125997034X</vt:lpstr>
      <vt:lpstr>A125997034X_Data</vt:lpstr>
      <vt:lpstr>A125997034X_Latest</vt:lpstr>
      <vt:lpstr>A125997038J</vt:lpstr>
      <vt:lpstr>A125997038J_Data</vt:lpstr>
      <vt:lpstr>A125997038J_Latest</vt:lpstr>
      <vt:lpstr>A125997042X</vt:lpstr>
      <vt:lpstr>A125997042X_Data</vt:lpstr>
      <vt:lpstr>A125997042X_Latest</vt:lpstr>
      <vt:lpstr>A125997046J</vt:lpstr>
      <vt:lpstr>A125997046J_Data</vt:lpstr>
      <vt:lpstr>A125997046J_Latest</vt:lpstr>
      <vt:lpstr>A125997050X</vt:lpstr>
      <vt:lpstr>A125997050X_Data</vt:lpstr>
      <vt:lpstr>A125997050X_Latest</vt:lpstr>
      <vt:lpstr>A125997054J</vt:lpstr>
      <vt:lpstr>A125997054J_Data</vt:lpstr>
      <vt:lpstr>A125997054J_Latest</vt:lpstr>
      <vt:lpstr>A125997058T</vt:lpstr>
      <vt:lpstr>A125997058T_Data</vt:lpstr>
      <vt:lpstr>A125997058T_Latest</vt:lpstr>
      <vt:lpstr>A125997062J</vt:lpstr>
      <vt:lpstr>A125997062J_Data</vt:lpstr>
      <vt:lpstr>A125997062J_Latest</vt:lpstr>
      <vt:lpstr>A125997066T</vt:lpstr>
      <vt:lpstr>A125997066T_Data</vt:lpstr>
      <vt:lpstr>A125997066T_Latest</vt:lpstr>
      <vt:lpstr>A125997070J</vt:lpstr>
      <vt:lpstr>A125997070J_Data</vt:lpstr>
      <vt:lpstr>A125997070J_Latest</vt:lpstr>
      <vt:lpstr>A125997074T</vt:lpstr>
      <vt:lpstr>A125997074T_Data</vt:lpstr>
      <vt:lpstr>A125997074T_Latest</vt:lpstr>
      <vt:lpstr>A125997078A</vt:lpstr>
      <vt:lpstr>A125997078A_Data</vt:lpstr>
      <vt:lpstr>A125997078A_Latest</vt:lpstr>
      <vt:lpstr>A125997082T</vt:lpstr>
      <vt:lpstr>A125997082T_Data</vt:lpstr>
      <vt:lpstr>A125997082T_Latest</vt:lpstr>
      <vt:lpstr>A125997086A</vt:lpstr>
      <vt:lpstr>A125997086A_Data</vt:lpstr>
      <vt:lpstr>A125997086A_Latest</vt:lpstr>
      <vt:lpstr>A125997090T</vt:lpstr>
      <vt:lpstr>A125997090T_Data</vt:lpstr>
      <vt:lpstr>A125997090T_Latest</vt:lpstr>
      <vt:lpstr>A125997094A</vt:lpstr>
      <vt:lpstr>A125997094A_Data</vt:lpstr>
      <vt:lpstr>A125997094A_Latest</vt:lpstr>
      <vt:lpstr>A125997098K</vt:lpstr>
      <vt:lpstr>A125997098K_Data</vt:lpstr>
      <vt:lpstr>A125997098K_Latest</vt:lpstr>
      <vt:lpstr>A125997102R</vt:lpstr>
      <vt:lpstr>A125997102R_Data</vt:lpstr>
      <vt:lpstr>A125997102R_Latest</vt:lpstr>
      <vt:lpstr>A125997106X</vt:lpstr>
      <vt:lpstr>A125997106X_Data</vt:lpstr>
      <vt:lpstr>A125997106X_Latest</vt:lpstr>
      <vt:lpstr>A125997110R</vt:lpstr>
      <vt:lpstr>A125997110R_Data</vt:lpstr>
      <vt:lpstr>A125997110R_Latest</vt:lpstr>
      <vt:lpstr>A125997114X</vt:lpstr>
      <vt:lpstr>A125997114X_Data</vt:lpstr>
      <vt:lpstr>A125997114X_Latest</vt:lpstr>
      <vt:lpstr>A125997122X</vt:lpstr>
      <vt:lpstr>A125997122X_Data</vt:lpstr>
      <vt:lpstr>A125997122X_Latest</vt:lpstr>
      <vt:lpstr>A125997126J</vt:lpstr>
      <vt:lpstr>A125997126J_Data</vt:lpstr>
      <vt:lpstr>A125997126J_Latest</vt:lpstr>
      <vt:lpstr>A125997130X</vt:lpstr>
      <vt:lpstr>A125997130X_Data</vt:lpstr>
      <vt:lpstr>A125997130X_Latest</vt:lpstr>
      <vt:lpstr>A125997134J</vt:lpstr>
      <vt:lpstr>A125997134J_Data</vt:lpstr>
      <vt:lpstr>A125997134J_Latest</vt:lpstr>
      <vt:lpstr>A125997138T</vt:lpstr>
      <vt:lpstr>A125997138T_Data</vt:lpstr>
      <vt:lpstr>A125997138T_Latest</vt:lpstr>
      <vt:lpstr>A125997142J</vt:lpstr>
      <vt:lpstr>A125997142J_Data</vt:lpstr>
      <vt:lpstr>A125997142J_Latest</vt:lpstr>
      <vt:lpstr>A125997146T</vt:lpstr>
      <vt:lpstr>A125997146T_Data</vt:lpstr>
      <vt:lpstr>A125997146T_Latest</vt:lpstr>
      <vt:lpstr>A125997150J</vt:lpstr>
      <vt:lpstr>A125997150J_Data</vt:lpstr>
      <vt:lpstr>A125997150J_Latest</vt:lpstr>
      <vt:lpstr>A125997154T</vt:lpstr>
      <vt:lpstr>A125997154T_Data</vt:lpstr>
      <vt:lpstr>A125997154T_Latest</vt:lpstr>
      <vt:lpstr>A125997158A</vt:lpstr>
      <vt:lpstr>A125997158A_Data</vt:lpstr>
      <vt:lpstr>A125997158A_Latest</vt:lpstr>
      <vt:lpstr>A125997162T</vt:lpstr>
      <vt:lpstr>A125997162T_Data</vt:lpstr>
      <vt:lpstr>A125997162T_Latest</vt:lpstr>
      <vt:lpstr>A125997166A</vt:lpstr>
      <vt:lpstr>A125997166A_Data</vt:lpstr>
      <vt:lpstr>A125997166A_Latest</vt:lpstr>
      <vt:lpstr>A125997170T</vt:lpstr>
      <vt:lpstr>A125997170T_Data</vt:lpstr>
      <vt:lpstr>A125997170T_Latest</vt:lpstr>
      <vt:lpstr>A125997174A</vt:lpstr>
      <vt:lpstr>A125997174A_Data</vt:lpstr>
      <vt:lpstr>A125997174A_Latest</vt:lpstr>
      <vt:lpstr>A125997178K</vt:lpstr>
      <vt:lpstr>A125997178K_Data</vt:lpstr>
      <vt:lpstr>A125997178K_Latest</vt:lpstr>
      <vt:lpstr>A125997182A</vt:lpstr>
      <vt:lpstr>A125997182A_Data</vt:lpstr>
      <vt:lpstr>A125997182A_Latest</vt:lpstr>
      <vt:lpstr>A125997186K</vt:lpstr>
      <vt:lpstr>A125997186K_Data</vt:lpstr>
      <vt:lpstr>A125997186K_Latest</vt:lpstr>
      <vt:lpstr>A125997190A</vt:lpstr>
      <vt:lpstr>A125997190A_Data</vt:lpstr>
      <vt:lpstr>A125997190A_Latest</vt:lpstr>
      <vt:lpstr>A125997194K</vt:lpstr>
      <vt:lpstr>A125997194K_Data</vt:lpstr>
      <vt:lpstr>A125997194K_Latest</vt:lpstr>
      <vt:lpstr>A125997198V</vt:lpstr>
      <vt:lpstr>A125997198V_Data</vt:lpstr>
      <vt:lpstr>A125997198V_Latest</vt:lpstr>
      <vt:lpstr>A125997202X</vt:lpstr>
      <vt:lpstr>A125997202X_Data</vt:lpstr>
      <vt:lpstr>A125997202X_Latest</vt:lpstr>
      <vt:lpstr>A125997206J</vt:lpstr>
      <vt:lpstr>A125997206J_Data</vt:lpstr>
      <vt:lpstr>A125997206J_Latest</vt:lpstr>
      <vt:lpstr>A125997210X</vt:lpstr>
      <vt:lpstr>A125997210X_Data</vt:lpstr>
      <vt:lpstr>A125997210X_Latest</vt:lpstr>
      <vt:lpstr>A125997214J</vt:lpstr>
      <vt:lpstr>A125997214J_Data</vt:lpstr>
      <vt:lpstr>A125997214J_Latest</vt:lpstr>
      <vt:lpstr>A125997218T</vt:lpstr>
      <vt:lpstr>A125997218T_Data</vt:lpstr>
      <vt:lpstr>A125997218T_Latest</vt:lpstr>
      <vt:lpstr>A125997222J</vt:lpstr>
      <vt:lpstr>A125997222J_Data</vt:lpstr>
      <vt:lpstr>A125997222J_Latest</vt:lpstr>
      <vt:lpstr>A125997226T</vt:lpstr>
      <vt:lpstr>A125997226T_Data</vt:lpstr>
      <vt:lpstr>A125997226T_Latest</vt:lpstr>
      <vt:lpstr>A125997230J</vt:lpstr>
      <vt:lpstr>A125997230J_Data</vt:lpstr>
      <vt:lpstr>A125997230J_Latest</vt:lpstr>
      <vt:lpstr>A125997234T</vt:lpstr>
      <vt:lpstr>A125997234T_Data</vt:lpstr>
      <vt:lpstr>A125997234T_Latest</vt:lpstr>
      <vt:lpstr>A125997238A</vt:lpstr>
      <vt:lpstr>A125997238A_Data</vt:lpstr>
      <vt:lpstr>A125997238A_Latest</vt:lpstr>
      <vt:lpstr>A125997242T</vt:lpstr>
      <vt:lpstr>A125997242T_Data</vt:lpstr>
      <vt:lpstr>A125997242T_Latest</vt:lpstr>
      <vt:lpstr>A125997246A</vt:lpstr>
      <vt:lpstr>A125997246A_Data</vt:lpstr>
      <vt:lpstr>A125997246A_Latest</vt:lpstr>
      <vt:lpstr>A125997250T</vt:lpstr>
      <vt:lpstr>A125997250T_Data</vt:lpstr>
      <vt:lpstr>A125997250T_Latest</vt:lpstr>
      <vt:lpstr>A125997254A</vt:lpstr>
      <vt:lpstr>A125997254A_Data</vt:lpstr>
      <vt:lpstr>A125997254A_Latest</vt:lpstr>
      <vt:lpstr>A125997258K</vt:lpstr>
      <vt:lpstr>A125997258K_Data</vt:lpstr>
      <vt:lpstr>A125997258K_Latest</vt:lpstr>
      <vt:lpstr>A125997262A</vt:lpstr>
      <vt:lpstr>A125997262A_Data</vt:lpstr>
      <vt:lpstr>A125997262A_Latest</vt:lpstr>
      <vt:lpstr>A125997266K</vt:lpstr>
      <vt:lpstr>A125997266K_Data</vt:lpstr>
      <vt:lpstr>A125997266K_Latest</vt:lpstr>
      <vt:lpstr>A125997270A</vt:lpstr>
      <vt:lpstr>A125997270A_Data</vt:lpstr>
      <vt:lpstr>A125997270A_Latest</vt:lpstr>
      <vt:lpstr>A125997274K</vt:lpstr>
      <vt:lpstr>A125997274K_Data</vt:lpstr>
      <vt:lpstr>A125997274K_Latest</vt:lpstr>
      <vt:lpstr>A125997278V</vt:lpstr>
      <vt:lpstr>A125997278V_Data</vt:lpstr>
      <vt:lpstr>A125997278V_Latest</vt:lpstr>
      <vt:lpstr>A125997282K</vt:lpstr>
      <vt:lpstr>A125997282K_Data</vt:lpstr>
      <vt:lpstr>A125997282K_Latest</vt:lpstr>
      <vt:lpstr>A125997286V</vt:lpstr>
      <vt:lpstr>A125997286V_Data</vt:lpstr>
      <vt:lpstr>A125997286V_Latest</vt:lpstr>
      <vt:lpstr>A125997290K</vt:lpstr>
      <vt:lpstr>A125997290K_Data</vt:lpstr>
      <vt:lpstr>A125997290K_Latest</vt:lpstr>
      <vt:lpstr>A125997294V</vt:lpstr>
      <vt:lpstr>A125997294V_Data</vt:lpstr>
      <vt:lpstr>A125997294V_Latest</vt:lpstr>
      <vt:lpstr>A125997298C</vt:lpstr>
      <vt:lpstr>A125997298C_Data</vt:lpstr>
      <vt:lpstr>A125997298C_Latest</vt:lpstr>
      <vt:lpstr>A125997302J</vt:lpstr>
      <vt:lpstr>A125997302J_Data</vt:lpstr>
      <vt:lpstr>A125997302J_Latest</vt:lpstr>
      <vt:lpstr>A125997306T</vt:lpstr>
      <vt:lpstr>A125997306T_Data</vt:lpstr>
      <vt:lpstr>A125997306T_Latest</vt:lpstr>
      <vt:lpstr>A125997310J</vt:lpstr>
      <vt:lpstr>A125997310J_Data</vt:lpstr>
      <vt:lpstr>A125997310J_Latest</vt:lpstr>
      <vt:lpstr>A125997314T</vt:lpstr>
      <vt:lpstr>A125997314T_Data</vt:lpstr>
      <vt:lpstr>A125997314T_Latest</vt:lpstr>
      <vt:lpstr>A125997322T</vt:lpstr>
      <vt:lpstr>A125997322T_Data</vt:lpstr>
      <vt:lpstr>A125997322T_Latest</vt:lpstr>
      <vt:lpstr>A125997326A</vt:lpstr>
      <vt:lpstr>A125997326A_Data</vt:lpstr>
      <vt:lpstr>A125997326A_Latest</vt:lpstr>
      <vt:lpstr>A125997330T</vt:lpstr>
      <vt:lpstr>A125997330T_Data</vt:lpstr>
      <vt:lpstr>A125997330T_Latest</vt:lpstr>
      <vt:lpstr>A125997334A</vt:lpstr>
      <vt:lpstr>A125997334A_Data</vt:lpstr>
      <vt:lpstr>A125997334A_Latest</vt:lpstr>
      <vt:lpstr>A125997338K</vt:lpstr>
      <vt:lpstr>A125997338K_Data</vt:lpstr>
      <vt:lpstr>A125997338K_Latest</vt:lpstr>
      <vt:lpstr>A125997342A</vt:lpstr>
      <vt:lpstr>A125997342A_Data</vt:lpstr>
      <vt:lpstr>A125997342A_Latest</vt:lpstr>
      <vt:lpstr>A125997346K</vt:lpstr>
      <vt:lpstr>A125997346K_Data</vt:lpstr>
      <vt:lpstr>A125997346K_Latest</vt:lpstr>
      <vt:lpstr>A125997350A</vt:lpstr>
      <vt:lpstr>A125997350A_Data</vt:lpstr>
      <vt:lpstr>A125997350A_Latest</vt:lpstr>
      <vt:lpstr>A125997354K</vt:lpstr>
      <vt:lpstr>A125997354K_Data</vt:lpstr>
      <vt:lpstr>A125997354K_Latest</vt:lpstr>
      <vt:lpstr>A125997358V</vt:lpstr>
      <vt:lpstr>A125997358V_Data</vt:lpstr>
      <vt:lpstr>A125997358V_Latest</vt:lpstr>
      <vt:lpstr>A125997362K</vt:lpstr>
      <vt:lpstr>A125997362K_Data</vt:lpstr>
      <vt:lpstr>A125997362K_Latest</vt:lpstr>
      <vt:lpstr>A125997366V</vt:lpstr>
      <vt:lpstr>A125997366V_Data</vt:lpstr>
      <vt:lpstr>A125997366V_Latest</vt:lpstr>
      <vt:lpstr>A125997370K</vt:lpstr>
      <vt:lpstr>A125997370K_Data</vt:lpstr>
      <vt:lpstr>A125997370K_Latest</vt:lpstr>
      <vt:lpstr>A125997374V</vt:lpstr>
      <vt:lpstr>A125997374V_Data</vt:lpstr>
      <vt:lpstr>A125997374V_Latest</vt:lpstr>
      <vt:lpstr>A125997378C</vt:lpstr>
      <vt:lpstr>A125997378C_Data</vt:lpstr>
      <vt:lpstr>A125997378C_Latest</vt:lpstr>
      <vt:lpstr>A125997382V</vt:lpstr>
      <vt:lpstr>A125997382V_Data</vt:lpstr>
      <vt:lpstr>A125997382V_Latest</vt:lpstr>
      <vt:lpstr>A125997386C</vt:lpstr>
      <vt:lpstr>A125997386C_Data</vt:lpstr>
      <vt:lpstr>A125997386C_Latest</vt:lpstr>
      <vt:lpstr>A125997390V</vt:lpstr>
      <vt:lpstr>A125997390V_Data</vt:lpstr>
      <vt:lpstr>A125997390V_Latest</vt:lpstr>
      <vt:lpstr>A125997394C</vt:lpstr>
      <vt:lpstr>A125997394C_Data</vt:lpstr>
      <vt:lpstr>A125997394C_Latest</vt:lpstr>
      <vt:lpstr>A125997398L</vt:lpstr>
      <vt:lpstr>A125997398L_Data</vt:lpstr>
      <vt:lpstr>A125997398L_Latest</vt:lpstr>
      <vt:lpstr>A125997402T</vt:lpstr>
      <vt:lpstr>A125997402T_Data</vt:lpstr>
      <vt:lpstr>A125997402T_Latest</vt:lpstr>
      <vt:lpstr>A125997406A</vt:lpstr>
      <vt:lpstr>A125997406A_Data</vt:lpstr>
      <vt:lpstr>A125997406A_Latest</vt:lpstr>
      <vt:lpstr>A125997410T</vt:lpstr>
      <vt:lpstr>A125997410T_Data</vt:lpstr>
      <vt:lpstr>A125997410T_Latest</vt:lpstr>
      <vt:lpstr>A125997414A</vt:lpstr>
      <vt:lpstr>A125997414A_Data</vt:lpstr>
      <vt:lpstr>A125997414A_Latest</vt:lpstr>
      <vt:lpstr>A125997418K</vt:lpstr>
      <vt:lpstr>A125997418K_Data</vt:lpstr>
      <vt:lpstr>A125997418K_Latest</vt:lpstr>
      <vt:lpstr>A125997422A</vt:lpstr>
      <vt:lpstr>A125997422A_Data</vt:lpstr>
      <vt:lpstr>A125997422A_Latest</vt:lpstr>
      <vt:lpstr>A125997426K</vt:lpstr>
      <vt:lpstr>A125997426K_Data</vt:lpstr>
      <vt:lpstr>A125997426K_Latest</vt:lpstr>
      <vt:lpstr>A125997430A</vt:lpstr>
      <vt:lpstr>A125997430A_Data</vt:lpstr>
      <vt:lpstr>A125997430A_Latest</vt:lpstr>
      <vt:lpstr>A125997434K</vt:lpstr>
      <vt:lpstr>A125997434K_Data</vt:lpstr>
      <vt:lpstr>A125997434K_Latest</vt:lpstr>
      <vt:lpstr>A125997438V</vt:lpstr>
      <vt:lpstr>A125997438V_Data</vt:lpstr>
      <vt:lpstr>A125997438V_Latest</vt:lpstr>
      <vt:lpstr>A125997442K</vt:lpstr>
      <vt:lpstr>A125997442K_Data</vt:lpstr>
      <vt:lpstr>A125997442K_Latest</vt:lpstr>
      <vt:lpstr>A125997446V</vt:lpstr>
      <vt:lpstr>A125997446V_Data</vt:lpstr>
      <vt:lpstr>A125997446V_Latest</vt:lpstr>
      <vt:lpstr>A125997450K</vt:lpstr>
      <vt:lpstr>A125997450K_Data</vt:lpstr>
      <vt:lpstr>A125997450K_Latest</vt:lpstr>
      <vt:lpstr>A125997454V</vt:lpstr>
      <vt:lpstr>A125997454V_Data</vt:lpstr>
      <vt:lpstr>A125997454V_Latest</vt:lpstr>
      <vt:lpstr>A125997458C</vt:lpstr>
      <vt:lpstr>A125997458C_Data</vt:lpstr>
      <vt:lpstr>A125997458C_Latest</vt:lpstr>
      <vt:lpstr>A125997462V</vt:lpstr>
      <vt:lpstr>A125997462V_Data</vt:lpstr>
      <vt:lpstr>A125997462V_Latest</vt:lpstr>
      <vt:lpstr>A125997466C</vt:lpstr>
      <vt:lpstr>A125997466C_Data</vt:lpstr>
      <vt:lpstr>A125997466C_Latest</vt:lpstr>
      <vt:lpstr>A125997470V</vt:lpstr>
      <vt:lpstr>A125997470V_Data</vt:lpstr>
      <vt:lpstr>A125997470V_Latest</vt:lpstr>
      <vt:lpstr>A125997474C</vt:lpstr>
      <vt:lpstr>A125997474C_Data</vt:lpstr>
      <vt:lpstr>A125997474C_Latest</vt:lpstr>
      <vt:lpstr>A125997478L</vt:lpstr>
      <vt:lpstr>A125997478L_Data</vt:lpstr>
      <vt:lpstr>A125997478L_Latest</vt:lpstr>
      <vt:lpstr>A125997482C</vt:lpstr>
      <vt:lpstr>A125997482C_Data</vt:lpstr>
      <vt:lpstr>A125997482C_Latest</vt:lpstr>
      <vt:lpstr>A125997486L</vt:lpstr>
      <vt:lpstr>A125997486L_Data</vt:lpstr>
      <vt:lpstr>A125997486L_Latest</vt:lpstr>
      <vt:lpstr>A125997490C</vt:lpstr>
      <vt:lpstr>A125997490C_Data</vt:lpstr>
      <vt:lpstr>A125997490C_Latest</vt:lpstr>
      <vt:lpstr>A125997494L</vt:lpstr>
      <vt:lpstr>A125997494L_Data</vt:lpstr>
      <vt:lpstr>A125997494L_Latest</vt:lpstr>
      <vt:lpstr>A125997498W</vt:lpstr>
      <vt:lpstr>A125997498W_Data</vt:lpstr>
      <vt:lpstr>A125997498W_Latest</vt:lpstr>
      <vt:lpstr>A125997502A</vt:lpstr>
      <vt:lpstr>A125997502A_Data</vt:lpstr>
      <vt:lpstr>A125997502A_Latest</vt:lpstr>
      <vt:lpstr>A125997506K</vt:lpstr>
      <vt:lpstr>A125997506K_Data</vt:lpstr>
      <vt:lpstr>A125997506K_Latest</vt:lpstr>
      <vt:lpstr>A125997510A</vt:lpstr>
      <vt:lpstr>A125997510A_Data</vt:lpstr>
      <vt:lpstr>A125997510A_Latest</vt:lpstr>
      <vt:lpstr>A125997514K</vt:lpstr>
      <vt:lpstr>A125997514K_Data</vt:lpstr>
      <vt:lpstr>A125997514K_Latest</vt:lpstr>
      <vt:lpstr>A125997522K</vt:lpstr>
      <vt:lpstr>A125997522K_Data</vt:lpstr>
      <vt:lpstr>A125997522K_Latest</vt:lpstr>
      <vt:lpstr>A125997526V</vt:lpstr>
      <vt:lpstr>A125997526V_Data</vt:lpstr>
      <vt:lpstr>A125997526V_Latest</vt:lpstr>
      <vt:lpstr>A125997530K</vt:lpstr>
      <vt:lpstr>A125997530K_Data</vt:lpstr>
      <vt:lpstr>A125997530K_Latest</vt:lpstr>
      <vt:lpstr>A125997534V</vt:lpstr>
      <vt:lpstr>A125997534V_Data</vt:lpstr>
      <vt:lpstr>A125997534V_Latest</vt:lpstr>
      <vt:lpstr>A125997538C</vt:lpstr>
      <vt:lpstr>A125997538C_Data</vt:lpstr>
      <vt:lpstr>A125997538C_Latest</vt:lpstr>
      <vt:lpstr>A125997542V</vt:lpstr>
      <vt:lpstr>A125997542V_Data</vt:lpstr>
      <vt:lpstr>A125997542V_Latest</vt:lpstr>
      <vt:lpstr>A125997546C</vt:lpstr>
      <vt:lpstr>A125997546C_Data</vt:lpstr>
      <vt:lpstr>A125997546C_Latest</vt:lpstr>
      <vt:lpstr>A125997550V</vt:lpstr>
      <vt:lpstr>A125997550V_Data</vt:lpstr>
      <vt:lpstr>A125997550V_Latest</vt:lpstr>
      <vt:lpstr>A125997554C</vt:lpstr>
      <vt:lpstr>A125997554C_Data</vt:lpstr>
      <vt:lpstr>A125997554C_Latest</vt:lpstr>
      <vt:lpstr>A125997558L</vt:lpstr>
      <vt:lpstr>A125997558L_Data</vt:lpstr>
      <vt:lpstr>A125997558L_Latest</vt:lpstr>
      <vt:lpstr>A125997562C</vt:lpstr>
      <vt:lpstr>A125997562C_Data</vt:lpstr>
      <vt:lpstr>A125997562C_Latest</vt:lpstr>
      <vt:lpstr>A125997566L</vt:lpstr>
      <vt:lpstr>A125997566L_Data</vt:lpstr>
      <vt:lpstr>A125997566L_Latest</vt:lpstr>
      <vt:lpstr>A125997570C</vt:lpstr>
      <vt:lpstr>A125997570C_Data</vt:lpstr>
      <vt:lpstr>A125997570C_Latest</vt:lpstr>
      <vt:lpstr>A125997574L</vt:lpstr>
      <vt:lpstr>A125997574L_Data</vt:lpstr>
      <vt:lpstr>A125997574L_Latest</vt:lpstr>
      <vt:lpstr>A125997578W</vt:lpstr>
      <vt:lpstr>A125997578W_Data</vt:lpstr>
      <vt:lpstr>A125997578W_Latest</vt:lpstr>
      <vt:lpstr>A125997582L</vt:lpstr>
      <vt:lpstr>A125997582L_Data</vt:lpstr>
      <vt:lpstr>A125997582L_Latest</vt:lpstr>
      <vt:lpstr>A125997586W</vt:lpstr>
      <vt:lpstr>A125997586W_Data</vt:lpstr>
      <vt:lpstr>A125997586W_Latest</vt:lpstr>
      <vt:lpstr>A125997590L</vt:lpstr>
      <vt:lpstr>A125997590L_Data</vt:lpstr>
      <vt:lpstr>A125997590L_Latest</vt:lpstr>
      <vt:lpstr>A125997594W</vt:lpstr>
      <vt:lpstr>A125997594W_Data</vt:lpstr>
      <vt:lpstr>A125997594W_Latest</vt:lpstr>
      <vt:lpstr>A125997598F</vt:lpstr>
      <vt:lpstr>A125997598F_Data</vt:lpstr>
      <vt:lpstr>A125997598F_Latest</vt:lpstr>
      <vt:lpstr>A125997602K</vt:lpstr>
      <vt:lpstr>A125997602K_Data</vt:lpstr>
      <vt:lpstr>A125997602K_Latest</vt:lpstr>
      <vt:lpstr>A125997606V</vt:lpstr>
      <vt:lpstr>A125997606V_Data</vt:lpstr>
      <vt:lpstr>A125997606V_Latest</vt:lpstr>
      <vt:lpstr>A125997610K</vt:lpstr>
      <vt:lpstr>A125997610K_Data</vt:lpstr>
      <vt:lpstr>A125997610K_Latest</vt:lpstr>
      <vt:lpstr>A125997614V</vt:lpstr>
      <vt:lpstr>A125997614V_Data</vt:lpstr>
      <vt:lpstr>A125997614V_Latest</vt:lpstr>
      <vt:lpstr>A125997618C</vt:lpstr>
      <vt:lpstr>A125997618C_Data</vt:lpstr>
      <vt:lpstr>A125997618C_Latest</vt:lpstr>
      <vt:lpstr>A125997622V</vt:lpstr>
      <vt:lpstr>A125997622V_Data</vt:lpstr>
      <vt:lpstr>A125997622V_Latest</vt:lpstr>
      <vt:lpstr>A125997626C</vt:lpstr>
      <vt:lpstr>A125997626C_Data</vt:lpstr>
      <vt:lpstr>A125997626C_Latest</vt:lpstr>
      <vt:lpstr>A125997630V</vt:lpstr>
      <vt:lpstr>A125997630V_Data</vt:lpstr>
      <vt:lpstr>A125997630V_Latest</vt:lpstr>
      <vt:lpstr>A125997634C</vt:lpstr>
      <vt:lpstr>A125997634C_Data</vt:lpstr>
      <vt:lpstr>A125997634C_Latest</vt:lpstr>
      <vt:lpstr>A125997638L</vt:lpstr>
      <vt:lpstr>A125997638L_Data</vt:lpstr>
      <vt:lpstr>A125997638L_Latest</vt:lpstr>
      <vt:lpstr>A125997642C</vt:lpstr>
      <vt:lpstr>A125997642C_Data</vt:lpstr>
      <vt:lpstr>A125997642C_Latest</vt:lpstr>
      <vt:lpstr>A125997646L</vt:lpstr>
      <vt:lpstr>A125997646L_Data</vt:lpstr>
      <vt:lpstr>A125997646L_Latest</vt:lpstr>
      <vt:lpstr>A125997650C</vt:lpstr>
      <vt:lpstr>A125997650C_Data</vt:lpstr>
      <vt:lpstr>A125997650C_Latest</vt:lpstr>
      <vt:lpstr>A125997654L</vt:lpstr>
      <vt:lpstr>A125997654L_Data</vt:lpstr>
      <vt:lpstr>A125997654L_Latest</vt:lpstr>
      <vt:lpstr>A125997658W</vt:lpstr>
      <vt:lpstr>A125997658W_Data</vt:lpstr>
      <vt:lpstr>A125997658W_Latest</vt:lpstr>
      <vt:lpstr>A125997662L</vt:lpstr>
      <vt:lpstr>A125997662L_Data</vt:lpstr>
      <vt:lpstr>A125997662L_Latest</vt:lpstr>
      <vt:lpstr>A125997666W</vt:lpstr>
      <vt:lpstr>A125997666W_Data</vt:lpstr>
      <vt:lpstr>A125997666W_Latest</vt:lpstr>
      <vt:lpstr>A125997670L</vt:lpstr>
      <vt:lpstr>A125997670L_Data</vt:lpstr>
      <vt:lpstr>A125997670L_Latest</vt:lpstr>
      <vt:lpstr>A125997674W</vt:lpstr>
      <vt:lpstr>A125997674W_Data</vt:lpstr>
      <vt:lpstr>A125997674W_Latest</vt:lpstr>
      <vt:lpstr>A125997678F</vt:lpstr>
      <vt:lpstr>A125997678F_Data</vt:lpstr>
      <vt:lpstr>A125997678F_Latest</vt:lpstr>
      <vt:lpstr>A125997682W</vt:lpstr>
      <vt:lpstr>A125997682W_Data</vt:lpstr>
      <vt:lpstr>A125997682W_Latest</vt:lpstr>
      <vt:lpstr>A125997686F</vt:lpstr>
      <vt:lpstr>A125997686F_Data</vt:lpstr>
      <vt:lpstr>A125997686F_Latest</vt:lpstr>
      <vt:lpstr>A125997690W</vt:lpstr>
      <vt:lpstr>A125997690W_Data</vt:lpstr>
      <vt:lpstr>A125997690W_Latest</vt:lpstr>
      <vt:lpstr>A125997694F</vt:lpstr>
      <vt:lpstr>A125997694F_Data</vt:lpstr>
      <vt:lpstr>A125997694F_Latest</vt:lpstr>
      <vt:lpstr>A125997698R</vt:lpstr>
      <vt:lpstr>A125997698R_Data</vt:lpstr>
      <vt:lpstr>A125997698R_Latest</vt:lpstr>
      <vt:lpstr>A125997702V</vt:lpstr>
      <vt:lpstr>A125997702V_Data</vt:lpstr>
      <vt:lpstr>A125997702V_Latest</vt:lpstr>
      <vt:lpstr>A125997706C</vt:lpstr>
      <vt:lpstr>A125997706C_Data</vt:lpstr>
      <vt:lpstr>A125997706C_Latest</vt:lpstr>
      <vt:lpstr>A125997710V</vt:lpstr>
      <vt:lpstr>A125997710V_Data</vt:lpstr>
      <vt:lpstr>A125997710V_Latest</vt:lpstr>
      <vt:lpstr>A125997714C</vt:lpstr>
      <vt:lpstr>A125997714C_Data</vt:lpstr>
      <vt:lpstr>A125997714C_Latest</vt:lpstr>
      <vt:lpstr>A125997722C</vt:lpstr>
      <vt:lpstr>A125997722C_Data</vt:lpstr>
      <vt:lpstr>A125997722C_Latest</vt:lpstr>
      <vt:lpstr>A125997726L</vt:lpstr>
      <vt:lpstr>A125997726L_Data</vt:lpstr>
      <vt:lpstr>A125997726L_Latest</vt:lpstr>
      <vt:lpstr>A125997730C</vt:lpstr>
      <vt:lpstr>A125997730C_Data</vt:lpstr>
      <vt:lpstr>A125997730C_Latest</vt:lpstr>
      <vt:lpstr>A125997734L</vt:lpstr>
      <vt:lpstr>A125997734L_Data</vt:lpstr>
      <vt:lpstr>A125997734L_Latest</vt:lpstr>
      <vt:lpstr>A125997738W</vt:lpstr>
      <vt:lpstr>A125997738W_Data</vt:lpstr>
      <vt:lpstr>A125997738W_Latest</vt:lpstr>
      <vt:lpstr>A125997742L</vt:lpstr>
      <vt:lpstr>A125997742L_Data</vt:lpstr>
      <vt:lpstr>A125997742L_Latest</vt:lpstr>
      <vt:lpstr>A125997746W</vt:lpstr>
      <vt:lpstr>A125997746W_Data</vt:lpstr>
      <vt:lpstr>A125997746W_Latest</vt:lpstr>
      <vt:lpstr>A125997750L</vt:lpstr>
      <vt:lpstr>A125997750L_Data</vt:lpstr>
      <vt:lpstr>A125997750L_Latest</vt:lpstr>
      <vt:lpstr>A125997754W</vt:lpstr>
      <vt:lpstr>A125997754W_Data</vt:lpstr>
      <vt:lpstr>A125997754W_Latest</vt:lpstr>
      <vt:lpstr>A125997758F</vt:lpstr>
      <vt:lpstr>A125997758F_Data</vt:lpstr>
      <vt:lpstr>A125997758F_Latest</vt:lpstr>
      <vt:lpstr>A125997762W</vt:lpstr>
      <vt:lpstr>A125997762W_Data</vt:lpstr>
      <vt:lpstr>A125997762W_Latest</vt:lpstr>
      <vt:lpstr>A125997766F</vt:lpstr>
      <vt:lpstr>A125997766F_Data</vt:lpstr>
      <vt:lpstr>A125997766F_Latest</vt:lpstr>
      <vt:lpstr>A125997770W</vt:lpstr>
      <vt:lpstr>A125997770W_Data</vt:lpstr>
      <vt:lpstr>A125997770W_Latest</vt:lpstr>
      <vt:lpstr>A125997774F</vt:lpstr>
      <vt:lpstr>A125997774F_Data</vt:lpstr>
      <vt:lpstr>A125997774F_Latest</vt:lpstr>
      <vt:lpstr>A125997778R</vt:lpstr>
      <vt:lpstr>A125997778R_Data</vt:lpstr>
      <vt:lpstr>A125997778R_Latest</vt:lpstr>
      <vt:lpstr>A125997782F</vt:lpstr>
      <vt:lpstr>A125997782F_Data</vt:lpstr>
      <vt:lpstr>A125997782F_Latest</vt:lpstr>
      <vt:lpstr>A125997786R</vt:lpstr>
      <vt:lpstr>A125997786R_Data</vt:lpstr>
      <vt:lpstr>A125997786R_Latest</vt:lpstr>
      <vt:lpstr>A125997790F</vt:lpstr>
      <vt:lpstr>A125997790F_Data</vt:lpstr>
      <vt:lpstr>A125997790F_Latest</vt:lpstr>
      <vt:lpstr>A125997794R</vt:lpstr>
      <vt:lpstr>A125997794R_Data</vt:lpstr>
      <vt:lpstr>A125997794R_Latest</vt:lpstr>
      <vt:lpstr>A125997798X</vt:lpstr>
      <vt:lpstr>A125997798X_Data</vt:lpstr>
      <vt:lpstr>A125997798X_Latest</vt:lpstr>
      <vt:lpstr>A125997802C</vt:lpstr>
      <vt:lpstr>A125997802C_Data</vt:lpstr>
      <vt:lpstr>A125997802C_Latest</vt:lpstr>
      <vt:lpstr>A125997806L</vt:lpstr>
      <vt:lpstr>A125997806L_Data</vt:lpstr>
      <vt:lpstr>A125997806L_Latest</vt:lpstr>
      <vt:lpstr>A125997810C</vt:lpstr>
      <vt:lpstr>A125997810C_Data</vt:lpstr>
      <vt:lpstr>A125997810C_Latest</vt:lpstr>
      <vt:lpstr>A125997814L</vt:lpstr>
      <vt:lpstr>A125997814L_Data</vt:lpstr>
      <vt:lpstr>A125997814L_Latest</vt:lpstr>
      <vt:lpstr>A125997818W</vt:lpstr>
      <vt:lpstr>A125997818W_Data</vt:lpstr>
      <vt:lpstr>A125997818W_Latest</vt:lpstr>
      <vt:lpstr>A125997822L</vt:lpstr>
      <vt:lpstr>A125997822L_Data</vt:lpstr>
      <vt:lpstr>A125997822L_Latest</vt:lpstr>
      <vt:lpstr>A125997826W</vt:lpstr>
      <vt:lpstr>A125997826W_Data</vt:lpstr>
      <vt:lpstr>A125997826W_Latest</vt:lpstr>
      <vt:lpstr>A125997830L</vt:lpstr>
      <vt:lpstr>A125997830L_Data</vt:lpstr>
      <vt:lpstr>A125997830L_Latest</vt:lpstr>
      <vt:lpstr>A125997834W</vt:lpstr>
      <vt:lpstr>A125997834W_Data</vt:lpstr>
      <vt:lpstr>A125997834W_Latest</vt:lpstr>
      <vt:lpstr>A125997838F</vt:lpstr>
      <vt:lpstr>A125997838F_Data</vt:lpstr>
      <vt:lpstr>A125997838F_Latest</vt:lpstr>
      <vt:lpstr>A125997842W</vt:lpstr>
      <vt:lpstr>A125997842W_Data</vt:lpstr>
      <vt:lpstr>A125997842W_Latest</vt:lpstr>
      <vt:lpstr>A125997846F</vt:lpstr>
      <vt:lpstr>A125997846F_Data</vt:lpstr>
      <vt:lpstr>A125997846F_Latest</vt:lpstr>
      <vt:lpstr>A125997850W</vt:lpstr>
      <vt:lpstr>A125997850W_Data</vt:lpstr>
      <vt:lpstr>A125997850W_Latest</vt:lpstr>
      <vt:lpstr>A125997854F</vt:lpstr>
      <vt:lpstr>A125997854F_Data</vt:lpstr>
      <vt:lpstr>A125997854F_Latest</vt:lpstr>
      <vt:lpstr>A125997858R</vt:lpstr>
      <vt:lpstr>A125997858R_Data</vt:lpstr>
      <vt:lpstr>A125997858R_Latest</vt:lpstr>
      <vt:lpstr>A125997862F</vt:lpstr>
      <vt:lpstr>A125997862F_Data</vt:lpstr>
      <vt:lpstr>A125997862F_Latest</vt:lpstr>
      <vt:lpstr>A125997866R</vt:lpstr>
      <vt:lpstr>A125997866R_Data</vt:lpstr>
      <vt:lpstr>A125997866R_Latest</vt:lpstr>
      <vt:lpstr>A125997870F</vt:lpstr>
      <vt:lpstr>A125997870F_Data</vt:lpstr>
      <vt:lpstr>A125997870F_Latest</vt:lpstr>
      <vt:lpstr>A125997874R</vt:lpstr>
      <vt:lpstr>A125997874R_Data</vt:lpstr>
      <vt:lpstr>A125997874R_Latest</vt:lpstr>
      <vt:lpstr>A125997878X</vt:lpstr>
      <vt:lpstr>A125997878X_Data</vt:lpstr>
      <vt:lpstr>A125997878X_Latest</vt:lpstr>
      <vt:lpstr>A125997882R</vt:lpstr>
      <vt:lpstr>A125997882R_Data</vt:lpstr>
      <vt:lpstr>A125997882R_Latest</vt:lpstr>
      <vt:lpstr>A125997886X</vt:lpstr>
      <vt:lpstr>A125997886X_Data</vt:lpstr>
      <vt:lpstr>A125997886X_Latest</vt:lpstr>
      <vt:lpstr>A125997890R</vt:lpstr>
      <vt:lpstr>A125997890R_Data</vt:lpstr>
      <vt:lpstr>A125997890R_Latest</vt:lpstr>
      <vt:lpstr>A125997894X</vt:lpstr>
      <vt:lpstr>A125997894X_Data</vt:lpstr>
      <vt:lpstr>A125997894X_Latest</vt:lpstr>
      <vt:lpstr>A125997898J</vt:lpstr>
      <vt:lpstr>A125997898J_Data</vt:lpstr>
      <vt:lpstr>A125997898J_Latest</vt:lpstr>
      <vt:lpstr>A125997902L</vt:lpstr>
      <vt:lpstr>A125997902L_Data</vt:lpstr>
      <vt:lpstr>A125997902L_Latest</vt:lpstr>
      <vt:lpstr>A125997906W</vt:lpstr>
      <vt:lpstr>A125997906W_Data</vt:lpstr>
      <vt:lpstr>A125997906W_Latest</vt:lpstr>
      <vt:lpstr>A125997910L</vt:lpstr>
      <vt:lpstr>A125997910L_Data</vt:lpstr>
      <vt:lpstr>A125997910L_Latest</vt:lpstr>
      <vt:lpstr>A125997914W</vt:lpstr>
      <vt:lpstr>A125997914W_Data</vt:lpstr>
      <vt:lpstr>A125997914W_Latest</vt:lpstr>
      <vt:lpstr>A125997922W</vt:lpstr>
      <vt:lpstr>A125997922W_Data</vt:lpstr>
      <vt:lpstr>A125997922W_Latest</vt:lpstr>
      <vt:lpstr>A125997926F</vt:lpstr>
      <vt:lpstr>A125997926F_Data</vt:lpstr>
      <vt:lpstr>A125997926F_Latest</vt:lpstr>
      <vt:lpstr>A125997930W</vt:lpstr>
      <vt:lpstr>A125997930W_Data</vt:lpstr>
      <vt:lpstr>A125997930W_Latest</vt:lpstr>
      <vt:lpstr>A125997934F</vt:lpstr>
      <vt:lpstr>A125997934F_Data</vt:lpstr>
      <vt:lpstr>A125997934F_Latest</vt:lpstr>
      <vt:lpstr>A125997938R</vt:lpstr>
      <vt:lpstr>A125997938R_Data</vt:lpstr>
      <vt:lpstr>A125997938R_Latest</vt:lpstr>
      <vt:lpstr>A125997942F</vt:lpstr>
      <vt:lpstr>A125997942F_Data</vt:lpstr>
      <vt:lpstr>A125997942F_Latest</vt:lpstr>
      <vt:lpstr>A125997946R</vt:lpstr>
      <vt:lpstr>A125997946R_Data</vt:lpstr>
      <vt:lpstr>A125997946R_Latest</vt:lpstr>
      <vt:lpstr>A125997950F</vt:lpstr>
      <vt:lpstr>A125997950F_Data</vt:lpstr>
      <vt:lpstr>A125997950F_Latest</vt:lpstr>
      <vt:lpstr>A125997954R</vt:lpstr>
      <vt:lpstr>A125997954R_Data</vt:lpstr>
      <vt:lpstr>A125997954R_Latest</vt:lpstr>
      <vt:lpstr>A125997958X</vt:lpstr>
      <vt:lpstr>A125997958X_Data</vt:lpstr>
      <vt:lpstr>A125997958X_Latest</vt:lpstr>
      <vt:lpstr>A125997962R</vt:lpstr>
      <vt:lpstr>A125997962R_Data</vt:lpstr>
      <vt:lpstr>A125997962R_Latest</vt:lpstr>
      <vt:lpstr>A125997966X</vt:lpstr>
      <vt:lpstr>A125997966X_Data</vt:lpstr>
      <vt:lpstr>A125997966X_Latest</vt:lpstr>
      <vt:lpstr>A125997970R</vt:lpstr>
      <vt:lpstr>A125997970R_Data</vt:lpstr>
      <vt:lpstr>A125997970R_Latest</vt:lpstr>
      <vt:lpstr>A125997974X</vt:lpstr>
      <vt:lpstr>A125997974X_Data</vt:lpstr>
      <vt:lpstr>A125997974X_Latest</vt:lpstr>
      <vt:lpstr>A125997978J</vt:lpstr>
      <vt:lpstr>A125997978J_Data</vt:lpstr>
      <vt:lpstr>A125997978J_Latest</vt:lpstr>
      <vt:lpstr>A125997982X</vt:lpstr>
      <vt:lpstr>A125997982X_Data</vt:lpstr>
      <vt:lpstr>A125997982X_Latest</vt:lpstr>
      <vt:lpstr>A125997986J</vt:lpstr>
      <vt:lpstr>A125997986J_Data</vt:lpstr>
      <vt:lpstr>A125997986J_Latest</vt:lpstr>
      <vt:lpstr>A125997990X</vt:lpstr>
      <vt:lpstr>A125997990X_Data</vt:lpstr>
      <vt:lpstr>A125997990X_Latest</vt:lpstr>
      <vt:lpstr>A125997994J</vt:lpstr>
      <vt:lpstr>A125997994J_Data</vt:lpstr>
      <vt:lpstr>A125997994J_Latest</vt:lpstr>
      <vt:lpstr>A125997998T</vt:lpstr>
      <vt:lpstr>A125997998T_Data</vt:lpstr>
      <vt:lpstr>A125997998T_Latest</vt:lpstr>
      <vt:lpstr>A125998002X</vt:lpstr>
      <vt:lpstr>A125998002X_Data</vt:lpstr>
      <vt:lpstr>A125998002X_Latest</vt:lpstr>
      <vt:lpstr>A125998006J</vt:lpstr>
      <vt:lpstr>A125998006J_Data</vt:lpstr>
      <vt:lpstr>A125998006J_Latest</vt:lpstr>
      <vt:lpstr>A125998010X</vt:lpstr>
      <vt:lpstr>A125998010X_Data</vt:lpstr>
      <vt:lpstr>A125998010X_Latest</vt:lpstr>
      <vt:lpstr>A125998014J</vt:lpstr>
      <vt:lpstr>A125998014J_Data</vt:lpstr>
      <vt:lpstr>A125998014J_Latest</vt:lpstr>
      <vt:lpstr>A125998018T</vt:lpstr>
      <vt:lpstr>A125998018T_Data</vt:lpstr>
      <vt:lpstr>A125998018T_Latest</vt:lpstr>
      <vt:lpstr>A125998022J</vt:lpstr>
      <vt:lpstr>A125998022J_Data</vt:lpstr>
      <vt:lpstr>A125998022J_Latest</vt:lpstr>
      <vt:lpstr>A125998026T</vt:lpstr>
      <vt:lpstr>A125998026T_Data</vt:lpstr>
      <vt:lpstr>A125998026T_Latest</vt:lpstr>
      <vt:lpstr>A125998030J</vt:lpstr>
      <vt:lpstr>A125998030J_Data</vt:lpstr>
      <vt:lpstr>A125998030J_Latest</vt:lpstr>
      <vt:lpstr>A125998034T</vt:lpstr>
      <vt:lpstr>A125998034T_Data</vt:lpstr>
      <vt:lpstr>A125998034T_Latest</vt:lpstr>
      <vt:lpstr>A125998038A</vt:lpstr>
      <vt:lpstr>A125998038A_Data</vt:lpstr>
      <vt:lpstr>A125998038A_Latest</vt:lpstr>
      <vt:lpstr>A125998042T</vt:lpstr>
      <vt:lpstr>A125998042T_Data</vt:lpstr>
      <vt:lpstr>A125998042T_Latest</vt:lpstr>
      <vt:lpstr>A125998046A</vt:lpstr>
      <vt:lpstr>A125998046A_Data</vt:lpstr>
      <vt:lpstr>A125998046A_Latest</vt:lpstr>
      <vt:lpstr>A125998050T</vt:lpstr>
      <vt:lpstr>A125998050T_Data</vt:lpstr>
      <vt:lpstr>A125998050T_Latest</vt:lpstr>
      <vt:lpstr>A125998054A</vt:lpstr>
      <vt:lpstr>A125998054A_Data</vt:lpstr>
      <vt:lpstr>A125998054A_Latest</vt:lpstr>
      <vt:lpstr>A125998058K</vt:lpstr>
      <vt:lpstr>A125998058K_Data</vt:lpstr>
      <vt:lpstr>A125998058K_Latest</vt:lpstr>
      <vt:lpstr>A125998062A</vt:lpstr>
      <vt:lpstr>A125998062A_Data</vt:lpstr>
      <vt:lpstr>A125998062A_Latest</vt:lpstr>
      <vt:lpstr>A125998066K</vt:lpstr>
      <vt:lpstr>A125998066K_Data</vt:lpstr>
      <vt:lpstr>A125998066K_Latest</vt:lpstr>
      <vt:lpstr>A125998070A</vt:lpstr>
      <vt:lpstr>A125998070A_Data</vt:lpstr>
      <vt:lpstr>A125998070A_Latest</vt:lpstr>
      <vt:lpstr>A125998074K</vt:lpstr>
      <vt:lpstr>A125998074K_Data</vt:lpstr>
      <vt:lpstr>A125998074K_Latest</vt:lpstr>
      <vt:lpstr>A125998078V</vt:lpstr>
      <vt:lpstr>A125998078V_Data</vt:lpstr>
      <vt:lpstr>A125998078V_Latest</vt:lpstr>
      <vt:lpstr>A125998082K</vt:lpstr>
      <vt:lpstr>A125998082K_Data</vt:lpstr>
      <vt:lpstr>A125998082K_Latest</vt:lpstr>
      <vt:lpstr>A125998086V</vt:lpstr>
      <vt:lpstr>A125998086V_Data</vt:lpstr>
      <vt:lpstr>A125998086V_Latest</vt:lpstr>
      <vt:lpstr>A125998090K</vt:lpstr>
      <vt:lpstr>A125998090K_Data</vt:lpstr>
      <vt:lpstr>A125998090K_Latest</vt:lpstr>
      <vt:lpstr>A125998094V</vt:lpstr>
      <vt:lpstr>A125998094V_Data</vt:lpstr>
      <vt:lpstr>A125998094V_Latest</vt:lpstr>
      <vt:lpstr>A125998098C</vt:lpstr>
      <vt:lpstr>A125998098C_Data</vt:lpstr>
      <vt:lpstr>A125998098C_Latest</vt:lpstr>
      <vt:lpstr>A125998102J</vt:lpstr>
      <vt:lpstr>A125998102J_Data</vt:lpstr>
      <vt:lpstr>A125998102J_Latest</vt:lpstr>
      <vt:lpstr>A125998106T</vt:lpstr>
      <vt:lpstr>A125998106T_Data</vt:lpstr>
      <vt:lpstr>A125998106T_Latest</vt:lpstr>
      <vt:lpstr>A125998110J</vt:lpstr>
      <vt:lpstr>A125998110J_Data</vt:lpstr>
      <vt:lpstr>A125998110J_Latest</vt:lpstr>
      <vt:lpstr>A125998114T</vt:lpstr>
      <vt:lpstr>A125998114T_Data</vt:lpstr>
      <vt:lpstr>A125998114T_Latest</vt:lpstr>
      <vt:lpstr>A125998122T</vt:lpstr>
      <vt:lpstr>A125998122T_Data</vt:lpstr>
      <vt:lpstr>A125998122T_Latest</vt:lpstr>
      <vt:lpstr>A125998126A</vt:lpstr>
      <vt:lpstr>A125998126A_Data</vt:lpstr>
      <vt:lpstr>A125998126A_Latest</vt:lpstr>
      <vt:lpstr>A125998130T</vt:lpstr>
      <vt:lpstr>A125998130T_Data</vt:lpstr>
      <vt:lpstr>A125998130T_Latest</vt:lpstr>
      <vt:lpstr>A125998134A</vt:lpstr>
      <vt:lpstr>A125998134A_Data</vt:lpstr>
      <vt:lpstr>A125998134A_Latest</vt:lpstr>
      <vt:lpstr>A125998138K</vt:lpstr>
      <vt:lpstr>A125998138K_Data</vt:lpstr>
      <vt:lpstr>A125998138K_Latest</vt:lpstr>
      <vt:lpstr>A125998142A</vt:lpstr>
      <vt:lpstr>A125998142A_Data</vt:lpstr>
      <vt:lpstr>A125998142A_Latest</vt:lpstr>
      <vt:lpstr>A125998146K</vt:lpstr>
      <vt:lpstr>A125998146K_Data</vt:lpstr>
      <vt:lpstr>A125998146K_Latest</vt:lpstr>
      <vt:lpstr>A125998150A</vt:lpstr>
      <vt:lpstr>A125998150A_Data</vt:lpstr>
      <vt:lpstr>A125998150A_Latest</vt:lpstr>
      <vt:lpstr>A125998154K</vt:lpstr>
      <vt:lpstr>A125998154K_Data</vt:lpstr>
      <vt:lpstr>A125998154K_Latest</vt:lpstr>
      <vt:lpstr>A125998158V</vt:lpstr>
      <vt:lpstr>A125998158V_Data</vt:lpstr>
      <vt:lpstr>A125998158V_Latest</vt:lpstr>
      <vt:lpstr>A125998162K</vt:lpstr>
      <vt:lpstr>A125998162K_Data</vt:lpstr>
      <vt:lpstr>A125998162K_Latest</vt:lpstr>
      <vt:lpstr>A125998166V</vt:lpstr>
      <vt:lpstr>A125998166V_Data</vt:lpstr>
      <vt:lpstr>A125998166V_Latest</vt:lpstr>
      <vt:lpstr>A125998170K</vt:lpstr>
      <vt:lpstr>A125998170K_Data</vt:lpstr>
      <vt:lpstr>A125998170K_Latest</vt:lpstr>
      <vt:lpstr>A125998174V</vt:lpstr>
      <vt:lpstr>A125998174V_Data</vt:lpstr>
      <vt:lpstr>A125998174V_Latest</vt:lpstr>
      <vt:lpstr>A125998178C</vt:lpstr>
      <vt:lpstr>A125998178C_Data</vt:lpstr>
      <vt:lpstr>A125998178C_Latest</vt:lpstr>
      <vt:lpstr>A125998182V</vt:lpstr>
      <vt:lpstr>A125998182V_Data</vt:lpstr>
      <vt:lpstr>A125998182V_Latest</vt:lpstr>
      <vt:lpstr>A125998186C</vt:lpstr>
      <vt:lpstr>A125998186C_Data</vt:lpstr>
      <vt:lpstr>A125998186C_Latest</vt:lpstr>
      <vt:lpstr>A125998190V</vt:lpstr>
      <vt:lpstr>A125998190V_Data</vt:lpstr>
      <vt:lpstr>A125998190V_Latest</vt:lpstr>
      <vt:lpstr>A125998194C</vt:lpstr>
      <vt:lpstr>A125998194C_Data</vt:lpstr>
      <vt:lpstr>A125998194C_Latest</vt:lpstr>
      <vt:lpstr>A125998198L</vt:lpstr>
      <vt:lpstr>A125998198L_Data</vt:lpstr>
      <vt:lpstr>A125998198L_Latest</vt:lpstr>
      <vt:lpstr>A125998202T</vt:lpstr>
      <vt:lpstr>A125998202T_Data</vt:lpstr>
      <vt:lpstr>A125998202T_Latest</vt:lpstr>
      <vt:lpstr>A125998206A</vt:lpstr>
      <vt:lpstr>A125998206A_Data</vt:lpstr>
      <vt:lpstr>A125998206A_Latest</vt:lpstr>
      <vt:lpstr>A125998210T</vt:lpstr>
      <vt:lpstr>A125998210T_Data</vt:lpstr>
      <vt:lpstr>A125998210T_Latest</vt:lpstr>
      <vt:lpstr>A125998214A</vt:lpstr>
      <vt:lpstr>A125998214A_Data</vt:lpstr>
      <vt:lpstr>A125998214A_Latest</vt:lpstr>
      <vt:lpstr>A125998218K</vt:lpstr>
      <vt:lpstr>A125998218K_Data</vt:lpstr>
      <vt:lpstr>A125998218K_Latest</vt:lpstr>
      <vt:lpstr>A125998222A</vt:lpstr>
      <vt:lpstr>A125998222A_Data</vt:lpstr>
      <vt:lpstr>A125998222A_Latest</vt:lpstr>
      <vt:lpstr>A125998226K</vt:lpstr>
      <vt:lpstr>A125998226K_Data</vt:lpstr>
      <vt:lpstr>A125998226K_Latest</vt:lpstr>
      <vt:lpstr>A125998230A</vt:lpstr>
      <vt:lpstr>A125998230A_Data</vt:lpstr>
      <vt:lpstr>A125998230A_Latest</vt:lpstr>
      <vt:lpstr>A125998234K</vt:lpstr>
      <vt:lpstr>A125998234K_Data</vt:lpstr>
      <vt:lpstr>A125998234K_Latest</vt:lpstr>
      <vt:lpstr>A125998238V</vt:lpstr>
      <vt:lpstr>A125998238V_Data</vt:lpstr>
      <vt:lpstr>A125998238V_Latest</vt:lpstr>
      <vt:lpstr>A125998242K</vt:lpstr>
      <vt:lpstr>A125998242K_Data</vt:lpstr>
      <vt:lpstr>A125998242K_Latest</vt:lpstr>
      <vt:lpstr>A125998246V</vt:lpstr>
      <vt:lpstr>A125998246V_Data</vt:lpstr>
      <vt:lpstr>A125998246V_Latest</vt:lpstr>
      <vt:lpstr>A125998250K</vt:lpstr>
      <vt:lpstr>A125998250K_Data</vt:lpstr>
      <vt:lpstr>A125998250K_Latest</vt:lpstr>
      <vt:lpstr>A125998254V</vt:lpstr>
      <vt:lpstr>A125998254V_Data</vt:lpstr>
      <vt:lpstr>A125998254V_Latest</vt:lpstr>
      <vt:lpstr>A125998258C</vt:lpstr>
      <vt:lpstr>A125998258C_Data</vt:lpstr>
      <vt:lpstr>A125998258C_Latest</vt:lpstr>
      <vt:lpstr>A125998262V</vt:lpstr>
      <vt:lpstr>A125998262V_Data</vt:lpstr>
      <vt:lpstr>A125998262V_Latest</vt:lpstr>
      <vt:lpstr>A125998266C</vt:lpstr>
      <vt:lpstr>A125998266C_Data</vt:lpstr>
      <vt:lpstr>A125998266C_Latest</vt:lpstr>
      <vt:lpstr>A125998270V</vt:lpstr>
      <vt:lpstr>A125998270V_Data</vt:lpstr>
      <vt:lpstr>A125998270V_Latest</vt:lpstr>
      <vt:lpstr>A125998274C</vt:lpstr>
      <vt:lpstr>A125998274C_Data</vt:lpstr>
      <vt:lpstr>A125998274C_Latest</vt:lpstr>
      <vt:lpstr>A125998278L</vt:lpstr>
      <vt:lpstr>A125998278L_Data</vt:lpstr>
      <vt:lpstr>A125998278L_Latest</vt:lpstr>
      <vt:lpstr>A125998282C</vt:lpstr>
      <vt:lpstr>A125998282C_Data</vt:lpstr>
      <vt:lpstr>A125998282C_Latest</vt:lpstr>
      <vt:lpstr>A125998286L</vt:lpstr>
      <vt:lpstr>A125998286L_Data</vt:lpstr>
      <vt:lpstr>A125998286L_Latest</vt:lpstr>
      <vt:lpstr>A125998290C</vt:lpstr>
      <vt:lpstr>A125998290C_Data</vt:lpstr>
      <vt:lpstr>A125998290C_Latest</vt:lpstr>
      <vt:lpstr>A125998294L</vt:lpstr>
      <vt:lpstr>A125998294L_Data</vt:lpstr>
      <vt:lpstr>A125998294L_Latest</vt:lpstr>
      <vt:lpstr>A125998298W</vt:lpstr>
      <vt:lpstr>A125998298W_Data</vt:lpstr>
      <vt:lpstr>A125998298W_Latest</vt:lpstr>
      <vt:lpstr>A125998302A</vt:lpstr>
      <vt:lpstr>A125998302A_Data</vt:lpstr>
      <vt:lpstr>A125998302A_Latest</vt:lpstr>
      <vt:lpstr>A125998306K</vt:lpstr>
      <vt:lpstr>A125998306K_Data</vt:lpstr>
      <vt:lpstr>A125998306K_Latest</vt:lpstr>
      <vt:lpstr>A125998310A</vt:lpstr>
      <vt:lpstr>A125998310A_Data</vt:lpstr>
      <vt:lpstr>A125998310A_Latest</vt:lpstr>
      <vt:lpstr>A125998314K</vt:lpstr>
      <vt:lpstr>A125998314K_Data</vt:lpstr>
      <vt:lpstr>A125998314K_Latest</vt:lpstr>
      <vt:lpstr>A125998322K</vt:lpstr>
      <vt:lpstr>A125998322K_Data</vt:lpstr>
      <vt:lpstr>A125998322K_Latest</vt:lpstr>
      <vt:lpstr>A125998326V</vt:lpstr>
      <vt:lpstr>A125998326V_Data</vt:lpstr>
      <vt:lpstr>A125998326V_Latest</vt:lpstr>
      <vt:lpstr>A125998330K</vt:lpstr>
      <vt:lpstr>A125998330K_Data</vt:lpstr>
      <vt:lpstr>A125998330K_Latest</vt:lpstr>
      <vt:lpstr>A125998334V</vt:lpstr>
      <vt:lpstr>A125998334V_Data</vt:lpstr>
      <vt:lpstr>A125998334V_Latest</vt:lpstr>
      <vt:lpstr>A125998338C</vt:lpstr>
      <vt:lpstr>A125998338C_Data</vt:lpstr>
      <vt:lpstr>A125998338C_Latest</vt:lpstr>
      <vt:lpstr>A125998342V</vt:lpstr>
      <vt:lpstr>A125998342V_Data</vt:lpstr>
      <vt:lpstr>A125998342V_Latest</vt:lpstr>
      <vt:lpstr>A125998346C</vt:lpstr>
      <vt:lpstr>A125998346C_Data</vt:lpstr>
      <vt:lpstr>A125998346C_Latest</vt:lpstr>
      <vt:lpstr>A125998350V</vt:lpstr>
      <vt:lpstr>A125998350V_Data</vt:lpstr>
      <vt:lpstr>A125998350V_Latest</vt:lpstr>
      <vt:lpstr>A125998354C</vt:lpstr>
      <vt:lpstr>A125998354C_Data</vt:lpstr>
      <vt:lpstr>A125998354C_Latest</vt:lpstr>
      <vt:lpstr>A125998358L</vt:lpstr>
      <vt:lpstr>A125998358L_Data</vt:lpstr>
      <vt:lpstr>A125998358L_Latest</vt:lpstr>
      <vt:lpstr>A125998362C</vt:lpstr>
      <vt:lpstr>A125998362C_Data</vt:lpstr>
      <vt:lpstr>A125998362C_Latest</vt:lpstr>
      <vt:lpstr>A125998366L</vt:lpstr>
      <vt:lpstr>A125998366L_Data</vt:lpstr>
      <vt:lpstr>A125998366L_Latest</vt:lpstr>
      <vt:lpstr>A125998370C</vt:lpstr>
      <vt:lpstr>A125998370C_Data</vt:lpstr>
      <vt:lpstr>A125998370C_Latest</vt:lpstr>
      <vt:lpstr>A125998374L</vt:lpstr>
      <vt:lpstr>A125998374L_Data</vt:lpstr>
      <vt:lpstr>A125998374L_Latest</vt:lpstr>
      <vt:lpstr>A125998378W</vt:lpstr>
      <vt:lpstr>A125998378W_Data</vt:lpstr>
      <vt:lpstr>A125998378W_Latest</vt:lpstr>
      <vt:lpstr>A125998382L</vt:lpstr>
      <vt:lpstr>A125998382L_Data</vt:lpstr>
      <vt:lpstr>A125998382L_Latest</vt:lpstr>
      <vt:lpstr>A125998386W</vt:lpstr>
      <vt:lpstr>A125998386W_Data</vt:lpstr>
      <vt:lpstr>A125998386W_Latest</vt:lpstr>
      <vt:lpstr>A125998390L</vt:lpstr>
      <vt:lpstr>A125998390L_Data</vt:lpstr>
      <vt:lpstr>A125998390L_Latest</vt:lpstr>
      <vt:lpstr>A125998394W</vt:lpstr>
      <vt:lpstr>A125998394W_Data</vt:lpstr>
      <vt:lpstr>A125998394W_Latest</vt:lpstr>
      <vt:lpstr>A125998398F</vt:lpstr>
      <vt:lpstr>A125998398F_Data</vt:lpstr>
      <vt:lpstr>A125998398F_Latest</vt:lpstr>
      <vt:lpstr>A125998402K</vt:lpstr>
      <vt:lpstr>A125998402K_Data</vt:lpstr>
      <vt:lpstr>A125998402K_Latest</vt:lpstr>
      <vt:lpstr>A125998406V</vt:lpstr>
      <vt:lpstr>A125998406V_Data</vt:lpstr>
      <vt:lpstr>A125998406V_Latest</vt:lpstr>
      <vt:lpstr>A125998410K</vt:lpstr>
      <vt:lpstr>A125998410K_Data</vt:lpstr>
      <vt:lpstr>A125998410K_Latest</vt:lpstr>
      <vt:lpstr>A125998414V</vt:lpstr>
      <vt:lpstr>A125998414V_Data</vt:lpstr>
      <vt:lpstr>A125998414V_Latest</vt:lpstr>
      <vt:lpstr>A125998418C</vt:lpstr>
      <vt:lpstr>A125998418C_Data</vt:lpstr>
      <vt:lpstr>A125998418C_Latest</vt:lpstr>
      <vt:lpstr>A125998422V</vt:lpstr>
      <vt:lpstr>A125998422V_Data</vt:lpstr>
      <vt:lpstr>A125998422V_Latest</vt:lpstr>
      <vt:lpstr>A125998426C</vt:lpstr>
      <vt:lpstr>A125998426C_Data</vt:lpstr>
      <vt:lpstr>A125998426C_Latest</vt:lpstr>
      <vt:lpstr>A125998430V</vt:lpstr>
      <vt:lpstr>A125998430V_Data</vt:lpstr>
      <vt:lpstr>A125998430V_Latest</vt:lpstr>
      <vt:lpstr>A125998434C</vt:lpstr>
      <vt:lpstr>A125998434C_Data</vt:lpstr>
      <vt:lpstr>A125998434C_Latest</vt:lpstr>
      <vt:lpstr>A125998438L</vt:lpstr>
      <vt:lpstr>A125998438L_Data</vt:lpstr>
      <vt:lpstr>A125998438L_Latest</vt:lpstr>
      <vt:lpstr>A125998442C</vt:lpstr>
      <vt:lpstr>A125998442C_Data</vt:lpstr>
      <vt:lpstr>A125998442C_Latest</vt:lpstr>
      <vt:lpstr>A125998446L</vt:lpstr>
      <vt:lpstr>A125998446L_Data</vt:lpstr>
      <vt:lpstr>A125998446L_Latest</vt:lpstr>
      <vt:lpstr>A125998450C</vt:lpstr>
      <vt:lpstr>A125998450C_Data</vt:lpstr>
      <vt:lpstr>A125998450C_Latest</vt:lpstr>
      <vt:lpstr>A125998454L</vt:lpstr>
      <vt:lpstr>A125998454L_Data</vt:lpstr>
      <vt:lpstr>A125998454L_Latest</vt:lpstr>
      <vt:lpstr>A125998458W</vt:lpstr>
      <vt:lpstr>A125998458W_Data</vt:lpstr>
      <vt:lpstr>A125998458W_Latest</vt:lpstr>
      <vt:lpstr>A125998462L</vt:lpstr>
      <vt:lpstr>A125998462L_Data</vt:lpstr>
      <vt:lpstr>A125998462L_Latest</vt:lpstr>
      <vt:lpstr>A125998466W</vt:lpstr>
      <vt:lpstr>A125998466W_Data</vt:lpstr>
      <vt:lpstr>A125998466W_Latest</vt:lpstr>
      <vt:lpstr>A125998470L</vt:lpstr>
      <vt:lpstr>A125998470L_Data</vt:lpstr>
      <vt:lpstr>A125998470L_Latest</vt:lpstr>
      <vt:lpstr>A125998474W</vt:lpstr>
      <vt:lpstr>A125998474W_Data</vt:lpstr>
      <vt:lpstr>A125998474W_Latest</vt:lpstr>
      <vt:lpstr>A125998478F</vt:lpstr>
      <vt:lpstr>A125998478F_Data</vt:lpstr>
      <vt:lpstr>A125998478F_Latest</vt:lpstr>
      <vt:lpstr>A125998482W</vt:lpstr>
      <vt:lpstr>A125998482W_Data</vt:lpstr>
      <vt:lpstr>A125998482W_Latest</vt:lpstr>
      <vt:lpstr>A125998486F</vt:lpstr>
      <vt:lpstr>A125998486F_Data</vt:lpstr>
      <vt:lpstr>A125998486F_Latest</vt:lpstr>
      <vt:lpstr>A125998490W</vt:lpstr>
      <vt:lpstr>A125998490W_Data</vt:lpstr>
      <vt:lpstr>A125998490W_Latest</vt:lpstr>
      <vt:lpstr>A125998494F</vt:lpstr>
      <vt:lpstr>A125998494F_Data</vt:lpstr>
      <vt:lpstr>A125998494F_Latest</vt:lpstr>
      <vt:lpstr>A125998498R</vt:lpstr>
      <vt:lpstr>A125998498R_Data</vt:lpstr>
      <vt:lpstr>A125998498R_Latest</vt:lpstr>
      <vt:lpstr>A125998502V</vt:lpstr>
      <vt:lpstr>A125998502V_Data</vt:lpstr>
      <vt:lpstr>A125998502V_Latest</vt:lpstr>
      <vt:lpstr>A125998506C</vt:lpstr>
      <vt:lpstr>A125998506C_Data</vt:lpstr>
      <vt:lpstr>A125998506C_Latest</vt:lpstr>
      <vt:lpstr>A125998510V</vt:lpstr>
      <vt:lpstr>A125998510V_Data</vt:lpstr>
      <vt:lpstr>A125998510V_Latest</vt:lpstr>
      <vt:lpstr>A125998514C</vt:lpstr>
      <vt:lpstr>A125998514C_Data</vt:lpstr>
      <vt:lpstr>A125998514C_Latest</vt:lpstr>
      <vt:lpstr>A125998522C</vt:lpstr>
      <vt:lpstr>A125998522C_Data</vt:lpstr>
      <vt:lpstr>A125998522C_Latest</vt:lpstr>
      <vt:lpstr>A125998526L</vt:lpstr>
      <vt:lpstr>A125998526L_Data</vt:lpstr>
      <vt:lpstr>A125998526L_Latest</vt:lpstr>
      <vt:lpstr>A125998530C</vt:lpstr>
      <vt:lpstr>A125998530C_Data</vt:lpstr>
      <vt:lpstr>A125998530C_Latest</vt:lpstr>
      <vt:lpstr>A125998534L</vt:lpstr>
      <vt:lpstr>A125998534L_Data</vt:lpstr>
      <vt:lpstr>A125998534L_Latest</vt:lpstr>
      <vt:lpstr>A125998538W</vt:lpstr>
      <vt:lpstr>A125998538W_Data</vt:lpstr>
      <vt:lpstr>A125998538W_Latest</vt:lpstr>
      <vt:lpstr>A125998542L</vt:lpstr>
      <vt:lpstr>A125998542L_Data</vt:lpstr>
      <vt:lpstr>A125998542L_Latest</vt:lpstr>
      <vt:lpstr>A125998546W</vt:lpstr>
      <vt:lpstr>A125998546W_Data</vt:lpstr>
      <vt:lpstr>A125998546W_Latest</vt:lpstr>
      <vt:lpstr>A125998550L</vt:lpstr>
      <vt:lpstr>A125998550L_Data</vt:lpstr>
      <vt:lpstr>A125998550L_Latest</vt:lpstr>
      <vt:lpstr>A125998554W</vt:lpstr>
      <vt:lpstr>A125998554W_Data</vt:lpstr>
      <vt:lpstr>A125998554W_Latest</vt:lpstr>
      <vt:lpstr>A125998558F</vt:lpstr>
      <vt:lpstr>A125998558F_Data</vt:lpstr>
      <vt:lpstr>A125998558F_Latest</vt:lpstr>
      <vt:lpstr>A125998562W</vt:lpstr>
      <vt:lpstr>A125998562W_Data</vt:lpstr>
      <vt:lpstr>A125998562W_Latest</vt:lpstr>
      <vt:lpstr>A125998566F</vt:lpstr>
      <vt:lpstr>A125998566F_Data</vt:lpstr>
      <vt:lpstr>A125998566F_Latest</vt:lpstr>
      <vt:lpstr>A125998570W</vt:lpstr>
      <vt:lpstr>A125998570W_Data</vt:lpstr>
      <vt:lpstr>A125998570W_Latest</vt:lpstr>
      <vt:lpstr>A125998574F</vt:lpstr>
      <vt:lpstr>A125998574F_Data</vt:lpstr>
      <vt:lpstr>A125998574F_Latest</vt:lpstr>
      <vt:lpstr>A125998578R</vt:lpstr>
      <vt:lpstr>A125998578R_Data</vt:lpstr>
      <vt:lpstr>A125998578R_Latest</vt:lpstr>
      <vt:lpstr>A125998582F</vt:lpstr>
      <vt:lpstr>A125998582F_Data</vt:lpstr>
      <vt:lpstr>A125998582F_Latest</vt:lpstr>
      <vt:lpstr>A125998586R</vt:lpstr>
      <vt:lpstr>A125998586R_Data</vt:lpstr>
      <vt:lpstr>A125998586R_Latest</vt:lpstr>
      <vt:lpstr>A125998590F</vt:lpstr>
      <vt:lpstr>A125998590F_Data</vt:lpstr>
      <vt:lpstr>A125998590F_Latest</vt:lpstr>
      <vt:lpstr>A125998594R</vt:lpstr>
      <vt:lpstr>A125998594R_Data</vt:lpstr>
      <vt:lpstr>A125998594R_Latest</vt:lpstr>
      <vt:lpstr>A125998598X</vt:lpstr>
      <vt:lpstr>A125998598X_Data</vt:lpstr>
      <vt:lpstr>A125998598X_Latest</vt:lpstr>
      <vt:lpstr>A125998602C</vt:lpstr>
      <vt:lpstr>A125998602C_Data</vt:lpstr>
      <vt:lpstr>A125998602C_Latest</vt:lpstr>
      <vt:lpstr>A125998606L</vt:lpstr>
      <vt:lpstr>A125998606L_Data</vt:lpstr>
      <vt:lpstr>A125998606L_Latest</vt:lpstr>
      <vt:lpstr>A125998610C</vt:lpstr>
      <vt:lpstr>A125998610C_Data</vt:lpstr>
      <vt:lpstr>A125998610C_Latest</vt:lpstr>
      <vt:lpstr>A125998614L</vt:lpstr>
      <vt:lpstr>A125998614L_Data</vt:lpstr>
      <vt:lpstr>A125998614L_Latest</vt:lpstr>
      <vt:lpstr>A125998618W</vt:lpstr>
      <vt:lpstr>A125998618W_Data</vt:lpstr>
      <vt:lpstr>A125998618W_Latest</vt:lpstr>
      <vt:lpstr>A125998622L</vt:lpstr>
      <vt:lpstr>A125998622L_Data</vt:lpstr>
      <vt:lpstr>A125998622L_Latest</vt:lpstr>
      <vt:lpstr>A125998626W</vt:lpstr>
      <vt:lpstr>A125998626W_Data</vt:lpstr>
      <vt:lpstr>A125998626W_Latest</vt:lpstr>
      <vt:lpstr>A125998630L</vt:lpstr>
      <vt:lpstr>A125998630L_Data</vt:lpstr>
      <vt:lpstr>A125998630L_Latest</vt:lpstr>
      <vt:lpstr>A125998634W</vt:lpstr>
      <vt:lpstr>A125998634W_Data</vt:lpstr>
      <vt:lpstr>A125998634W_Latest</vt:lpstr>
      <vt:lpstr>A125998638F</vt:lpstr>
      <vt:lpstr>A125998638F_Data</vt:lpstr>
      <vt:lpstr>A125998638F_Latest</vt:lpstr>
      <vt:lpstr>A125998642W</vt:lpstr>
      <vt:lpstr>A125998642W_Data</vt:lpstr>
      <vt:lpstr>A125998642W_Latest</vt:lpstr>
      <vt:lpstr>A125998646F</vt:lpstr>
      <vt:lpstr>A125998646F_Data</vt:lpstr>
      <vt:lpstr>A125998646F_Latest</vt:lpstr>
      <vt:lpstr>A125998650W</vt:lpstr>
      <vt:lpstr>A125998650W_Data</vt:lpstr>
      <vt:lpstr>A125998650W_Latest</vt:lpstr>
      <vt:lpstr>A125998654F</vt:lpstr>
      <vt:lpstr>A125998654F_Data</vt:lpstr>
      <vt:lpstr>A125998654F_Latest</vt:lpstr>
      <vt:lpstr>A125998658R</vt:lpstr>
      <vt:lpstr>A125998658R_Data</vt:lpstr>
      <vt:lpstr>A125998658R_Latest</vt:lpstr>
      <vt:lpstr>A125998662F</vt:lpstr>
      <vt:lpstr>A125998662F_Data</vt:lpstr>
      <vt:lpstr>A125998662F_Latest</vt:lpstr>
      <vt:lpstr>A125998666R</vt:lpstr>
      <vt:lpstr>A125998666R_Data</vt:lpstr>
      <vt:lpstr>A125998666R_Latest</vt:lpstr>
      <vt:lpstr>A125998670F</vt:lpstr>
      <vt:lpstr>A125998670F_Data</vt:lpstr>
      <vt:lpstr>A125998670F_Latest</vt:lpstr>
      <vt:lpstr>A125998674R</vt:lpstr>
      <vt:lpstr>A125998674R_Data</vt:lpstr>
      <vt:lpstr>A125998674R_Latest</vt:lpstr>
      <vt:lpstr>A125998678X</vt:lpstr>
      <vt:lpstr>A125998678X_Data</vt:lpstr>
      <vt:lpstr>A125998678X_Latest</vt:lpstr>
      <vt:lpstr>A125998682R</vt:lpstr>
      <vt:lpstr>A125998682R_Data</vt:lpstr>
      <vt:lpstr>A125998682R_Latest</vt:lpstr>
      <vt:lpstr>A125998686X</vt:lpstr>
      <vt:lpstr>A125998686X_Data</vt:lpstr>
      <vt:lpstr>A125998686X_Latest</vt:lpstr>
      <vt:lpstr>A125998690R</vt:lpstr>
      <vt:lpstr>A125998690R_Data</vt:lpstr>
      <vt:lpstr>A125998690R_Latest</vt:lpstr>
      <vt:lpstr>A125998694X</vt:lpstr>
      <vt:lpstr>A125998694X_Data</vt:lpstr>
      <vt:lpstr>A125998694X_Latest</vt:lpstr>
      <vt:lpstr>A125998698J</vt:lpstr>
      <vt:lpstr>A125998698J_Data</vt:lpstr>
      <vt:lpstr>A125998698J_Latest</vt:lpstr>
      <vt:lpstr>A125998702L</vt:lpstr>
      <vt:lpstr>A125998702L_Data</vt:lpstr>
      <vt:lpstr>A125998702L_Latest</vt:lpstr>
      <vt:lpstr>A125998706W</vt:lpstr>
      <vt:lpstr>A125998706W_Data</vt:lpstr>
      <vt:lpstr>A125998706W_Latest</vt:lpstr>
      <vt:lpstr>A125998710L</vt:lpstr>
      <vt:lpstr>A125998710L_Data</vt:lpstr>
      <vt:lpstr>A125998710L_Latest</vt:lpstr>
      <vt:lpstr>A125998714W</vt:lpstr>
      <vt:lpstr>A125998714W_Data</vt:lpstr>
      <vt:lpstr>A125998714W_Latest</vt:lpstr>
      <vt:lpstr>A125998722W</vt:lpstr>
      <vt:lpstr>A125998722W_Data</vt:lpstr>
      <vt:lpstr>A125998722W_Latest</vt:lpstr>
      <vt:lpstr>A125998726F</vt:lpstr>
      <vt:lpstr>A125998726F_Data</vt:lpstr>
      <vt:lpstr>A125998726F_Latest</vt:lpstr>
      <vt:lpstr>A125998730W</vt:lpstr>
      <vt:lpstr>A125998730W_Data</vt:lpstr>
      <vt:lpstr>A125998730W_Latest</vt:lpstr>
      <vt:lpstr>A125998734F</vt:lpstr>
      <vt:lpstr>A125998734F_Data</vt:lpstr>
      <vt:lpstr>A125998734F_Latest</vt:lpstr>
      <vt:lpstr>A125998738R</vt:lpstr>
      <vt:lpstr>A125998738R_Data</vt:lpstr>
      <vt:lpstr>A125998738R_Latest</vt:lpstr>
      <vt:lpstr>A125998742F</vt:lpstr>
      <vt:lpstr>A125998742F_Data</vt:lpstr>
      <vt:lpstr>A125998742F_Latest</vt:lpstr>
      <vt:lpstr>A125998746R</vt:lpstr>
      <vt:lpstr>A125998746R_Data</vt:lpstr>
      <vt:lpstr>A125998746R_Latest</vt:lpstr>
      <vt:lpstr>A125998750F</vt:lpstr>
      <vt:lpstr>A125998750F_Data</vt:lpstr>
      <vt:lpstr>A125998750F_Latest</vt:lpstr>
      <vt:lpstr>A125998754R</vt:lpstr>
      <vt:lpstr>A125998754R_Data</vt:lpstr>
      <vt:lpstr>A125998754R_Latest</vt:lpstr>
      <vt:lpstr>A125998758X</vt:lpstr>
      <vt:lpstr>A125998758X_Data</vt:lpstr>
      <vt:lpstr>A125998758X_Latest</vt:lpstr>
      <vt:lpstr>A125998762R</vt:lpstr>
      <vt:lpstr>A125998762R_Data</vt:lpstr>
      <vt:lpstr>A125998762R_Latest</vt:lpstr>
      <vt:lpstr>A125998766X</vt:lpstr>
      <vt:lpstr>A125998766X_Data</vt:lpstr>
      <vt:lpstr>A125998766X_Latest</vt:lpstr>
      <vt:lpstr>A125998770R</vt:lpstr>
      <vt:lpstr>A125998770R_Data</vt:lpstr>
      <vt:lpstr>A125998770R_Latest</vt:lpstr>
      <vt:lpstr>A125998774X</vt:lpstr>
      <vt:lpstr>A125998774X_Data</vt:lpstr>
      <vt:lpstr>A125998774X_Latest</vt:lpstr>
      <vt:lpstr>A125998778J</vt:lpstr>
      <vt:lpstr>A125998778J_Data</vt:lpstr>
      <vt:lpstr>A125998778J_Latest</vt:lpstr>
      <vt:lpstr>A125998782X</vt:lpstr>
      <vt:lpstr>A125998782X_Data</vt:lpstr>
      <vt:lpstr>A125998782X_Latest</vt:lpstr>
      <vt:lpstr>A125998786J</vt:lpstr>
      <vt:lpstr>A125998786J_Data</vt:lpstr>
      <vt:lpstr>A125998786J_Latest</vt:lpstr>
      <vt:lpstr>A125998790X</vt:lpstr>
      <vt:lpstr>A125998790X_Data</vt:lpstr>
      <vt:lpstr>A125998790X_Latest</vt:lpstr>
      <vt:lpstr>A125998794J</vt:lpstr>
      <vt:lpstr>A125998794J_Data</vt:lpstr>
      <vt:lpstr>A125998794J_Latest</vt:lpstr>
      <vt:lpstr>A125998798T</vt:lpstr>
      <vt:lpstr>A125998798T_Data</vt:lpstr>
      <vt:lpstr>A125998798T_Latest</vt:lpstr>
      <vt:lpstr>A125998802W</vt:lpstr>
      <vt:lpstr>A125998802W_Data</vt:lpstr>
      <vt:lpstr>A125998802W_Latest</vt:lpstr>
      <vt:lpstr>A125998806F</vt:lpstr>
      <vt:lpstr>A125998806F_Data</vt:lpstr>
      <vt:lpstr>A125998806F_Latest</vt:lpstr>
      <vt:lpstr>A125998810W</vt:lpstr>
      <vt:lpstr>A125998810W_Data</vt:lpstr>
      <vt:lpstr>A125998810W_Latest</vt:lpstr>
      <vt:lpstr>A125998814F</vt:lpstr>
      <vt:lpstr>A125998814F_Data</vt:lpstr>
      <vt:lpstr>A125998814F_Latest</vt:lpstr>
      <vt:lpstr>A125998818R</vt:lpstr>
      <vt:lpstr>A125998818R_Data</vt:lpstr>
      <vt:lpstr>A125998818R_Latest</vt:lpstr>
      <vt:lpstr>A125998822F</vt:lpstr>
      <vt:lpstr>A125998822F_Data</vt:lpstr>
      <vt:lpstr>A125998822F_Latest</vt:lpstr>
      <vt:lpstr>A125998826R</vt:lpstr>
      <vt:lpstr>A125998826R_Data</vt:lpstr>
      <vt:lpstr>A125998826R_Latest</vt:lpstr>
      <vt:lpstr>A125998830F</vt:lpstr>
      <vt:lpstr>A125998830F_Data</vt:lpstr>
      <vt:lpstr>A125998830F_Latest</vt:lpstr>
      <vt:lpstr>A125998834R</vt:lpstr>
      <vt:lpstr>A125998834R_Data</vt:lpstr>
      <vt:lpstr>A125998834R_Latest</vt:lpstr>
      <vt:lpstr>A125998838X</vt:lpstr>
      <vt:lpstr>A125998838X_Data</vt:lpstr>
      <vt:lpstr>A125998838X_Latest</vt:lpstr>
      <vt:lpstr>A125998842R</vt:lpstr>
      <vt:lpstr>A125998842R_Data</vt:lpstr>
      <vt:lpstr>A125998842R_Latest</vt:lpstr>
      <vt:lpstr>A125998846X</vt:lpstr>
      <vt:lpstr>A125998846X_Data</vt:lpstr>
      <vt:lpstr>A125998846X_Latest</vt:lpstr>
      <vt:lpstr>A125998850R</vt:lpstr>
      <vt:lpstr>A125998850R_Data</vt:lpstr>
      <vt:lpstr>A125998850R_Latest</vt:lpstr>
      <vt:lpstr>A125998854X</vt:lpstr>
      <vt:lpstr>A125998854X_Data</vt:lpstr>
      <vt:lpstr>A125998854X_Latest</vt:lpstr>
      <vt:lpstr>A125998858J</vt:lpstr>
      <vt:lpstr>A125998858J_Data</vt:lpstr>
      <vt:lpstr>A125998858J_Latest</vt:lpstr>
      <vt:lpstr>A125998862X</vt:lpstr>
      <vt:lpstr>A125998862X_Data</vt:lpstr>
      <vt:lpstr>A125998862X_Latest</vt:lpstr>
      <vt:lpstr>A125998866J</vt:lpstr>
      <vt:lpstr>A125998866J_Data</vt:lpstr>
      <vt:lpstr>A125998866J_Latest</vt:lpstr>
      <vt:lpstr>A125998870X</vt:lpstr>
      <vt:lpstr>A125998870X_Data</vt:lpstr>
      <vt:lpstr>A125998870X_Latest</vt:lpstr>
      <vt:lpstr>A125998874J</vt:lpstr>
      <vt:lpstr>A125998874J_Data</vt:lpstr>
      <vt:lpstr>A125998874J_Latest</vt:lpstr>
      <vt:lpstr>A125998878T</vt:lpstr>
      <vt:lpstr>A125998878T_Data</vt:lpstr>
      <vt:lpstr>A125998878T_Latest</vt:lpstr>
      <vt:lpstr>A125998882J</vt:lpstr>
      <vt:lpstr>A125998882J_Data</vt:lpstr>
      <vt:lpstr>A125998882J_Latest</vt:lpstr>
      <vt:lpstr>A125998886T</vt:lpstr>
      <vt:lpstr>A125998886T_Data</vt:lpstr>
      <vt:lpstr>A125998886T_Latest</vt:lpstr>
      <vt:lpstr>A125998890J</vt:lpstr>
      <vt:lpstr>A125998890J_Data</vt:lpstr>
      <vt:lpstr>A125998890J_Latest</vt:lpstr>
      <vt:lpstr>A125998894T</vt:lpstr>
      <vt:lpstr>A125998894T_Data</vt:lpstr>
      <vt:lpstr>A125998894T_Latest</vt:lpstr>
      <vt:lpstr>A125998898A</vt:lpstr>
      <vt:lpstr>A125998898A_Data</vt:lpstr>
      <vt:lpstr>A125998898A_Latest</vt:lpstr>
      <vt:lpstr>A125998902F</vt:lpstr>
      <vt:lpstr>A125998902F_Data</vt:lpstr>
      <vt:lpstr>A125998902F_Latest</vt:lpstr>
      <vt:lpstr>A125998906R</vt:lpstr>
      <vt:lpstr>A125998906R_Data</vt:lpstr>
      <vt:lpstr>A125998906R_Latest</vt:lpstr>
      <vt:lpstr>A125998910F</vt:lpstr>
      <vt:lpstr>A125998910F_Data</vt:lpstr>
      <vt:lpstr>A125998910F_Latest</vt:lpstr>
      <vt:lpstr>A125998914R</vt:lpstr>
      <vt:lpstr>A125998914R_Data</vt:lpstr>
      <vt:lpstr>A125998914R_Latest</vt:lpstr>
      <vt:lpstr>A125998922R</vt:lpstr>
      <vt:lpstr>A125998922R_Data</vt:lpstr>
      <vt:lpstr>A125998922R_Latest</vt:lpstr>
      <vt:lpstr>A125998926X</vt:lpstr>
      <vt:lpstr>A125998926X_Data</vt:lpstr>
      <vt:lpstr>A125998926X_Latest</vt:lpstr>
      <vt:lpstr>A125998930R</vt:lpstr>
      <vt:lpstr>A125998930R_Data</vt:lpstr>
      <vt:lpstr>A125998930R_Latest</vt:lpstr>
      <vt:lpstr>A125998934X</vt:lpstr>
      <vt:lpstr>A125998934X_Data</vt:lpstr>
      <vt:lpstr>A125998934X_Latest</vt:lpstr>
      <vt:lpstr>A125998938J</vt:lpstr>
      <vt:lpstr>A125998938J_Data</vt:lpstr>
      <vt:lpstr>A125998938J_Latest</vt:lpstr>
      <vt:lpstr>A125998942X</vt:lpstr>
      <vt:lpstr>A125998942X_Data</vt:lpstr>
      <vt:lpstr>A125998942X_Latest</vt:lpstr>
      <vt:lpstr>A125998946J</vt:lpstr>
      <vt:lpstr>A125998946J_Data</vt:lpstr>
      <vt:lpstr>A125998946J_Latest</vt:lpstr>
      <vt:lpstr>A125998950X</vt:lpstr>
      <vt:lpstr>A125998950X_Data</vt:lpstr>
      <vt:lpstr>A125998950X_Latest</vt:lpstr>
      <vt:lpstr>A125998954J</vt:lpstr>
      <vt:lpstr>A125998954J_Data</vt:lpstr>
      <vt:lpstr>A125998954J_Latest</vt:lpstr>
      <vt:lpstr>A125998958T</vt:lpstr>
      <vt:lpstr>A125998958T_Data</vt:lpstr>
      <vt:lpstr>A125998958T_Latest</vt:lpstr>
      <vt:lpstr>A125998962J</vt:lpstr>
      <vt:lpstr>A125998962J_Data</vt:lpstr>
      <vt:lpstr>A125998962J_Latest</vt:lpstr>
      <vt:lpstr>A125998966T</vt:lpstr>
      <vt:lpstr>A125998966T_Data</vt:lpstr>
      <vt:lpstr>A125998966T_Latest</vt:lpstr>
      <vt:lpstr>A125998970J</vt:lpstr>
      <vt:lpstr>A125998970J_Data</vt:lpstr>
      <vt:lpstr>A125998970J_Latest</vt:lpstr>
      <vt:lpstr>A125998974T</vt:lpstr>
      <vt:lpstr>A125998974T_Data</vt:lpstr>
      <vt:lpstr>A125998974T_Latest</vt:lpstr>
      <vt:lpstr>A125998978A</vt:lpstr>
      <vt:lpstr>A125998978A_Data</vt:lpstr>
      <vt:lpstr>A125998978A_Latest</vt:lpstr>
      <vt:lpstr>A125998982T</vt:lpstr>
      <vt:lpstr>A125998982T_Data</vt:lpstr>
      <vt:lpstr>A125998982T_Latest</vt:lpstr>
      <vt:lpstr>A125998986A</vt:lpstr>
      <vt:lpstr>A125998986A_Data</vt:lpstr>
      <vt:lpstr>A125998986A_Latest</vt:lpstr>
      <vt:lpstr>A125998990T</vt:lpstr>
      <vt:lpstr>A125998990T_Data</vt:lpstr>
      <vt:lpstr>A125998990T_Latest</vt:lpstr>
      <vt:lpstr>A125998994A</vt:lpstr>
      <vt:lpstr>A125998994A_Data</vt:lpstr>
      <vt:lpstr>A125998994A_Latest</vt:lpstr>
      <vt:lpstr>A125998998K</vt:lpstr>
      <vt:lpstr>A125998998K_Data</vt:lpstr>
      <vt:lpstr>A125998998K_Latest</vt:lpstr>
      <vt:lpstr>A125999002T</vt:lpstr>
      <vt:lpstr>A125999002T_Data</vt:lpstr>
      <vt:lpstr>A125999002T_Latest</vt:lpstr>
      <vt:lpstr>A125999006A</vt:lpstr>
      <vt:lpstr>A125999006A_Data</vt:lpstr>
      <vt:lpstr>A125999006A_Latest</vt:lpstr>
      <vt:lpstr>A125999010T</vt:lpstr>
      <vt:lpstr>A125999010T_Data</vt:lpstr>
      <vt:lpstr>A125999010T_Latest</vt:lpstr>
      <vt:lpstr>A125999014A</vt:lpstr>
      <vt:lpstr>A125999014A_Data</vt:lpstr>
      <vt:lpstr>A125999014A_Latest</vt:lpstr>
      <vt:lpstr>A125999018K</vt:lpstr>
      <vt:lpstr>A125999018K_Data</vt:lpstr>
      <vt:lpstr>A125999018K_Latest</vt:lpstr>
      <vt:lpstr>A125999022A</vt:lpstr>
      <vt:lpstr>A125999022A_Data</vt:lpstr>
      <vt:lpstr>A125999022A_Latest</vt:lpstr>
      <vt:lpstr>A125999026K</vt:lpstr>
      <vt:lpstr>A125999026K_Data</vt:lpstr>
      <vt:lpstr>A125999026K_Latest</vt:lpstr>
      <vt:lpstr>A125999030A</vt:lpstr>
      <vt:lpstr>A125999030A_Data</vt:lpstr>
      <vt:lpstr>A125999030A_Latest</vt:lpstr>
      <vt:lpstr>A125999034K</vt:lpstr>
      <vt:lpstr>A125999034K_Data</vt:lpstr>
      <vt:lpstr>A125999034K_Latest</vt:lpstr>
      <vt:lpstr>A125999038V</vt:lpstr>
      <vt:lpstr>A125999038V_Data</vt:lpstr>
      <vt:lpstr>A125999038V_Latest</vt:lpstr>
      <vt:lpstr>A125999042K</vt:lpstr>
      <vt:lpstr>A125999042K_Data</vt:lpstr>
      <vt:lpstr>A125999042K_Latest</vt:lpstr>
      <vt:lpstr>A125999046V</vt:lpstr>
      <vt:lpstr>A125999046V_Data</vt:lpstr>
      <vt:lpstr>A125999046V_Latest</vt:lpstr>
      <vt:lpstr>A125999050K</vt:lpstr>
      <vt:lpstr>A125999050K_Data</vt:lpstr>
      <vt:lpstr>A125999050K_Latest</vt:lpstr>
      <vt:lpstr>A125999054V</vt:lpstr>
      <vt:lpstr>A125999054V_Data</vt:lpstr>
      <vt:lpstr>A125999054V_Latest</vt:lpstr>
      <vt:lpstr>A125999058C</vt:lpstr>
      <vt:lpstr>A125999058C_Data</vt:lpstr>
      <vt:lpstr>A125999058C_Latest</vt:lpstr>
      <vt:lpstr>A125999062V</vt:lpstr>
      <vt:lpstr>A125999062V_Data</vt:lpstr>
      <vt:lpstr>A125999062V_Latest</vt:lpstr>
      <vt:lpstr>A125999066C</vt:lpstr>
      <vt:lpstr>A125999066C_Data</vt:lpstr>
      <vt:lpstr>A125999066C_Latest</vt:lpstr>
      <vt:lpstr>A125999070V</vt:lpstr>
      <vt:lpstr>A125999070V_Data</vt:lpstr>
      <vt:lpstr>A125999070V_Latest</vt:lpstr>
      <vt:lpstr>A125999074C</vt:lpstr>
      <vt:lpstr>A125999074C_Data</vt:lpstr>
      <vt:lpstr>A125999074C_Latest</vt:lpstr>
      <vt:lpstr>A125999078L</vt:lpstr>
      <vt:lpstr>A125999078L_Data</vt:lpstr>
      <vt:lpstr>A125999078L_Latest</vt:lpstr>
      <vt:lpstr>A125999082C</vt:lpstr>
      <vt:lpstr>A125999082C_Data</vt:lpstr>
      <vt:lpstr>A125999082C_Latest</vt:lpstr>
      <vt:lpstr>A125999086L</vt:lpstr>
      <vt:lpstr>A125999086L_Data</vt:lpstr>
      <vt:lpstr>A125999086L_Latest</vt:lpstr>
      <vt:lpstr>A125999090C</vt:lpstr>
      <vt:lpstr>A125999090C_Data</vt:lpstr>
      <vt:lpstr>A125999090C_Latest</vt:lpstr>
      <vt:lpstr>A125999094L</vt:lpstr>
      <vt:lpstr>A125999094L_Data</vt:lpstr>
      <vt:lpstr>A125999094L_Latest</vt:lpstr>
      <vt:lpstr>A125999098W</vt:lpstr>
      <vt:lpstr>A125999098W_Data</vt:lpstr>
      <vt:lpstr>A125999098W_Latest</vt:lpstr>
      <vt:lpstr>A125999102A</vt:lpstr>
      <vt:lpstr>A125999102A_Data</vt:lpstr>
      <vt:lpstr>A125999102A_Latest</vt:lpstr>
      <vt:lpstr>A125999106K</vt:lpstr>
      <vt:lpstr>A125999106K_Data</vt:lpstr>
      <vt:lpstr>A125999106K_Latest</vt:lpstr>
      <vt:lpstr>A125999110A</vt:lpstr>
      <vt:lpstr>A125999110A_Data</vt:lpstr>
      <vt:lpstr>A125999110A_Latest</vt:lpstr>
      <vt:lpstr>A125999114K</vt:lpstr>
      <vt:lpstr>A125999114K_Data</vt:lpstr>
      <vt:lpstr>A125999114K_Latest</vt:lpstr>
      <vt:lpstr>A125999122K</vt:lpstr>
      <vt:lpstr>A125999122K_Data</vt:lpstr>
      <vt:lpstr>A125999122K_Latest</vt:lpstr>
      <vt:lpstr>A125999126V</vt:lpstr>
      <vt:lpstr>A125999126V_Data</vt:lpstr>
      <vt:lpstr>A125999126V_Latest</vt:lpstr>
      <vt:lpstr>A125999130K</vt:lpstr>
      <vt:lpstr>A125999130K_Data</vt:lpstr>
      <vt:lpstr>A125999130K_Latest</vt:lpstr>
      <vt:lpstr>A125999134V</vt:lpstr>
      <vt:lpstr>A125999134V_Data</vt:lpstr>
      <vt:lpstr>A125999134V_Latest</vt:lpstr>
      <vt:lpstr>A125999138C</vt:lpstr>
      <vt:lpstr>A125999138C_Data</vt:lpstr>
      <vt:lpstr>A125999138C_Latest</vt:lpstr>
      <vt:lpstr>A125999142V</vt:lpstr>
      <vt:lpstr>A125999142V_Data</vt:lpstr>
      <vt:lpstr>A125999142V_Latest</vt:lpstr>
      <vt:lpstr>A125999146C</vt:lpstr>
      <vt:lpstr>A125999146C_Data</vt:lpstr>
      <vt:lpstr>A125999146C_Latest</vt:lpstr>
      <vt:lpstr>A125999150V</vt:lpstr>
      <vt:lpstr>A125999150V_Data</vt:lpstr>
      <vt:lpstr>A125999150V_Latest</vt:lpstr>
      <vt:lpstr>A125999154C</vt:lpstr>
      <vt:lpstr>A125999154C_Data</vt:lpstr>
      <vt:lpstr>A125999154C_Latest</vt:lpstr>
      <vt:lpstr>A125999158L</vt:lpstr>
      <vt:lpstr>A125999158L_Data</vt:lpstr>
      <vt:lpstr>A125999158L_Latest</vt:lpstr>
      <vt:lpstr>A125999162C</vt:lpstr>
      <vt:lpstr>A125999162C_Data</vt:lpstr>
      <vt:lpstr>A125999162C_Latest</vt:lpstr>
      <vt:lpstr>A125999166L</vt:lpstr>
      <vt:lpstr>A125999166L_Data</vt:lpstr>
      <vt:lpstr>A125999166L_Latest</vt:lpstr>
      <vt:lpstr>A125999170C</vt:lpstr>
      <vt:lpstr>A125999170C_Data</vt:lpstr>
      <vt:lpstr>A125999170C_Latest</vt:lpstr>
      <vt:lpstr>A125999174L</vt:lpstr>
      <vt:lpstr>A125999174L_Data</vt:lpstr>
      <vt:lpstr>A125999174L_Latest</vt:lpstr>
      <vt:lpstr>A125999178W</vt:lpstr>
      <vt:lpstr>A125999178W_Data</vt:lpstr>
      <vt:lpstr>A125999178W_Latest</vt:lpstr>
      <vt:lpstr>A125999182L</vt:lpstr>
      <vt:lpstr>A125999182L_Data</vt:lpstr>
      <vt:lpstr>A125999182L_Latest</vt:lpstr>
      <vt:lpstr>A125999186W</vt:lpstr>
      <vt:lpstr>A125999186W_Data</vt:lpstr>
      <vt:lpstr>A125999186W_Latest</vt:lpstr>
      <vt:lpstr>A125999190L</vt:lpstr>
      <vt:lpstr>A125999190L_Data</vt:lpstr>
      <vt:lpstr>A125999190L_Latest</vt:lpstr>
      <vt:lpstr>A125999194W</vt:lpstr>
      <vt:lpstr>A125999194W_Data</vt:lpstr>
      <vt:lpstr>A125999194W_Latest</vt:lpstr>
      <vt:lpstr>A125999198F</vt:lpstr>
      <vt:lpstr>A125999198F_Data</vt:lpstr>
      <vt:lpstr>A125999198F_Latest</vt:lpstr>
      <vt:lpstr>A125999202K</vt:lpstr>
      <vt:lpstr>A125999202K_Data</vt:lpstr>
      <vt:lpstr>A125999202K_Latest</vt:lpstr>
      <vt:lpstr>A125999206V</vt:lpstr>
      <vt:lpstr>A125999206V_Data</vt:lpstr>
      <vt:lpstr>A125999206V_Latest</vt:lpstr>
      <vt:lpstr>A125999210K</vt:lpstr>
      <vt:lpstr>A125999210K_Data</vt:lpstr>
      <vt:lpstr>A125999210K_Latest</vt:lpstr>
      <vt:lpstr>A125999214V</vt:lpstr>
      <vt:lpstr>A125999214V_Data</vt:lpstr>
      <vt:lpstr>A125999214V_Latest</vt:lpstr>
      <vt:lpstr>A125999218C</vt:lpstr>
      <vt:lpstr>A125999218C_Data</vt:lpstr>
      <vt:lpstr>A125999218C_Latest</vt:lpstr>
      <vt:lpstr>A125999222V</vt:lpstr>
      <vt:lpstr>A125999222V_Data</vt:lpstr>
      <vt:lpstr>A125999222V_Latest</vt:lpstr>
      <vt:lpstr>A125999226C</vt:lpstr>
      <vt:lpstr>A125999226C_Data</vt:lpstr>
      <vt:lpstr>A125999226C_Latest</vt:lpstr>
      <vt:lpstr>A125999230V</vt:lpstr>
      <vt:lpstr>A125999230V_Data</vt:lpstr>
      <vt:lpstr>A125999230V_Latest</vt:lpstr>
      <vt:lpstr>A125999234C</vt:lpstr>
      <vt:lpstr>A125999234C_Data</vt:lpstr>
      <vt:lpstr>A125999234C_Latest</vt:lpstr>
      <vt:lpstr>A125999238L</vt:lpstr>
      <vt:lpstr>A125999238L_Data</vt:lpstr>
      <vt:lpstr>A125999238L_Latest</vt:lpstr>
      <vt:lpstr>A125999242C</vt:lpstr>
      <vt:lpstr>A125999242C_Data</vt:lpstr>
      <vt:lpstr>A125999242C_Latest</vt:lpstr>
      <vt:lpstr>A125999246L</vt:lpstr>
      <vt:lpstr>A125999246L_Data</vt:lpstr>
      <vt:lpstr>A125999246L_Latest</vt:lpstr>
      <vt:lpstr>A125999250C</vt:lpstr>
      <vt:lpstr>A125999250C_Data</vt:lpstr>
      <vt:lpstr>A125999250C_Latest</vt:lpstr>
      <vt:lpstr>A125999254L</vt:lpstr>
      <vt:lpstr>A125999254L_Data</vt:lpstr>
      <vt:lpstr>A125999254L_Latest</vt:lpstr>
      <vt:lpstr>A125999258W</vt:lpstr>
      <vt:lpstr>A125999258W_Data</vt:lpstr>
      <vt:lpstr>A125999258W_Latest</vt:lpstr>
      <vt:lpstr>A125999262L</vt:lpstr>
      <vt:lpstr>A125999262L_Data</vt:lpstr>
      <vt:lpstr>A125999262L_Latest</vt:lpstr>
      <vt:lpstr>A125999266W</vt:lpstr>
      <vt:lpstr>A125999266W_Data</vt:lpstr>
      <vt:lpstr>A125999266W_Latest</vt:lpstr>
      <vt:lpstr>A125999270L</vt:lpstr>
      <vt:lpstr>A125999270L_Data</vt:lpstr>
      <vt:lpstr>A125999270L_Latest</vt:lpstr>
      <vt:lpstr>A125999274W</vt:lpstr>
      <vt:lpstr>A125999274W_Data</vt:lpstr>
      <vt:lpstr>A125999274W_Latest</vt:lpstr>
      <vt:lpstr>A125999278F</vt:lpstr>
      <vt:lpstr>A125999278F_Data</vt:lpstr>
      <vt:lpstr>A125999278F_Latest</vt:lpstr>
      <vt:lpstr>A125999282W</vt:lpstr>
      <vt:lpstr>A125999282W_Data</vt:lpstr>
      <vt:lpstr>A125999282W_Latest</vt:lpstr>
      <vt:lpstr>A125999286F</vt:lpstr>
      <vt:lpstr>A125999286F_Data</vt:lpstr>
      <vt:lpstr>A125999286F_Latest</vt:lpstr>
      <vt:lpstr>A125999290W</vt:lpstr>
      <vt:lpstr>A125999290W_Data</vt:lpstr>
      <vt:lpstr>A125999290W_Latest</vt:lpstr>
      <vt:lpstr>A125999294F</vt:lpstr>
      <vt:lpstr>A125999294F_Data</vt:lpstr>
      <vt:lpstr>A125999294F_Latest</vt:lpstr>
      <vt:lpstr>A125999298R</vt:lpstr>
      <vt:lpstr>A125999298R_Data</vt:lpstr>
      <vt:lpstr>A125999298R_Latest</vt:lpstr>
      <vt:lpstr>A125999302V</vt:lpstr>
      <vt:lpstr>A125999302V_Data</vt:lpstr>
      <vt:lpstr>A125999302V_Latest</vt:lpstr>
      <vt:lpstr>A125999306C</vt:lpstr>
      <vt:lpstr>A125999306C_Data</vt:lpstr>
      <vt:lpstr>A125999306C_Latest</vt:lpstr>
      <vt:lpstr>A125999310V</vt:lpstr>
      <vt:lpstr>A125999310V_Data</vt:lpstr>
      <vt:lpstr>A125999310V_Latest</vt:lpstr>
      <vt:lpstr>A125999314C</vt:lpstr>
      <vt:lpstr>A125999314C_Data</vt:lpstr>
      <vt:lpstr>A125999314C_Latest</vt:lpstr>
      <vt:lpstr>A125999322C</vt:lpstr>
      <vt:lpstr>A125999322C_Data</vt:lpstr>
      <vt:lpstr>A125999322C_Latest</vt:lpstr>
      <vt:lpstr>A125999326L</vt:lpstr>
      <vt:lpstr>A125999326L_Data</vt:lpstr>
      <vt:lpstr>A125999326L_Latest</vt:lpstr>
      <vt:lpstr>A125999330C</vt:lpstr>
      <vt:lpstr>A125999330C_Data</vt:lpstr>
      <vt:lpstr>A125999330C_Latest</vt:lpstr>
      <vt:lpstr>A125999334L</vt:lpstr>
      <vt:lpstr>A125999334L_Data</vt:lpstr>
      <vt:lpstr>A125999334L_Latest</vt:lpstr>
      <vt:lpstr>A125999338W</vt:lpstr>
      <vt:lpstr>A125999338W_Data</vt:lpstr>
      <vt:lpstr>A125999338W_Latest</vt:lpstr>
      <vt:lpstr>A125999342L</vt:lpstr>
      <vt:lpstr>A125999342L_Data</vt:lpstr>
      <vt:lpstr>A125999342L_Latest</vt:lpstr>
      <vt:lpstr>A125999346W</vt:lpstr>
      <vt:lpstr>A125999346W_Data</vt:lpstr>
      <vt:lpstr>A125999346W_Latest</vt:lpstr>
      <vt:lpstr>A125999350L</vt:lpstr>
      <vt:lpstr>A125999350L_Data</vt:lpstr>
      <vt:lpstr>A125999350L_Latest</vt:lpstr>
      <vt:lpstr>A125999354W</vt:lpstr>
      <vt:lpstr>A125999354W_Data</vt:lpstr>
      <vt:lpstr>A125999354W_Latest</vt:lpstr>
      <vt:lpstr>A125999358F</vt:lpstr>
      <vt:lpstr>A125999358F_Data</vt:lpstr>
      <vt:lpstr>A125999358F_Latest</vt:lpstr>
      <vt:lpstr>A125999362W</vt:lpstr>
      <vt:lpstr>A125999362W_Data</vt:lpstr>
      <vt:lpstr>A125999362W_Latest</vt:lpstr>
      <vt:lpstr>A125999366F</vt:lpstr>
      <vt:lpstr>A125999366F_Data</vt:lpstr>
      <vt:lpstr>A125999366F_Latest</vt:lpstr>
      <vt:lpstr>A125999370W</vt:lpstr>
      <vt:lpstr>A125999370W_Data</vt:lpstr>
      <vt:lpstr>A125999370W_Latest</vt:lpstr>
      <vt:lpstr>A125999374F</vt:lpstr>
      <vt:lpstr>A125999374F_Data</vt:lpstr>
      <vt:lpstr>A125999374F_Latest</vt:lpstr>
      <vt:lpstr>A125999378R</vt:lpstr>
      <vt:lpstr>A125999378R_Data</vt:lpstr>
      <vt:lpstr>A125999378R_Latest</vt:lpstr>
      <vt:lpstr>A125999382F</vt:lpstr>
      <vt:lpstr>A125999382F_Data</vt:lpstr>
      <vt:lpstr>A125999382F_Latest</vt:lpstr>
      <vt:lpstr>A125999386R</vt:lpstr>
      <vt:lpstr>A125999386R_Data</vt:lpstr>
      <vt:lpstr>A125999386R_Latest</vt:lpstr>
      <vt:lpstr>A125999390F</vt:lpstr>
      <vt:lpstr>A125999390F_Data</vt:lpstr>
      <vt:lpstr>A125999390F_Latest</vt:lpstr>
      <vt:lpstr>A125999394R</vt:lpstr>
      <vt:lpstr>A125999394R_Data</vt:lpstr>
      <vt:lpstr>A125999394R_Latest</vt:lpstr>
      <vt:lpstr>A125999398X</vt:lpstr>
      <vt:lpstr>A125999398X_Data</vt:lpstr>
      <vt:lpstr>A125999398X_Latest</vt:lpstr>
      <vt:lpstr>A125999402C</vt:lpstr>
      <vt:lpstr>A125999402C_Data</vt:lpstr>
      <vt:lpstr>A125999402C_Latest</vt:lpstr>
      <vt:lpstr>A125999406L</vt:lpstr>
      <vt:lpstr>A125999406L_Data</vt:lpstr>
      <vt:lpstr>A125999406L_Latest</vt:lpstr>
      <vt:lpstr>A125999410C</vt:lpstr>
      <vt:lpstr>A125999410C_Data</vt:lpstr>
      <vt:lpstr>A125999410C_Latest</vt:lpstr>
      <vt:lpstr>A125999414L</vt:lpstr>
      <vt:lpstr>A125999414L_Data</vt:lpstr>
      <vt:lpstr>A125999414L_Latest</vt:lpstr>
      <vt:lpstr>A125999418W</vt:lpstr>
      <vt:lpstr>A125999418W_Data</vt:lpstr>
      <vt:lpstr>A125999418W_Latest</vt:lpstr>
      <vt:lpstr>A125999422L</vt:lpstr>
      <vt:lpstr>A125999422L_Data</vt:lpstr>
      <vt:lpstr>A125999422L_Latest</vt:lpstr>
      <vt:lpstr>A125999426W</vt:lpstr>
      <vt:lpstr>A125999426W_Data</vt:lpstr>
      <vt:lpstr>A125999426W_Latest</vt:lpstr>
      <vt:lpstr>A125999430L</vt:lpstr>
      <vt:lpstr>A125999430L_Data</vt:lpstr>
      <vt:lpstr>A125999430L_Latest</vt:lpstr>
      <vt:lpstr>A125999434W</vt:lpstr>
      <vt:lpstr>A125999434W_Data</vt:lpstr>
      <vt:lpstr>A125999434W_Latest</vt:lpstr>
      <vt:lpstr>A125999438F</vt:lpstr>
      <vt:lpstr>A125999438F_Data</vt:lpstr>
      <vt:lpstr>A125999438F_Latest</vt:lpstr>
      <vt:lpstr>A125999442W</vt:lpstr>
      <vt:lpstr>A125999442W_Data</vt:lpstr>
      <vt:lpstr>A125999442W_Latest</vt:lpstr>
      <vt:lpstr>A125999446F</vt:lpstr>
      <vt:lpstr>A125999446F_Data</vt:lpstr>
      <vt:lpstr>A125999446F_Latest</vt:lpstr>
      <vt:lpstr>A125999450W</vt:lpstr>
      <vt:lpstr>A125999450W_Data</vt:lpstr>
      <vt:lpstr>A125999450W_Latest</vt:lpstr>
      <vt:lpstr>A125999454F</vt:lpstr>
      <vt:lpstr>A125999454F_Data</vt:lpstr>
      <vt:lpstr>A125999454F_Latest</vt:lpstr>
      <vt:lpstr>A125999458R</vt:lpstr>
      <vt:lpstr>A125999458R_Data</vt:lpstr>
      <vt:lpstr>A125999458R_Latest</vt:lpstr>
      <vt:lpstr>A125999462F</vt:lpstr>
      <vt:lpstr>A125999462F_Data</vt:lpstr>
      <vt:lpstr>A125999462F_Latest</vt:lpstr>
      <vt:lpstr>A125999466R</vt:lpstr>
      <vt:lpstr>A125999466R_Data</vt:lpstr>
      <vt:lpstr>A125999466R_Latest</vt:lpstr>
      <vt:lpstr>A125999470F</vt:lpstr>
      <vt:lpstr>A125999470F_Data</vt:lpstr>
      <vt:lpstr>A125999470F_Latest</vt:lpstr>
      <vt:lpstr>A125999474R</vt:lpstr>
      <vt:lpstr>A125999474R_Data</vt:lpstr>
      <vt:lpstr>A125999474R_Latest</vt:lpstr>
      <vt:lpstr>A125999478X</vt:lpstr>
      <vt:lpstr>A125999478X_Data</vt:lpstr>
      <vt:lpstr>A125999478X_Latest</vt:lpstr>
      <vt:lpstr>A125999482R</vt:lpstr>
      <vt:lpstr>A125999482R_Data</vt:lpstr>
      <vt:lpstr>A125999482R_Latest</vt:lpstr>
      <vt:lpstr>A125999486X</vt:lpstr>
      <vt:lpstr>A125999486X_Data</vt:lpstr>
      <vt:lpstr>A125999486X_Latest</vt:lpstr>
      <vt:lpstr>A125999490R</vt:lpstr>
      <vt:lpstr>A125999490R_Data</vt:lpstr>
      <vt:lpstr>A125999490R_Latest</vt:lpstr>
      <vt:lpstr>A125999494X</vt:lpstr>
      <vt:lpstr>A125999494X_Data</vt:lpstr>
      <vt:lpstr>A125999494X_Latest</vt:lpstr>
      <vt:lpstr>A125999498J</vt:lpstr>
      <vt:lpstr>A125999498J_Data</vt:lpstr>
      <vt:lpstr>A125999498J_Latest</vt:lpstr>
      <vt:lpstr>A125999502L</vt:lpstr>
      <vt:lpstr>A125999502L_Data</vt:lpstr>
      <vt:lpstr>A125999502L_Latest</vt:lpstr>
      <vt:lpstr>A125999506W</vt:lpstr>
      <vt:lpstr>A125999506W_Data</vt:lpstr>
      <vt:lpstr>A125999506W_Latest</vt:lpstr>
      <vt:lpstr>A125999510L</vt:lpstr>
      <vt:lpstr>A125999510L_Data</vt:lpstr>
      <vt:lpstr>A125999510L_Latest</vt:lpstr>
      <vt:lpstr>A125999514W</vt:lpstr>
      <vt:lpstr>A125999514W_Data</vt:lpstr>
      <vt:lpstr>A125999514W_Latest</vt:lpstr>
      <vt:lpstr>A125999522W</vt:lpstr>
      <vt:lpstr>A125999522W_Data</vt:lpstr>
      <vt:lpstr>A125999522W_Latest</vt:lpstr>
      <vt:lpstr>A125999526F</vt:lpstr>
      <vt:lpstr>A125999526F_Data</vt:lpstr>
      <vt:lpstr>A125999526F_Latest</vt:lpstr>
      <vt:lpstr>A125999530W</vt:lpstr>
      <vt:lpstr>A125999530W_Data</vt:lpstr>
      <vt:lpstr>A125999530W_Latest</vt:lpstr>
      <vt:lpstr>A125999534F</vt:lpstr>
      <vt:lpstr>A125999534F_Data</vt:lpstr>
      <vt:lpstr>A125999534F_Latest</vt:lpstr>
      <vt:lpstr>A125999538R</vt:lpstr>
      <vt:lpstr>A125999538R_Data</vt:lpstr>
      <vt:lpstr>A125999538R_Latest</vt:lpstr>
      <vt:lpstr>A125999542F</vt:lpstr>
      <vt:lpstr>A125999542F_Data</vt:lpstr>
      <vt:lpstr>A125999542F_Latest</vt:lpstr>
      <vt:lpstr>A125999546R</vt:lpstr>
      <vt:lpstr>A125999546R_Data</vt:lpstr>
      <vt:lpstr>A125999546R_Latest</vt:lpstr>
      <vt:lpstr>A125999550F</vt:lpstr>
      <vt:lpstr>A125999550F_Data</vt:lpstr>
      <vt:lpstr>A125999550F_Latest</vt:lpstr>
      <vt:lpstr>A125999554R</vt:lpstr>
      <vt:lpstr>A125999554R_Data</vt:lpstr>
      <vt:lpstr>A125999554R_Latest</vt:lpstr>
      <vt:lpstr>A125999558X</vt:lpstr>
      <vt:lpstr>A125999558X_Data</vt:lpstr>
      <vt:lpstr>A125999558X_Latest</vt:lpstr>
      <vt:lpstr>A125999562R</vt:lpstr>
      <vt:lpstr>A125999562R_Data</vt:lpstr>
      <vt:lpstr>A125999562R_Latest</vt:lpstr>
      <vt:lpstr>A125999566X</vt:lpstr>
      <vt:lpstr>A125999566X_Data</vt:lpstr>
      <vt:lpstr>A125999566X_Latest</vt:lpstr>
      <vt:lpstr>A125999570R</vt:lpstr>
      <vt:lpstr>A125999570R_Data</vt:lpstr>
      <vt:lpstr>A125999570R_Latest</vt:lpstr>
      <vt:lpstr>A125999574X</vt:lpstr>
      <vt:lpstr>A125999574X_Data</vt:lpstr>
      <vt:lpstr>A125999574X_Latest</vt:lpstr>
      <vt:lpstr>A125999578J</vt:lpstr>
      <vt:lpstr>A125999578J_Data</vt:lpstr>
      <vt:lpstr>A125999578J_Latest</vt:lpstr>
      <vt:lpstr>A125999582X</vt:lpstr>
      <vt:lpstr>A125999582X_Data</vt:lpstr>
      <vt:lpstr>A125999582X_Latest</vt:lpstr>
      <vt:lpstr>A125999586J</vt:lpstr>
      <vt:lpstr>A125999586J_Data</vt:lpstr>
      <vt:lpstr>A125999586J_Latest</vt:lpstr>
      <vt:lpstr>A125999590X</vt:lpstr>
      <vt:lpstr>A125999590X_Data</vt:lpstr>
      <vt:lpstr>A125999590X_Latest</vt:lpstr>
      <vt:lpstr>A125999594J</vt:lpstr>
      <vt:lpstr>A125999594J_Data</vt:lpstr>
      <vt:lpstr>A125999594J_Latest</vt:lpstr>
      <vt:lpstr>A125999598T</vt:lpstr>
      <vt:lpstr>A125999598T_Data</vt:lpstr>
      <vt:lpstr>A125999598T_Latest</vt:lpstr>
      <vt:lpstr>A125999602W</vt:lpstr>
      <vt:lpstr>A125999602W_Data</vt:lpstr>
      <vt:lpstr>A125999602W_Latest</vt:lpstr>
      <vt:lpstr>A125999606F</vt:lpstr>
      <vt:lpstr>A125999606F_Data</vt:lpstr>
      <vt:lpstr>A125999606F_Latest</vt:lpstr>
      <vt:lpstr>A125999610W</vt:lpstr>
      <vt:lpstr>A125999610W_Data</vt:lpstr>
      <vt:lpstr>A125999610W_Latest</vt:lpstr>
      <vt:lpstr>A125999614F</vt:lpstr>
      <vt:lpstr>A125999614F_Data</vt:lpstr>
      <vt:lpstr>A125999614F_Latest</vt:lpstr>
      <vt:lpstr>A125999618R</vt:lpstr>
      <vt:lpstr>A125999618R_Data</vt:lpstr>
      <vt:lpstr>A125999618R_Latest</vt:lpstr>
      <vt:lpstr>A125999622F</vt:lpstr>
      <vt:lpstr>A125999622F_Data</vt:lpstr>
      <vt:lpstr>A125999622F_Latest</vt:lpstr>
      <vt:lpstr>A125999626R</vt:lpstr>
      <vt:lpstr>A125999626R_Data</vt:lpstr>
      <vt:lpstr>A125999626R_Latest</vt:lpstr>
      <vt:lpstr>A125999630F</vt:lpstr>
      <vt:lpstr>A125999630F_Data</vt:lpstr>
      <vt:lpstr>A125999630F_Latest</vt:lpstr>
      <vt:lpstr>A125999634R</vt:lpstr>
      <vt:lpstr>A125999634R_Data</vt:lpstr>
      <vt:lpstr>A125999634R_Latest</vt:lpstr>
      <vt:lpstr>A125999638X</vt:lpstr>
      <vt:lpstr>A125999638X_Data</vt:lpstr>
      <vt:lpstr>A125999638X_Latest</vt:lpstr>
      <vt:lpstr>A125999642R</vt:lpstr>
      <vt:lpstr>A125999642R_Data</vt:lpstr>
      <vt:lpstr>A125999642R_Latest</vt:lpstr>
      <vt:lpstr>A125999646X</vt:lpstr>
      <vt:lpstr>A125999646X_Data</vt:lpstr>
      <vt:lpstr>A125999646X_Latest</vt:lpstr>
      <vt:lpstr>A125999650R</vt:lpstr>
      <vt:lpstr>A125999650R_Data</vt:lpstr>
      <vt:lpstr>A125999650R_Latest</vt:lpstr>
      <vt:lpstr>A125999654X</vt:lpstr>
      <vt:lpstr>A125999654X_Data</vt:lpstr>
      <vt:lpstr>A125999654X_Latest</vt:lpstr>
      <vt:lpstr>A125999658J</vt:lpstr>
      <vt:lpstr>A125999658J_Data</vt:lpstr>
      <vt:lpstr>A125999658J_Latest</vt:lpstr>
      <vt:lpstr>A125999662X</vt:lpstr>
      <vt:lpstr>A125999662X_Data</vt:lpstr>
      <vt:lpstr>A125999662X_Latest</vt:lpstr>
      <vt:lpstr>A125999666J</vt:lpstr>
      <vt:lpstr>A125999666J_Data</vt:lpstr>
      <vt:lpstr>A125999666J_Latest</vt:lpstr>
      <vt:lpstr>A125999670X</vt:lpstr>
      <vt:lpstr>A125999670X_Data</vt:lpstr>
      <vt:lpstr>A125999670X_Latest</vt:lpstr>
      <vt:lpstr>A125999674J</vt:lpstr>
      <vt:lpstr>A125999674J_Data</vt:lpstr>
      <vt:lpstr>A125999674J_Latest</vt:lpstr>
      <vt:lpstr>A125999678T</vt:lpstr>
      <vt:lpstr>A125999678T_Data</vt:lpstr>
      <vt:lpstr>A125999678T_Latest</vt:lpstr>
      <vt:lpstr>A125999682J</vt:lpstr>
      <vt:lpstr>A125999682J_Data</vt:lpstr>
      <vt:lpstr>A125999682J_Latest</vt:lpstr>
      <vt:lpstr>A125999686T</vt:lpstr>
      <vt:lpstr>A125999686T_Data</vt:lpstr>
      <vt:lpstr>A125999686T_Latest</vt:lpstr>
      <vt:lpstr>A125999690J</vt:lpstr>
      <vt:lpstr>A125999690J_Data</vt:lpstr>
      <vt:lpstr>A125999690J_Latest</vt:lpstr>
      <vt:lpstr>A125999694T</vt:lpstr>
      <vt:lpstr>A125999694T_Data</vt:lpstr>
      <vt:lpstr>A125999694T_Latest</vt:lpstr>
      <vt:lpstr>A125999698A</vt:lpstr>
      <vt:lpstr>A125999698A_Data</vt:lpstr>
      <vt:lpstr>A125999698A_Latest</vt:lpstr>
      <vt:lpstr>A125999702F</vt:lpstr>
      <vt:lpstr>A125999702F_Data</vt:lpstr>
      <vt:lpstr>A125999702F_Latest</vt:lpstr>
      <vt:lpstr>A125999706R</vt:lpstr>
      <vt:lpstr>A125999706R_Data</vt:lpstr>
      <vt:lpstr>A125999706R_Latest</vt:lpstr>
      <vt:lpstr>A125999710F</vt:lpstr>
      <vt:lpstr>A125999710F_Data</vt:lpstr>
      <vt:lpstr>A125999710F_Latest</vt:lpstr>
      <vt:lpstr>A125999714R</vt:lpstr>
      <vt:lpstr>A125999714R_Data</vt:lpstr>
      <vt:lpstr>A125999714R_Latest</vt:lpstr>
      <vt:lpstr>A125999722R</vt:lpstr>
      <vt:lpstr>A125999722R_Data</vt:lpstr>
      <vt:lpstr>A125999722R_Latest</vt:lpstr>
      <vt:lpstr>A125999726X</vt:lpstr>
      <vt:lpstr>A125999726X_Data</vt:lpstr>
      <vt:lpstr>A125999726X_Latest</vt:lpstr>
      <vt:lpstr>A125999730R</vt:lpstr>
      <vt:lpstr>A125999730R_Data</vt:lpstr>
      <vt:lpstr>A125999730R_Latest</vt:lpstr>
      <vt:lpstr>A125999734X</vt:lpstr>
      <vt:lpstr>A125999734X_Data</vt:lpstr>
      <vt:lpstr>A125999734X_Latest</vt:lpstr>
      <vt:lpstr>A125999738J</vt:lpstr>
      <vt:lpstr>A125999738J_Data</vt:lpstr>
      <vt:lpstr>A125999738J_Latest</vt:lpstr>
      <vt:lpstr>A125999742X</vt:lpstr>
      <vt:lpstr>A125999742X_Data</vt:lpstr>
      <vt:lpstr>A125999742X_Latest</vt:lpstr>
      <vt:lpstr>A125999746J</vt:lpstr>
      <vt:lpstr>A125999746J_Data</vt:lpstr>
      <vt:lpstr>A125999746J_Latest</vt:lpstr>
      <vt:lpstr>A125999750X</vt:lpstr>
      <vt:lpstr>A125999750X_Data</vt:lpstr>
      <vt:lpstr>A125999750X_Latest</vt:lpstr>
      <vt:lpstr>A125999754J</vt:lpstr>
      <vt:lpstr>A125999754J_Data</vt:lpstr>
      <vt:lpstr>A125999754J_Latest</vt:lpstr>
      <vt:lpstr>A125999758T</vt:lpstr>
      <vt:lpstr>A125999758T_Data</vt:lpstr>
      <vt:lpstr>A125999758T_Latest</vt:lpstr>
      <vt:lpstr>A125999762J</vt:lpstr>
      <vt:lpstr>A125999762J_Data</vt:lpstr>
      <vt:lpstr>A125999762J_Latest</vt:lpstr>
      <vt:lpstr>A125999766T</vt:lpstr>
      <vt:lpstr>A125999766T_Data</vt:lpstr>
      <vt:lpstr>A125999766T_Latest</vt:lpstr>
      <vt:lpstr>A125999770J</vt:lpstr>
      <vt:lpstr>A125999770J_Data</vt:lpstr>
      <vt:lpstr>A125999770J_Latest</vt:lpstr>
      <vt:lpstr>A125999774T</vt:lpstr>
      <vt:lpstr>A125999774T_Data</vt:lpstr>
      <vt:lpstr>A125999774T_Latest</vt:lpstr>
      <vt:lpstr>A125999778A</vt:lpstr>
      <vt:lpstr>A125999778A_Data</vt:lpstr>
      <vt:lpstr>A125999778A_Latest</vt:lpstr>
      <vt:lpstr>A125999782T</vt:lpstr>
      <vt:lpstr>A125999782T_Data</vt:lpstr>
      <vt:lpstr>A125999782T_Latest</vt:lpstr>
      <vt:lpstr>A125999786A</vt:lpstr>
      <vt:lpstr>A125999786A_Data</vt:lpstr>
      <vt:lpstr>A125999786A_Latest</vt:lpstr>
      <vt:lpstr>A125999790T</vt:lpstr>
      <vt:lpstr>A125999790T_Data</vt:lpstr>
      <vt:lpstr>A125999790T_Latest</vt:lpstr>
      <vt:lpstr>A125999794A</vt:lpstr>
      <vt:lpstr>A125999794A_Data</vt:lpstr>
      <vt:lpstr>A125999794A_Latest</vt:lpstr>
      <vt:lpstr>A125999798K</vt:lpstr>
      <vt:lpstr>A125999798K_Data</vt:lpstr>
      <vt:lpstr>A125999798K_Latest</vt:lpstr>
      <vt:lpstr>A125999802R</vt:lpstr>
      <vt:lpstr>A125999802R_Data</vt:lpstr>
      <vt:lpstr>A125999802R_Latest</vt:lpstr>
      <vt:lpstr>A125999806X</vt:lpstr>
      <vt:lpstr>A125999806X_Data</vt:lpstr>
      <vt:lpstr>A125999806X_Latest</vt:lpstr>
      <vt:lpstr>A125999810R</vt:lpstr>
      <vt:lpstr>A125999810R_Data</vt:lpstr>
      <vt:lpstr>A125999810R_Latest</vt:lpstr>
      <vt:lpstr>A125999814X</vt:lpstr>
      <vt:lpstr>A125999814X_Data</vt:lpstr>
      <vt:lpstr>A125999814X_Latest</vt:lpstr>
      <vt:lpstr>A125999818J</vt:lpstr>
      <vt:lpstr>A125999818J_Data</vt:lpstr>
      <vt:lpstr>A125999818J_Latest</vt:lpstr>
      <vt:lpstr>A125999822X</vt:lpstr>
      <vt:lpstr>A125999822X_Data</vt:lpstr>
      <vt:lpstr>A125999822X_Latest</vt:lpstr>
      <vt:lpstr>A125999826J</vt:lpstr>
      <vt:lpstr>A125999826J_Data</vt:lpstr>
      <vt:lpstr>A125999826J_Latest</vt:lpstr>
      <vt:lpstr>A125999830X</vt:lpstr>
      <vt:lpstr>A125999830X_Data</vt:lpstr>
      <vt:lpstr>A125999830X_Latest</vt:lpstr>
      <vt:lpstr>A125999834J</vt:lpstr>
      <vt:lpstr>A125999834J_Data</vt:lpstr>
      <vt:lpstr>A125999834J_Latest</vt:lpstr>
      <vt:lpstr>A125999838T</vt:lpstr>
      <vt:lpstr>A125999838T_Data</vt:lpstr>
      <vt:lpstr>A125999838T_Latest</vt:lpstr>
      <vt:lpstr>A125999842J</vt:lpstr>
      <vt:lpstr>A125999842J_Data</vt:lpstr>
      <vt:lpstr>A125999842J_Latest</vt:lpstr>
      <vt:lpstr>A125999846T</vt:lpstr>
      <vt:lpstr>A125999846T_Data</vt:lpstr>
      <vt:lpstr>A125999846T_Latest</vt:lpstr>
      <vt:lpstr>A125999850J</vt:lpstr>
      <vt:lpstr>A125999850J_Data</vt:lpstr>
      <vt:lpstr>A125999850J_Latest</vt:lpstr>
      <vt:lpstr>A125999854T</vt:lpstr>
      <vt:lpstr>A125999854T_Data</vt:lpstr>
      <vt:lpstr>A125999854T_Latest</vt:lpstr>
      <vt:lpstr>A125999858A</vt:lpstr>
      <vt:lpstr>A125999858A_Data</vt:lpstr>
      <vt:lpstr>A125999858A_Latest</vt:lpstr>
      <vt:lpstr>A125999862T</vt:lpstr>
      <vt:lpstr>A125999862T_Data</vt:lpstr>
      <vt:lpstr>A125999862T_Latest</vt:lpstr>
      <vt:lpstr>A125999866A</vt:lpstr>
      <vt:lpstr>A125999866A_Data</vt:lpstr>
      <vt:lpstr>A125999866A_Latest</vt:lpstr>
      <vt:lpstr>A125999870T</vt:lpstr>
      <vt:lpstr>A125999870T_Data</vt:lpstr>
      <vt:lpstr>A125999870T_Latest</vt:lpstr>
      <vt:lpstr>A125999874A</vt:lpstr>
      <vt:lpstr>A125999874A_Data</vt:lpstr>
      <vt:lpstr>A125999874A_Latest</vt:lpstr>
      <vt:lpstr>A125999878K</vt:lpstr>
      <vt:lpstr>A125999878K_Data</vt:lpstr>
      <vt:lpstr>A125999878K_Latest</vt:lpstr>
      <vt:lpstr>A125999882A</vt:lpstr>
      <vt:lpstr>A125999882A_Data</vt:lpstr>
      <vt:lpstr>A125999882A_Latest</vt:lpstr>
      <vt:lpstr>A125999886K</vt:lpstr>
      <vt:lpstr>A125999886K_Data</vt:lpstr>
      <vt:lpstr>A125999886K_Latest</vt:lpstr>
      <vt:lpstr>A125999890A</vt:lpstr>
      <vt:lpstr>A125999890A_Data</vt:lpstr>
      <vt:lpstr>A125999890A_Latest</vt:lpstr>
      <vt:lpstr>A125999894K</vt:lpstr>
      <vt:lpstr>A125999894K_Data</vt:lpstr>
      <vt:lpstr>A125999894K_Latest</vt:lpstr>
      <vt:lpstr>A125999898V</vt:lpstr>
      <vt:lpstr>A125999898V_Data</vt:lpstr>
      <vt:lpstr>A125999898V_Latest</vt:lpstr>
      <vt:lpstr>A125999902X</vt:lpstr>
      <vt:lpstr>A125999902X_Data</vt:lpstr>
      <vt:lpstr>A125999902X_Latest</vt:lpstr>
      <vt:lpstr>A125999906J</vt:lpstr>
      <vt:lpstr>A125999906J_Data</vt:lpstr>
      <vt:lpstr>A125999906J_Latest</vt:lpstr>
      <vt:lpstr>A125999910X</vt:lpstr>
      <vt:lpstr>A125999910X_Data</vt:lpstr>
      <vt:lpstr>A125999910X_Latest</vt:lpstr>
      <vt:lpstr>A125999914J</vt:lpstr>
      <vt:lpstr>A125999914J_Data</vt:lpstr>
      <vt:lpstr>A125999914J_Latest</vt:lpstr>
      <vt:lpstr>A125999922J</vt:lpstr>
      <vt:lpstr>A125999922J_Data</vt:lpstr>
      <vt:lpstr>A125999922J_Latest</vt:lpstr>
      <vt:lpstr>A125999926T</vt:lpstr>
      <vt:lpstr>A125999926T_Data</vt:lpstr>
      <vt:lpstr>A125999926T_Latest</vt:lpstr>
      <vt:lpstr>A125999930J</vt:lpstr>
      <vt:lpstr>A125999930J_Data</vt:lpstr>
      <vt:lpstr>A125999930J_Latest</vt:lpstr>
      <vt:lpstr>A125999934T</vt:lpstr>
      <vt:lpstr>A125999934T_Data</vt:lpstr>
      <vt:lpstr>A125999934T_Latest</vt:lpstr>
      <vt:lpstr>A125999938A</vt:lpstr>
      <vt:lpstr>A125999938A_Data</vt:lpstr>
      <vt:lpstr>A125999938A_Latest</vt:lpstr>
      <vt:lpstr>A125999942T</vt:lpstr>
      <vt:lpstr>A125999942T_Data</vt:lpstr>
      <vt:lpstr>A125999942T_Latest</vt:lpstr>
      <vt:lpstr>A125999946A</vt:lpstr>
      <vt:lpstr>A125999946A_Data</vt:lpstr>
      <vt:lpstr>A125999946A_Latest</vt:lpstr>
      <vt:lpstr>A125999950T</vt:lpstr>
      <vt:lpstr>A125999950T_Data</vt:lpstr>
      <vt:lpstr>A125999950T_Latest</vt:lpstr>
      <vt:lpstr>A125999954A</vt:lpstr>
      <vt:lpstr>A125999954A_Data</vt:lpstr>
      <vt:lpstr>A125999954A_Latest</vt:lpstr>
      <vt:lpstr>A125999958K</vt:lpstr>
      <vt:lpstr>A125999958K_Data</vt:lpstr>
      <vt:lpstr>A125999958K_Latest</vt:lpstr>
      <vt:lpstr>A125999962A</vt:lpstr>
      <vt:lpstr>A125999962A_Data</vt:lpstr>
      <vt:lpstr>A125999962A_Latest</vt:lpstr>
      <vt:lpstr>A125999966K</vt:lpstr>
      <vt:lpstr>A125999966K_Data</vt:lpstr>
      <vt:lpstr>A125999966K_Latest</vt:lpstr>
      <vt:lpstr>A125999970A</vt:lpstr>
      <vt:lpstr>A125999970A_Data</vt:lpstr>
      <vt:lpstr>A125999970A_Latest</vt:lpstr>
      <vt:lpstr>A125999974K</vt:lpstr>
      <vt:lpstr>A125999974K_Data</vt:lpstr>
      <vt:lpstr>A125999974K_Latest</vt:lpstr>
      <vt:lpstr>A125999978V</vt:lpstr>
      <vt:lpstr>A125999978V_Data</vt:lpstr>
      <vt:lpstr>A125999978V_Latest</vt:lpstr>
      <vt:lpstr>A125999982K</vt:lpstr>
      <vt:lpstr>A125999982K_Data</vt:lpstr>
      <vt:lpstr>A125999982K_Latest</vt:lpstr>
      <vt:lpstr>A125999986V</vt:lpstr>
      <vt:lpstr>A125999986V_Data</vt:lpstr>
      <vt:lpstr>A125999986V_Latest</vt:lpstr>
      <vt:lpstr>A125999990K</vt:lpstr>
      <vt:lpstr>A125999990K_Data</vt:lpstr>
      <vt:lpstr>A125999990K_Latest</vt:lpstr>
      <vt:lpstr>A125999994V</vt:lpstr>
      <vt:lpstr>A125999994V_Data</vt:lpstr>
      <vt:lpstr>A125999994V_Latest</vt:lpstr>
      <vt:lpstr>A125999998C</vt:lpstr>
      <vt:lpstr>A125999998C_Data</vt:lpstr>
      <vt:lpstr>A125999998C_Latest</vt:lpstr>
      <vt:lpstr>A126000002T</vt:lpstr>
      <vt:lpstr>A126000002T_Data</vt:lpstr>
      <vt:lpstr>A126000002T_Latest</vt:lpstr>
      <vt:lpstr>A126000006A</vt:lpstr>
      <vt:lpstr>A126000006A_Data</vt:lpstr>
      <vt:lpstr>A126000006A_Latest</vt:lpstr>
      <vt:lpstr>A126000010T</vt:lpstr>
      <vt:lpstr>A126000010T_Data</vt:lpstr>
      <vt:lpstr>A126000010T_Latest</vt:lpstr>
      <vt:lpstr>A126000014A</vt:lpstr>
      <vt:lpstr>A126000014A_Data</vt:lpstr>
      <vt:lpstr>A126000014A_Latest</vt:lpstr>
      <vt:lpstr>A126000018K</vt:lpstr>
      <vt:lpstr>A126000018K_Data</vt:lpstr>
      <vt:lpstr>A126000018K_Latest</vt:lpstr>
      <vt:lpstr>A126000022A</vt:lpstr>
      <vt:lpstr>A126000022A_Data</vt:lpstr>
      <vt:lpstr>A126000022A_Latest</vt:lpstr>
      <vt:lpstr>A126000026K</vt:lpstr>
      <vt:lpstr>A126000026K_Data</vt:lpstr>
      <vt:lpstr>A126000026K_Latest</vt:lpstr>
      <vt:lpstr>A126000030A</vt:lpstr>
      <vt:lpstr>A126000030A_Data</vt:lpstr>
      <vt:lpstr>A126000030A_Latest</vt:lpstr>
      <vt:lpstr>A126000034K</vt:lpstr>
      <vt:lpstr>A126000034K_Data</vt:lpstr>
      <vt:lpstr>A126000034K_Latest</vt:lpstr>
      <vt:lpstr>A126000038V</vt:lpstr>
      <vt:lpstr>A126000038V_Data</vt:lpstr>
      <vt:lpstr>A126000038V_Latest</vt:lpstr>
      <vt:lpstr>A126000042K</vt:lpstr>
      <vt:lpstr>A126000042K_Data</vt:lpstr>
      <vt:lpstr>A126000042K_Latest</vt:lpstr>
      <vt:lpstr>A126000046V</vt:lpstr>
      <vt:lpstr>A126000046V_Data</vt:lpstr>
      <vt:lpstr>A126000046V_Latest</vt:lpstr>
      <vt:lpstr>A126000050K</vt:lpstr>
      <vt:lpstr>A126000050K_Data</vt:lpstr>
      <vt:lpstr>A126000050K_Latest</vt:lpstr>
      <vt:lpstr>A126000054V</vt:lpstr>
      <vt:lpstr>A126000054V_Data</vt:lpstr>
      <vt:lpstr>A126000054V_Latest</vt:lpstr>
      <vt:lpstr>A126000058C</vt:lpstr>
      <vt:lpstr>A126000058C_Data</vt:lpstr>
      <vt:lpstr>A126000058C_Latest</vt:lpstr>
      <vt:lpstr>A126000062V</vt:lpstr>
      <vt:lpstr>A126000062V_Data</vt:lpstr>
      <vt:lpstr>A126000062V_Latest</vt:lpstr>
      <vt:lpstr>A126000066C</vt:lpstr>
      <vt:lpstr>A126000066C_Data</vt:lpstr>
      <vt:lpstr>A126000066C_Latest</vt:lpstr>
      <vt:lpstr>A126000070V</vt:lpstr>
      <vt:lpstr>A126000070V_Data</vt:lpstr>
      <vt:lpstr>A126000070V_Latest</vt:lpstr>
      <vt:lpstr>A126000074C</vt:lpstr>
      <vt:lpstr>A126000074C_Data</vt:lpstr>
      <vt:lpstr>A126000074C_Latest</vt:lpstr>
      <vt:lpstr>A126000078L</vt:lpstr>
      <vt:lpstr>A126000078L_Data</vt:lpstr>
      <vt:lpstr>A126000078L_Latest</vt:lpstr>
      <vt:lpstr>A126000082C</vt:lpstr>
      <vt:lpstr>A126000082C_Data</vt:lpstr>
      <vt:lpstr>A126000082C_Latest</vt:lpstr>
      <vt:lpstr>A126000086L</vt:lpstr>
      <vt:lpstr>A126000086L_Data</vt:lpstr>
      <vt:lpstr>A126000086L_Latest</vt:lpstr>
      <vt:lpstr>A126000090C</vt:lpstr>
      <vt:lpstr>A126000090C_Data</vt:lpstr>
      <vt:lpstr>A126000090C_Latest</vt:lpstr>
      <vt:lpstr>A126000094L</vt:lpstr>
      <vt:lpstr>A126000094L_Data</vt:lpstr>
      <vt:lpstr>A126000094L_Latest</vt:lpstr>
      <vt:lpstr>A126000098W</vt:lpstr>
      <vt:lpstr>A126000098W_Data</vt:lpstr>
      <vt:lpstr>A126000098W_Latest</vt:lpstr>
      <vt:lpstr>A126000102A</vt:lpstr>
      <vt:lpstr>A126000102A_Data</vt:lpstr>
      <vt:lpstr>A126000102A_Latest</vt:lpstr>
      <vt:lpstr>A126000106K</vt:lpstr>
      <vt:lpstr>A126000106K_Data</vt:lpstr>
      <vt:lpstr>A126000106K_Latest</vt:lpstr>
      <vt:lpstr>A126000110A</vt:lpstr>
      <vt:lpstr>A126000110A_Data</vt:lpstr>
      <vt:lpstr>A126000110A_Latest</vt:lpstr>
      <vt:lpstr>A126000114K</vt:lpstr>
      <vt:lpstr>A126000114K_Data</vt:lpstr>
      <vt:lpstr>A126000114K_Latest</vt:lpstr>
      <vt:lpstr>A126000122K</vt:lpstr>
      <vt:lpstr>A126000122K_Data</vt:lpstr>
      <vt:lpstr>A126000122K_Latest</vt:lpstr>
      <vt:lpstr>A126000126V</vt:lpstr>
      <vt:lpstr>A126000126V_Data</vt:lpstr>
      <vt:lpstr>A126000126V_Latest</vt:lpstr>
      <vt:lpstr>A126000130K</vt:lpstr>
      <vt:lpstr>A126000130K_Data</vt:lpstr>
      <vt:lpstr>A126000130K_Latest</vt:lpstr>
      <vt:lpstr>A126000134V</vt:lpstr>
      <vt:lpstr>A126000134V_Data</vt:lpstr>
      <vt:lpstr>A126000134V_Latest</vt:lpstr>
      <vt:lpstr>A126000138C</vt:lpstr>
      <vt:lpstr>A126000138C_Data</vt:lpstr>
      <vt:lpstr>A126000138C_Latest</vt:lpstr>
      <vt:lpstr>A126000142V</vt:lpstr>
      <vt:lpstr>A126000142V_Data</vt:lpstr>
      <vt:lpstr>A126000142V_Latest</vt:lpstr>
      <vt:lpstr>A126000146C</vt:lpstr>
      <vt:lpstr>A126000146C_Data</vt:lpstr>
      <vt:lpstr>A126000146C_Latest</vt:lpstr>
      <vt:lpstr>A126000150V</vt:lpstr>
      <vt:lpstr>A126000150V_Data</vt:lpstr>
      <vt:lpstr>A126000150V_Latest</vt:lpstr>
      <vt:lpstr>A126000154C</vt:lpstr>
      <vt:lpstr>A126000154C_Data</vt:lpstr>
      <vt:lpstr>A126000154C_Latest</vt:lpstr>
      <vt:lpstr>A126000158L</vt:lpstr>
      <vt:lpstr>A126000158L_Data</vt:lpstr>
      <vt:lpstr>A126000158L_Latest</vt:lpstr>
      <vt:lpstr>A126000162C</vt:lpstr>
      <vt:lpstr>A126000162C_Data</vt:lpstr>
      <vt:lpstr>A126000162C_Latest</vt:lpstr>
      <vt:lpstr>A126000166L</vt:lpstr>
      <vt:lpstr>A126000166L_Data</vt:lpstr>
      <vt:lpstr>A126000166L_Latest</vt:lpstr>
      <vt:lpstr>A126000170C</vt:lpstr>
      <vt:lpstr>A126000170C_Data</vt:lpstr>
      <vt:lpstr>A126000170C_Latest</vt:lpstr>
      <vt:lpstr>A126000174L</vt:lpstr>
      <vt:lpstr>A126000174L_Data</vt:lpstr>
      <vt:lpstr>A126000174L_Latest</vt:lpstr>
      <vt:lpstr>A126000178W</vt:lpstr>
      <vt:lpstr>A126000178W_Data</vt:lpstr>
      <vt:lpstr>A126000178W_Latest</vt:lpstr>
      <vt:lpstr>A126000182L</vt:lpstr>
      <vt:lpstr>A126000182L_Data</vt:lpstr>
      <vt:lpstr>A126000182L_Latest</vt:lpstr>
      <vt:lpstr>A126000186W</vt:lpstr>
      <vt:lpstr>A126000186W_Data</vt:lpstr>
      <vt:lpstr>A126000186W_Latest</vt:lpstr>
      <vt:lpstr>A126000190L</vt:lpstr>
      <vt:lpstr>A126000190L_Data</vt:lpstr>
      <vt:lpstr>A126000190L_Latest</vt:lpstr>
      <vt:lpstr>A126000194W</vt:lpstr>
      <vt:lpstr>A126000194W_Data</vt:lpstr>
      <vt:lpstr>A126000194W_Latest</vt:lpstr>
      <vt:lpstr>A126000198F</vt:lpstr>
      <vt:lpstr>A126000198F_Data</vt:lpstr>
      <vt:lpstr>A126000198F_Latest</vt:lpstr>
      <vt:lpstr>A126000202K</vt:lpstr>
      <vt:lpstr>A126000202K_Data</vt:lpstr>
      <vt:lpstr>A126000202K_Latest</vt:lpstr>
      <vt:lpstr>A126000206V</vt:lpstr>
      <vt:lpstr>A126000206V_Data</vt:lpstr>
      <vt:lpstr>A126000206V_Latest</vt:lpstr>
      <vt:lpstr>A126000210K</vt:lpstr>
      <vt:lpstr>A126000210K_Data</vt:lpstr>
      <vt:lpstr>A126000210K_Latest</vt:lpstr>
      <vt:lpstr>A126000214V</vt:lpstr>
      <vt:lpstr>A126000214V_Data</vt:lpstr>
      <vt:lpstr>A126000214V_Latest</vt:lpstr>
      <vt:lpstr>A126000218C</vt:lpstr>
      <vt:lpstr>A126000218C_Data</vt:lpstr>
      <vt:lpstr>A126000218C_Latest</vt:lpstr>
      <vt:lpstr>A126000222V</vt:lpstr>
      <vt:lpstr>A126000222V_Data</vt:lpstr>
      <vt:lpstr>A126000222V_Latest</vt:lpstr>
      <vt:lpstr>A126000226C</vt:lpstr>
      <vt:lpstr>A126000226C_Data</vt:lpstr>
      <vt:lpstr>A126000226C_Latest</vt:lpstr>
      <vt:lpstr>A126000230V</vt:lpstr>
      <vt:lpstr>A126000230V_Data</vt:lpstr>
      <vt:lpstr>A126000230V_Latest</vt:lpstr>
      <vt:lpstr>A126000234C</vt:lpstr>
      <vt:lpstr>A126000234C_Data</vt:lpstr>
      <vt:lpstr>A126000234C_Latest</vt:lpstr>
      <vt:lpstr>A126000238L</vt:lpstr>
      <vt:lpstr>A126000238L_Data</vt:lpstr>
      <vt:lpstr>A126000238L_Latest</vt:lpstr>
      <vt:lpstr>A126000242C</vt:lpstr>
      <vt:lpstr>A126000242C_Data</vt:lpstr>
      <vt:lpstr>A126000242C_Latest</vt:lpstr>
      <vt:lpstr>A126000246L</vt:lpstr>
      <vt:lpstr>A126000246L_Data</vt:lpstr>
      <vt:lpstr>A126000246L_Latest</vt:lpstr>
      <vt:lpstr>A126000250C</vt:lpstr>
      <vt:lpstr>A126000250C_Data</vt:lpstr>
      <vt:lpstr>A126000250C_Latest</vt:lpstr>
      <vt:lpstr>A126000254L</vt:lpstr>
      <vt:lpstr>A126000254L_Data</vt:lpstr>
      <vt:lpstr>A126000254L_Latest</vt:lpstr>
      <vt:lpstr>A126000258W</vt:lpstr>
      <vt:lpstr>A126000258W_Data</vt:lpstr>
      <vt:lpstr>A126000258W_Latest</vt:lpstr>
      <vt:lpstr>A126000262L</vt:lpstr>
      <vt:lpstr>A126000262L_Data</vt:lpstr>
      <vt:lpstr>A126000262L_Latest</vt:lpstr>
      <vt:lpstr>A126000266W</vt:lpstr>
      <vt:lpstr>A126000266W_Data</vt:lpstr>
      <vt:lpstr>A126000266W_Latest</vt:lpstr>
      <vt:lpstr>A126000270L</vt:lpstr>
      <vt:lpstr>A126000270L_Data</vt:lpstr>
      <vt:lpstr>A126000270L_Latest</vt:lpstr>
      <vt:lpstr>A126000274W</vt:lpstr>
      <vt:lpstr>A126000274W_Data</vt:lpstr>
      <vt:lpstr>A126000274W_Latest</vt:lpstr>
      <vt:lpstr>A126000278F</vt:lpstr>
      <vt:lpstr>A126000278F_Data</vt:lpstr>
      <vt:lpstr>A126000278F_Latest</vt:lpstr>
      <vt:lpstr>A126000282W</vt:lpstr>
      <vt:lpstr>A126000282W_Data</vt:lpstr>
      <vt:lpstr>A126000282W_Latest</vt:lpstr>
      <vt:lpstr>A126000286F</vt:lpstr>
      <vt:lpstr>A126000286F_Data</vt:lpstr>
      <vt:lpstr>A126000286F_Latest</vt:lpstr>
      <vt:lpstr>A126000290W</vt:lpstr>
      <vt:lpstr>A126000290W_Data</vt:lpstr>
      <vt:lpstr>A126000290W_Latest</vt:lpstr>
      <vt:lpstr>A126000294F</vt:lpstr>
      <vt:lpstr>A126000294F_Data</vt:lpstr>
      <vt:lpstr>A126000294F_Latest</vt:lpstr>
      <vt:lpstr>A126000298R</vt:lpstr>
      <vt:lpstr>A126000298R_Data</vt:lpstr>
      <vt:lpstr>A126000298R_Latest</vt:lpstr>
      <vt:lpstr>A126000302V</vt:lpstr>
      <vt:lpstr>A126000302V_Data</vt:lpstr>
      <vt:lpstr>A126000302V_Latest</vt:lpstr>
      <vt:lpstr>A126000306C</vt:lpstr>
      <vt:lpstr>A126000306C_Data</vt:lpstr>
      <vt:lpstr>A126000306C_Latest</vt:lpstr>
      <vt:lpstr>A126000310V</vt:lpstr>
      <vt:lpstr>A126000310V_Data</vt:lpstr>
      <vt:lpstr>A126000310V_Latest</vt:lpstr>
      <vt:lpstr>A126000314C</vt:lpstr>
      <vt:lpstr>A126000314C_Data</vt:lpstr>
      <vt:lpstr>A126000314C_Latest</vt:lpstr>
      <vt:lpstr>A126000322C</vt:lpstr>
      <vt:lpstr>A126000322C_Data</vt:lpstr>
      <vt:lpstr>A126000322C_Latest</vt:lpstr>
      <vt:lpstr>A126000326L</vt:lpstr>
      <vt:lpstr>A126000326L_Data</vt:lpstr>
      <vt:lpstr>A126000326L_Latest</vt:lpstr>
      <vt:lpstr>A126000330C</vt:lpstr>
      <vt:lpstr>A126000330C_Data</vt:lpstr>
      <vt:lpstr>A126000330C_Latest</vt:lpstr>
      <vt:lpstr>A126000334L</vt:lpstr>
      <vt:lpstr>A126000334L_Data</vt:lpstr>
      <vt:lpstr>A126000334L_Latest</vt:lpstr>
      <vt:lpstr>A126000338W</vt:lpstr>
      <vt:lpstr>A126000338W_Data</vt:lpstr>
      <vt:lpstr>A126000338W_Latest</vt:lpstr>
      <vt:lpstr>A126000342L</vt:lpstr>
      <vt:lpstr>A126000342L_Data</vt:lpstr>
      <vt:lpstr>A126000342L_Latest</vt:lpstr>
      <vt:lpstr>A126000346W</vt:lpstr>
      <vt:lpstr>A126000346W_Data</vt:lpstr>
      <vt:lpstr>A126000346W_Latest</vt:lpstr>
      <vt:lpstr>A126000350L</vt:lpstr>
      <vt:lpstr>A126000350L_Data</vt:lpstr>
      <vt:lpstr>A126000350L_Latest</vt:lpstr>
      <vt:lpstr>A126000354W</vt:lpstr>
      <vt:lpstr>A126000354W_Data</vt:lpstr>
      <vt:lpstr>A126000354W_Latest</vt:lpstr>
      <vt:lpstr>A126000358F</vt:lpstr>
      <vt:lpstr>A126000358F_Data</vt:lpstr>
      <vt:lpstr>A126000358F_Latest</vt:lpstr>
      <vt:lpstr>A126000362W</vt:lpstr>
      <vt:lpstr>A126000362W_Data</vt:lpstr>
      <vt:lpstr>A126000362W_Latest</vt:lpstr>
      <vt:lpstr>A126000366F</vt:lpstr>
      <vt:lpstr>A126000366F_Data</vt:lpstr>
      <vt:lpstr>A126000366F_Latest</vt:lpstr>
      <vt:lpstr>A126000370W</vt:lpstr>
      <vt:lpstr>A126000370W_Data</vt:lpstr>
      <vt:lpstr>A126000370W_Latest</vt:lpstr>
      <vt:lpstr>A126000374F</vt:lpstr>
      <vt:lpstr>A126000374F_Data</vt:lpstr>
      <vt:lpstr>A126000374F_Latest</vt:lpstr>
      <vt:lpstr>A126000378R</vt:lpstr>
      <vt:lpstr>A126000378R_Data</vt:lpstr>
      <vt:lpstr>A126000378R_Latest</vt:lpstr>
      <vt:lpstr>A126000382F</vt:lpstr>
      <vt:lpstr>A126000382F_Data</vt:lpstr>
      <vt:lpstr>A126000382F_Latest</vt:lpstr>
      <vt:lpstr>A126000386R</vt:lpstr>
      <vt:lpstr>A126000386R_Data</vt:lpstr>
      <vt:lpstr>A126000386R_Latest</vt:lpstr>
      <vt:lpstr>A126000390F</vt:lpstr>
      <vt:lpstr>A126000390F_Data</vt:lpstr>
      <vt:lpstr>A126000390F_Latest</vt:lpstr>
      <vt:lpstr>A126000394R</vt:lpstr>
      <vt:lpstr>A126000394R_Data</vt:lpstr>
      <vt:lpstr>A126000394R_Latest</vt:lpstr>
      <vt:lpstr>A126000398X</vt:lpstr>
      <vt:lpstr>A126000398X_Data</vt:lpstr>
      <vt:lpstr>A126000398X_Latest</vt:lpstr>
      <vt:lpstr>A126000402C</vt:lpstr>
      <vt:lpstr>A126000402C_Data</vt:lpstr>
      <vt:lpstr>A126000402C_Latest</vt:lpstr>
      <vt:lpstr>A126000406L</vt:lpstr>
      <vt:lpstr>A126000406L_Data</vt:lpstr>
      <vt:lpstr>A126000406L_Latest</vt:lpstr>
      <vt:lpstr>A126000410C</vt:lpstr>
      <vt:lpstr>A126000410C_Data</vt:lpstr>
      <vt:lpstr>A126000410C_Latest</vt:lpstr>
      <vt:lpstr>A126000414L</vt:lpstr>
      <vt:lpstr>A126000414L_Data</vt:lpstr>
      <vt:lpstr>A126000414L_Latest</vt:lpstr>
      <vt:lpstr>A126000418W</vt:lpstr>
      <vt:lpstr>A126000418W_Data</vt:lpstr>
      <vt:lpstr>A126000418W_Latest</vt:lpstr>
      <vt:lpstr>A126000422L</vt:lpstr>
      <vt:lpstr>A126000422L_Data</vt:lpstr>
      <vt:lpstr>A126000422L_Latest</vt:lpstr>
      <vt:lpstr>A126000426W</vt:lpstr>
      <vt:lpstr>A126000426W_Data</vt:lpstr>
      <vt:lpstr>A126000426W_Latest</vt:lpstr>
      <vt:lpstr>A126000430L</vt:lpstr>
      <vt:lpstr>A126000430L_Data</vt:lpstr>
      <vt:lpstr>A126000430L_Latest</vt:lpstr>
      <vt:lpstr>A126000434W</vt:lpstr>
      <vt:lpstr>A126000434W_Data</vt:lpstr>
      <vt:lpstr>A126000434W_Latest</vt:lpstr>
      <vt:lpstr>A126000438F</vt:lpstr>
      <vt:lpstr>A126000438F_Data</vt:lpstr>
      <vt:lpstr>A126000438F_Latest</vt:lpstr>
      <vt:lpstr>A126000442W</vt:lpstr>
      <vt:lpstr>A126000442W_Data</vt:lpstr>
      <vt:lpstr>A126000442W_Latest</vt:lpstr>
      <vt:lpstr>A126000446F</vt:lpstr>
      <vt:lpstr>A126000446F_Data</vt:lpstr>
      <vt:lpstr>A126000446F_Latest</vt:lpstr>
      <vt:lpstr>A126000450W</vt:lpstr>
      <vt:lpstr>A126000450W_Data</vt:lpstr>
      <vt:lpstr>A126000450W_Latest</vt:lpstr>
      <vt:lpstr>A126000454F</vt:lpstr>
      <vt:lpstr>A126000454F_Data</vt:lpstr>
      <vt:lpstr>A126000454F_Latest</vt:lpstr>
      <vt:lpstr>A126000458R</vt:lpstr>
      <vt:lpstr>A126000458R_Data</vt:lpstr>
      <vt:lpstr>A126000458R_Latest</vt:lpstr>
      <vt:lpstr>A126000462F</vt:lpstr>
      <vt:lpstr>A126000462F_Data</vt:lpstr>
      <vt:lpstr>A126000462F_Latest</vt:lpstr>
      <vt:lpstr>A126000466R</vt:lpstr>
      <vt:lpstr>A126000466R_Data</vt:lpstr>
      <vt:lpstr>A126000466R_Latest</vt:lpstr>
      <vt:lpstr>A126000470F</vt:lpstr>
      <vt:lpstr>A126000470F_Data</vt:lpstr>
      <vt:lpstr>A126000470F_Latest</vt:lpstr>
      <vt:lpstr>A126000474R</vt:lpstr>
      <vt:lpstr>A126000474R_Data</vt:lpstr>
      <vt:lpstr>A126000474R_Latest</vt:lpstr>
      <vt:lpstr>A126000478X</vt:lpstr>
      <vt:lpstr>A126000478X_Data</vt:lpstr>
      <vt:lpstr>A126000478X_Latest</vt:lpstr>
      <vt:lpstr>A126000482R</vt:lpstr>
      <vt:lpstr>A126000482R_Data</vt:lpstr>
      <vt:lpstr>A126000482R_Latest</vt:lpstr>
      <vt:lpstr>A126000486X</vt:lpstr>
      <vt:lpstr>A126000486X_Data</vt:lpstr>
      <vt:lpstr>A126000486X_Latest</vt:lpstr>
      <vt:lpstr>A126000490R</vt:lpstr>
      <vt:lpstr>A126000490R_Data</vt:lpstr>
      <vt:lpstr>A126000490R_Latest</vt:lpstr>
      <vt:lpstr>A126000494X</vt:lpstr>
      <vt:lpstr>A126000494X_Data</vt:lpstr>
      <vt:lpstr>A126000494X_Latest</vt:lpstr>
      <vt:lpstr>A126000498J</vt:lpstr>
      <vt:lpstr>A126000498J_Data</vt:lpstr>
      <vt:lpstr>A126000498J_Latest</vt:lpstr>
      <vt:lpstr>A126000502L</vt:lpstr>
      <vt:lpstr>A126000502L_Data</vt:lpstr>
      <vt:lpstr>A126000502L_Latest</vt:lpstr>
      <vt:lpstr>A126000506W</vt:lpstr>
      <vt:lpstr>A126000506W_Data</vt:lpstr>
      <vt:lpstr>A126000506W_Latest</vt:lpstr>
      <vt:lpstr>A126000510L</vt:lpstr>
      <vt:lpstr>A126000510L_Data</vt:lpstr>
      <vt:lpstr>A126000510L_Latest</vt:lpstr>
      <vt:lpstr>A126000514W</vt:lpstr>
      <vt:lpstr>A126000514W_Data</vt:lpstr>
      <vt:lpstr>A126000514W_Latest</vt:lpstr>
      <vt:lpstr>A126000522W</vt:lpstr>
      <vt:lpstr>A126000522W_Data</vt:lpstr>
      <vt:lpstr>A126000522W_Latest</vt:lpstr>
      <vt:lpstr>A126000526F</vt:lpstr>
      <vt:lpstr>A126000526F_Data</vt:lpstr>
      <vt:lpstr>A126000526F_Latest</vt:lpstr>
      <vt:lpstr>A126000530W</vt:lpstr>
      <vt:lpstr>A126000530W_Data</vt:lpstr>
      <vt:lpstr>A126000530W_Latest</vt:lpstr>
      <vt:lpstr>A126000534F</vt:lpstr>
      <vt:lpstr>A126000534F_Data</vt:lpstr>
      <vt:lpstr>A126000534F_Latest</vt:lpstr>
      <vt:lpstr>A126000538R</vt:lpstr>
      <vt:lpstr>A126000538R_Data</vt:lpstr>
      <vt:lpstr>A126000538R_Latest</vt:lpstr>
      <vt:lpstr>A126000542F</vt:lpstr>
      <vt:lpstr>A126000542F_Data</vt:lpstr>
      <vt:lpstr>A126000542F_Latest</vt:lpstr>
      <vt:lpstr>A126000546R</vt:lpstr>
      <vt:lpstr>A126000546R_Data</vt:lpstr>
      <vt:lpstr>A126000546R_Latest</vt:lpstr>
      <vt:lpstr>A126000550F</vt:lpstr>
      <vt:lpstr>A126000550F_Data</vt:lpstr>
      <vt:lpstr>A126000550F_Latest</vt:lpstr>
      <vt:lpstr>A126000554R</vt:lpstr>
      <vt:lpstr>A126000554R_Data</vt:lpstr>
      <vt:lpstr>A126000554R_Latest</vt:lpstr>
      <vt:lpstr>A126000558X</vt:lpstr>
      <vt:lpstr>A126000558X_Data</vt:lpstr>
      <vt:lpstr>A126000558X_Latest</vt:lpstr>
      <vt:lpstr>A126000562R</vt:lpstr>
      <vt:lpstr>A126000562R_Data</vt:lpstr>
      <vt:lpstr>A126000562R_Latest</vt:lpstr>
      <vt:lpstr>A126000566X</vt:lpstr>
      <vt:lpstr>A126000566X_Data</vt:lpstr>
      <vt:lpstr>A126000566X_Latest</vt:lpstr>
      <vt:lpstr>A126000570R</vt:lpstr>
      <vt:lpstr>A126000570R_Data</vt:lpstr>
      <vt:lpstr>A126000570R_Latest</vt:lpstr>
      <vt:lpstr>A126000574X</vt:lpstr>
      <vt:lpstr>A126000574X_Data</vt:lpstr>
      <vt:lpstr>A126000574X_Latest</vt:lpstr>
      <vt:lpstr>A126000578J</vt:lpstr>
      <vt:lpstr>A126000578J_Data</vt:lpstr>
      <vt:lpstr>A126000578J_Latest</vt:lpstr>
      <vt:lpstr>A126000582X</vt:lpstr>
      <vt:lpstr>A126000582X_Data</vt:lpstr>
      <vt:lpstr>A126000582X_Latest</vt:lpstr>
      <vt:lpstr>A126000586J</vt:lpstr>
      <vt:lpstr>A126000586J_Data</vt:lpstr>
      <vt:lpstr>A126000586J_Latest</vt:lpstr>
      <vt:lpstr>A126000590X</vt:lpstr>
      <vt:lpstr>A126000590X_Data</vt:lpstr>
      <vt:lpstr>A126000590X_Latest</vt:lpstr>
      <vt:lpstr>A126000594J</vt:lpstr>
      <vt:lpstr>A126000594J_Data</vt:lpstr>
      <vt:lpstr>A126000594J_Latest</vt:lpstr>
      <vt:lpstr>A126000598T</vt:lpstr>
      <vt:lpstr>A126000598T_Data</vt:lpstr>
      <vt:lpstr>A126000598T_Latest</vt:lpstr>
      <vt:lpstr>A126000602W</vt:lpstr>
      <vt:lpstr>A126000602W_Data</vt:lpstr>
      <vt:lpstr>A126000602W_Latest</vt:lpstr>
      <vt:lpstr>A126000606F</vt:lpstr>
      <vt:lpstr>A126000606F_Data</vt:lpstr>
      <vt:lpstr>A126000606F_Latest</vt:lpstr>
      <vt:lpstr>A126000610W</vt:lpstr>
      <vt:lpstr>A126000610W_Data</vt:lpstr>
      <vt:lpstr>A126000610W_Latest</vt:lpstr>
      <vt:lpstr>A126000614F</vt:lpstr>
      <vt:lpstr>A126000614F_Data</vt:lpstr>
      <vt:lpstr>A126000614F_Latest</vt:lpstr>
      <vt:lpstr>A126000618R</vt:lpstr>
      <vt:lpstr>A126000618R_Data</vt:lpstr>
      <vt:lpstr>A126000618R_Latest</vt:lpstr>
      <vt:lpstr>A126000622F</vt:lpstr>
      <vt:lpstr>A126000622F_Data</vt:lpstr>
      <vt:lpstr>A126000622F_Latest</vt:lpstr>
      <vt:lpstr>A126000626R</vt:lpstr>
      <vt:lpstr>A126000626R_Data</vt:lpstr>
      <vt:lpstr>A126000626R_Latest</vt:lpstr>
      <vt:lpstr>A126000630F</vt:lpstr>
      <vt:lpstr>A126000630F_Data</vt:lpstr>
      <vt:lpstr>A126000630F_Latest</vt:lpstr>
      <vt:lpstr>A126000634R</vt:lpstr>
      <vt:lpstr>A126000634R_Data</vt:lpstr>
      <vt:lpstr>A126000634R_Latest</vt:lpstr>
      <vt:lpstr>A126000638X</vt:lpstr>
      <vt:lpstr>A126000638X_Data</vt:lpstr>
      <vt:lpstr>A126000638X_Latest</vt:lpstr>
      <vt:lpstr>A126000642R</vt:lpstr>
      <vt:lpstr>A126000642R_Data</vt:lpstr>
      <vt:lpstr>A126000642R_Latest</vt:lpstr>
      <vt:lpstr>A126000646X</vt:lpstr>
      <vt:lpstr>A126000646X_Data</vt:lpstr>
      <vt:lpstr>A126000646X_Latest</vt:lpstr>
      <vt:lpstr>A126000650R</vt:lpstr>
      <vt:lpstr>A126000650R_Data</vt:lpstr>
      <vt:lpstr>A126000650R_Latest</vt:lpstr>
      <vt:lpstr>A126000654X</vt:lpstr>
      <vt:lpstr>A126000654X_Data</vt:lpstr>
      <vt:lpstr>A126000654X_Latest</vt:lpstr>
      <vt:lpstr>A126000658J</vt:lpstr>
      <vt:lpstr>A126000658J_Data</vt:lpstr>
      <vt:lpstr>A126000658J_Latest</vt:lpstr>
      <vt:lpstr>A126000662X</vt:lpstr>
      <vt:lpstr>A126000662X_Data</vt:lpstr>
      <vt:lpstr>A126000662X_Latest</vt:lpstr>
      <vt:lpstr>A126000666J</vt:lpstr>
      <vt:lpstr>A126000666J_Data</vt:lpstr>
      <vt:lpstr>A126000666J_Latest</vt:lpstr>
      <vt:lpstr>A126000670X</vt:lpstr>
      <vt:lpstr>A126000670X_Data</vt:lpstr>
      <vt:lpstr>A126000670X_Latest</vt:lpstr>
      <vt:lpstr>A126000674J</vt:lpstr>
      <vt:lpstr>A126000674J_Data</vt:lpstr>
      <vt:lpstr>A126000674J_Latest</vt:lpstr>
      <vt:lpstr>A126000678T</vt:lpstr>
      <vt:lpstr>A126000678T_Data</vt:lpstr>
      <vt:lpstr>A126000678T_Latest</vt:lpstr>
      <vt:lpstr>A126000682J</vt:lpstr>
      <vt:lpstr>A126000682J_Data</vt:lpstr>
      <vt:lpstr>A126000682J_Latest</vt:lpstr>
      <vt:lpstr>A126000686T</vt:lpstr>
      <vt:lpstr>A126000686T_Data</vt:lpstr>
      <vt:lpstr>A126000686T_Latest</vt:lpstr>
      <vt:lpstr>A126000690J</vt:lpstr>
      <vt:lpstr>A126000690J_Data</vt:lpstr>
      <vt:lpstr>A126000690J_Latest</vt:lpstr>
      <vt:lpstr>A126000694T</vt:lpstr>
      <vt:lpstr>A126000694T_Data</vt:lpstr>
      <vt:lpstr>A126000694T_Latest</vt:lpstr>
      <vt:lpstr>A126000698A</vt:lpstr>
      <vt:lpstr>A126000698A_Data</vt:lpstr>
      <vt:lpstr>A126000698A_Latest</vt:lpstr>
      <vt:lpstr>A126000702F</vt:lpstr>
      <vt:lpstr>A126000702F_Data</vt:lpstr>
      <vt:lpstr>A126000702F_Latest</vt:lpstr>
      <vt:lpstr>A126000706R</vt:lpstr>
      <vt:lpstr>A126000706R_Data</vt:lpstr>
      <vt:lpstr>A126000706R_Latest</vt:lpstr>
      <vt:lpstr>A126000710F</vt:lpstr>
      <vt:lpstr>A126000710F_Data</vt:lpstr>
      <vt:lpstr>A126000710F_Latest</vt:lpstr>
      <vt:lpstr>A126000714R</vt:lpstr>
      <vt:lpstr>A126000714R_Data</vt:lpstr>
      <vt:lpstr>A126000714R_Latest</vt:lpstr>
      <vt:lpstr>A126000722R</vt:lpstr>
      <vt:lpstr>A126000722R_Data</vt:lpstr>
      <vt:lpstr>A126000722R_Latest</vt:lpstr>
      <vt:lpstr>A126000726X</vt:lpstr>
      <vt:lpstr>A126000726X_Data</vt:lpstr>
      <vt:lpstr>A126000726X_Latest</vt:lpstr>
      <vt:lpstr>A126000730R</vt:lpstr>
      <vt:lpstr>A126000730R_Data</vt:lpstr>
      <vt:lpstr>A126000730R_Latest</vt:lpstr>
      <vt:lpstr>A126000734X</vt:lpstr>
      <vt:lpstr>A126000734X_Data</vt:lpstr>
      <vt:lpstr>A126000734X_Latest</vt:lpstr>
      <vt:lpstr>A126000738J</vt:lpstr>
      <vt:lpstr>A126000738J_Data</vt:lpstr>
      <vt:lpstr>A126000738J_Latest</vt:lpstr>
      <vt:lpstr>A126000742X</vt:lpstr>
      <vt:lpstr>A126000742X_Data</vt:lpstr>
      <vt:lpstr>A126000742X_Latest</vt:lpstr>
      <vt:lpstr>A126000746J</vt:lpstr>
      <vt:lpstr>A126000746J_Data</vt:lpstr>
      <vt:lpstr>A126000746J_Latest</vt:lpstr>
      <vt:lpstr>A126000750X</vt:lpstr>
      <vt:lpstr>A126000750X_Data</vt:lpstr>
      <vt:lpstr>A126000750X_Latest</vt:lpstr>
      <vt:lpstr>A126000754J</vt:lpstr>
      <vt:lpstr>A126000754J_Data</vt:lpstr>
      <vt:lpstr>A126000754J_Latest</vt:lpstr>
      <vt:lpstr>A126000758T</vt:lpstr>
      <vt:lpstr>A126000758T_Data</vt:lpstr>
      <vt:lpstr>A126000758T_Latest</vt:lpstr>
      <vt:lpstr>A126000762J</vt:lpstr>
      <vt:lpstr>A126000762J_Data</vt:lpstr>
      <vt:lpstr>A126000762J_Latest</vt:lpstr>
      <vt:lpstr>A126000766T</vt:lpstr>
      <vt:lpstr>A126000766T_Data</vt:lpstr>
      <vt:lpstr>A126000766T_Latest</vt:lpstr>
      <vt:lpstr>A126000770J</vt:lpstr>
      <vt:lpstr>A126000770J_Data</vt:lpstr>
      <vt:lpstr>A126000770J_Latest</vt:lpstr>
      <vt:lpstr>A126000774T</vt:lpstr>
      <vt:lpstr>A126000774T_Data</vt:lpstr>
      <vt:lpstr>A126000774T_Latest</vt:lpstr>
      <vt:lpstr>A126000778A</vt:lpstr>
      <vt:lpstr>A126000778A_Data</vt:lpstr>
      <vt:lpstr>A126000778A_Latest</vt:lpstr>
      <vt:lpstr>A126000782T</vt:lpstr>
      <vt:lpstr>A126000782T_Data</vt:lpstr>
      <vt:lpstr>A126000782T_Latest</vt:lpstr>
      <vt:lpstr>A126000786A</vt:lpstr>
      <vt:lpstr>A126000786A_Data</vt:lpstr>
      <vt:lpstr>A126000786A_Latest</vt:lpstr>
      <vt:lpstr>A126000790T</vt:lpstr>
      <vt:lpstr>A126000790T_Data</vt:lpstr>
      <vt:lpstr>A126000790T_Latest</vt:lpstr>
      <vt:lpstr>A126000794A</vt:lpstr>
      <vt:lpstr>A126000794A_Data</vt:lpstr>
      <vt:lpstr>A126000794A_Latest</vt:lpstr>
      <vt:lpstr>A126000798K</vt:lpstr>
      <vt:lpstr>A126000798K_Data</vt:lpstr>
      <vt:lpstr>A126000798K_Latest</vt:lpstr>
      <vt:lpstr>A126000802R</vt:lpstr>
      <vt:lpstr>A126000802R_Data</vt:lpstr>
      <vt:lpstr>A126000802R_Latest</vt:lpstr>
      <vt:lpstr>A126000806X</vt:lpstr>
      <vt:lpstr>A126000806X_Data</vt:lpstr>
      <vt:lpstr>A126000806X_Latest</vt:lpstr>
      <vt:lpstr>A126000810R</vt:lpstr>
      <vt:lpstr>A126000810R_Data</vt:lpstr>
      <vt:lpstr>A126000810R_Latest</vt:lpstr>
      <vt:lpstr>A126000814X</vt:lpstr>
      <vt:lpstr>A126000814X_Data</vt:lpstr>
      <vt:lpstr>A126000814X_Latest</vt:lpstr>
      <vt:lpstr>A126000818J</vt:lpstr>
      <vt:lpstr>A126000818J_Data</vt:lpstr>
      <vt:lpstr>A126000818J_Latest</vt:lpstr>
      <vt:lpstr>A126000822X</vt:lpstr>
      <vt:lpstr>A126000822X_Data</vt:lpstr>
      <vt:lpstr>A126000822X_Latest</vt:lpstr>
      <vt:lpstr>A126000826J</vt:lpstr>
      <vt:lpstr>A126000826J_Data</vt:lpstr>
      <vt:lpstr>A126000826J_Latest</vt:lpstr>
      <vt:lpstr>A126000830X</vt:lpstr>
      <vt:lpstr>A126000830X_Data</vt:lpstr>
      <vt:lpstr>A126000830X_Latest</vt:lpstr>
      <vt:lpstr>A126000834J</vt:lpstr>
      <vt:lpstr>A126000834J_Data</vt:lpstr>
      <vt:lpstr>A126000834J_Latest</vt:lpstr>
      <vt:lpstr>A126000838T</vt:lpstr>
      <vt:lpstr>A126000838T_Data</vt:lpstr>
      <vt:lpstr>A126000838T_Latest</vt:lpstr>
      <vt:lpstr>A126000842J</vt:lpstr>
      <vt:lpstr>A126000842J_Data</vt:lpstr>
      <vt:lpstr>A126000842J_Latest</vt:lpstr>
      <vt:lpstr>A126000846T</vt:lpstr>
      <vt:lpstr>A126000846T_Data</vt:lpstr>
      <vt:lpstr>A126000846T_Latest</vt:lpstr>
      <vt:lpstr>A126000850J</vt:lpstr>
      <vt:lpstr>A126000850J_Data</vt:lpstr>
      <vt:lpstr>A126000850J_Latest</vt:lpstr>
      <vt:lpstr>A126000854T</vt:lpstr>
      <vt:lpstr>A126000854T_Data</vt:lpstr>
      <vt:lpstr>A126000854T_Latest</vt:lpstr>
      <vt:lpstr>A126000858A</vt:lpstr>
      <vt:lpstr>A126000858A_Data</vt:lpstr>
      <vt:lpstr>A126000858A_Latest</vt:lpstr>
      <vt:lpstr>A126000862T</vt:lpstr>
      <vt:lpstr>A126000862T_Data</vt:lpstr>
      <vt:lpstr>A126000862T_Latest</vt:lpstr>
      <vt:lpstr>A126000866A</vt:lpstr>
      <vt:lpstr>A126000866A_Data</vt:lpstr>
      <vt:lpstr>A126000866A_Latest</vt:lpstr>
      <vt:lpstr>A126000870T</vt:lpstr>
      <vt:lpstr>A126000870T_Data</vt:lpstr>
      <vt:lpstr>A126000870T_Latest</vt:lpstr>
      <vt:lpstr>A126000874A</vt:lpstr>
      <vt:lpstr>A126000874A_Data</vt:lpstr>
      <vt:lpstr>A126000874A_Latest</vt:lpstr>
      <vt:lpstr>A126000878K</vt:lpstr>
      <vt:lpstr>A126000878K_Data</vt:lpstr>
      <vt:lpstr>A126000878K_Latest</vt:lpstr>
      <vt:lpstr>A126000882A</vt:lpstr>
      <vt:lpstr>A126000882A_Data</vt:lpstr>
      <vt:lpstr>A126000882A_Latest</vt:lpstr>
      <vt:lpstr>A126000886K</vt:lpstr>
      <vt:lpstr>A126000886K_Data</vt:lpstr>
      <vt:lpstr>A126000886K_Latest</vt:lpstr>
      <vt:lpstr>A126000890A</vt:lpstr>
      <vt:lpstr>A126000890A_Data</vt:lpstr>
      <vt:lpstr>A126000890A_Latest</vt:lpstr>
      <vt:lpstr>A126000894K</vt:lpstr>
      <vt:lpstr>A126000894K_Data</vt:lpstr>
      <vt:lpstr>A126000894K_Latest</vt:lpstr>
      <vt:lpstr>A126000898V</vt:lpstr>
      <vt:lpstr>A126000898V_Data</vt:lpstr>
      <vt:lpstr>A126000898V_Latest</vt:lpstr>
      <vt:lpstr>A126000902X</vt:lpstr>
      <vt:lpstr>A126000902X_Data</vt:lpstr>
      <vt:lpstr>A126000902X_Latest</vt:lpstr>
      <vt:lpstr>A126000906J</vt:lpstr>
      <vt:lpstr>A126000906J_Data</vt:lpstr>
      <vt:lpstr>A126000906J_Latest</vt:lpstr>
      <vt:lpstr>A126000910X</vt:lpstr>
      <vt:lpstr>A126000910X_Data</vt:lpstr>
      <vt:lpstr>A126000910X_Latest</vt:lpstr>
      <vt:lpstr>A126000914J</vt:lpstr>
      <vt:lpstr>A126000914J_Data</vt:lpstr>
      <vt:lpstr>A126000914J_Latest</vt:lpstr>
      <vt:lpstr>A126000922J</vt:lpstr>
      <vt:lpstr>A126000922J_Data</vt:lpstr>
      <vt:lpstr>A126000922J_Latest</vt:lpstr>
      <vt:lpstr>A126000926T</vt:lpstr>
      <vt:lpstr>A126000926T_Data</vt:lpstr>
      <vt:lpstr>A126000926T_Latest</vt:lpstr>
      <vt:lpstr>A126000930J</vt:lpstr>
      <vt:lpstr>A126000930J_Data</vt:lpstr>
      <vt:lpstr>A126000930J_Latest</vt:lpstr>
      <vt:lpstr>A126000934T</vt:lpstr>
      <vt:lpstr>A126000934T_Data</vt:lpstr>
      <vt:lpstr>A126000934T_Latest</vt:lpstr>
      <vt:lpstr>A126000938A</vt:lpstr>
      <vt:lpstr>A126000938A_Data</vt:lpstr>
      <vt:lpstr>A126000938A_Latest</vt:lpstr>
      <vt:lpstr>A126000942T</vt:lpstr>
      <vt:lpstr>A126000942T_Data</vt:lpstr>
      <vt:lpstr>A126000942T_Latest</vt:lpstr>
      <vt:lpstr>A126000946A</vt:lpstr>
      <vt:lpstr>A126000946A_Data</vt:lpstr>
      <vt:lpstr>A126000946A_Latest</vt:lpstr>
      <vt:lpstr>A126000950T</vt:lpstr>
      <vt:lpstr>A126000950T_Data</vt:lpstr>
      <vt:lpstr>A126000950T_Latest</vt:lpstr>
      <vt:lpstr>A126000954A</vt:lpstr>
      <vt:lpstr>A126000954A_Data</vt:lpstr>
      <vt:lpstr>A126000954A_Latest</vt:lpstr>
      <vt:lpstr>A126000958K</vt:lpstr>
      <vt:lpstr>A126000958K_Data</vt:lpstr>
      <vt:lpstr>A126000958K_Latest</vt:lpstr>
      <vt:lpstr>A126000962A</vt:lpstr>
      <vt:lpstr>A126000962A_Data</vt:lpstr>
      <vt:lpstr>A126000962A_Latest</vt:lpstr>
      <vt:lpstr>A126000966K</vt:lpstr>
      <vt:lpstr>A126000966K_Data</vt:lpstr>
      <vt:lpstr>A126000966K_Latest</vt:lpstr>
      <vt:lpstr>A126000970A</vt:lpstr>
      <vt:lpstr>A126000970A_Data</vt:lpstr>
      <vt:lpstr>A126000970A_Latest</vt:lpstr>
      <vt:lpstr>A126000974K</vt:lpstr>
      <vt:lpstr>A126000974K_Data</vt:lpstr>
      <vt:lpstr>A126000974K_Latest</vt:lpstr>
      <vt:lpstr>A126000978V</vt:lpstr>
      <vt:lpstr>A126000978V_Data</vt:lpstr>
      <vt:lpstr>A126000978V_Latest</vt:lpstr>
      <vt:lpstr>A126000982K</vt:lpstr>
      <vt:lpstr>A126000982K_Data</vt:lpstr>
      <vt:lpstr>A126000982K_Latest</vt:lpstr>
      <vt:lpstr>A126000986V</vt:lpstr>
      <vt:lpstr>A126000986V_Data</vt:lpstr>
      <vt:lpstr>A126000986V_Latest</vt:lpstr>
      <vt:lpstr>A126000990K</vt:lpstr>
      <vt:lpstr>A126000990K_Data</vt:lpstr>
      <vt:lpstr>A126000990K_Latest</vt:lpstr>
      <vt:lpstr>A126000994V</vt:lpstr>
      <vt:lpstr>A126000994V_Data</vt:lpstr>
      <vt:lpstr>A126000994V_Latest</vt:lpstr>
      <vt:lpstr>A126000998C</vt:lpstr>
      <vt:lpstr>A126000998C_Data</vt:lpstr>
      <vt:lpstr>A126000998C_Latest</vt:lpstr>
      <vt:lpstr>A126001002K</vt:lpstr>
      <vt:lpstr>A126001002K_Data</vt:lpstr>
      <vt:lpstr>A126001002K_Latest</vt:lpstr>
      <vt:lpstr>A126001006V</vt:lpstr>
      <vt:lpstr>A126001006V_Data</vt:lpstr>
      <vt:lpstr>A126001006V_Latest</vt:lpstr>
      <vt:lpstr>A126001010K</vt:lpstr>
      <vt:lpstr>A126001010K_Data</vt:lpstr>
      <vt:lpstr>A126001010K_Latest</vt:lpstr>
      <vt:lpstr>A126001014V</vt:lpstr>
      <vt:lpstr>A126001014V_Data</vt:lpstr>
      <vt:lpstr>A126001014V_Latest</vt:lpstr>
      <vt:lpstr>A126001018C</vt:lpstr>
      <vt:lpstr>A126001018C_Data</vt:lpstr>
      <vt:lpstr>A126001018C_Latest</vt:lpstr>
      <vt:lpstr>A126001022V</vt:lpstr>
      <vt:lpstr>A126001022V_Data</vt:lpstr>
      <vt:lpstr>A126001022V_Latest</vt:lpstr>
      <vt:lpstr>A126001026C</vt:lpstr>
      <vt:lpstr>A126001026C_Data</vt:lpstr>
      <vt:lpstr>A126001026C_Latest</vt:lpstr>
      <vt:lpstr>A126001030V</vt:lpstr>
      <vt:lpstr>A126001030V_Data</vt:lpstr>
      <vt:lpstr>A126001030V_Latest</vt:lpstr>
      <vt:lpstr>A126001034C</vt:lpstr>
      <vt:lpstr>A126001034C_Data</vt:lpstr>
      <vt:lpstr>A126001034C_Latest</vt:lpstr>
      <vt:lpstr>A126001038L</vt:lpstr>
      <vt:lpstr>A126001038L_Data</vt:lpstr>
      <vt:lpstr>A126001038L_Latest</vt:lpstr>
      <vt:lpstr>A126001042C</vt:lpstr>
      <vt:lpstr>A126001042C_Data</vt:lpstr>
      <vt:lpstr>A126001042C_Latest</vt:lpstr>
      <vt:lpstr>A126001046L</vt:lpstr>
      <vt:lpstr>A126001046L_Data</vt:lpstr>
      <vt:lpstr>A126001046L_Latest</vt:lpstr>
      <vt:lpstr>A126001050C</vt:lpstr>
      <vt:lpstr>A126001050C_Data</vt:lpstr>
      <vt:lpstr>A126001050C_Latest</vt:lpstr>
      <vt:lpstr>A126001054L</vt:lpstr>
      <vt:lpstr>A126001054L_Data</vt:lpstr>
      <vt:lpstr>A126001054L_Latest</vt:lpstr>
      <vt:lpstr>A126001058W</vt:lpstr>
      <vt:lpstr>A126001058W_Data</vt:lpstr>
      <vt:lpstr>A126001058W_Latest</vt:lpstr>
      <vt:lpstr>A126001062L</vt:lpstr>
      <vt:lpstr>A126001062L_Data</vt:lpstr>
      <vt:lpstr>A126001062L_Latest</vt:lpstr>
      <vt:lpstr>A126001066W</vt:lpstr>
      <vt:lpstr>A126001066W_Data</vt:lpstr>
      <vt:lpstr>A126001066W_Latest</vt:lpstr>
      <vt:lpstr>A126001070L</vt:lpstr>
      <vt:lpstr>A126001070L_Data</vt:lpstr>
      <vt:lpstr>A126001070L_Latest</vt:lpstr>
      <vt:lpstr>A126001074W</vt:lpstr>
      <vt:lpstr>A126001074W_Data</vt:lpstr>
      <vt:lpstr>A126001074W_Latest</vt:lpstr>
      <vt:lpstr>A126001078F</vt:lpstr>
      <vt:lpstr>A126001078F_Data</vt:lpstr>
      <vt:lpstr>A126001078F_Latest</vt:lpstr>
      <vt:lpstr>A126001082W</vt:lpstr>
      <vt:lpstr>A126001082W_Data</vt:lpstr>
      <vt:lpstr>A126001082W_Latest</vt:lpstr>
      <vt:lpstr>A126001086F</vt:lpstr>
      <vt:lpstr>A126001086F_Data</vt:lpstr>
      <vt:lpstr>A126001086F_Latest</vt:lpstr>
      <vt:lpstr>A126001090W</vt:lpstr>
      <vt:lpstr>A126001090W_Data</vt:lpstr>
      <vt:lpstr>A126001090W_Latest</vt:lpstr>
      <vt:lpstr>A126001094F</vt:lpstr>
      <vt:lpstr>A126001094F_Data</vt:lpstr>
      <vt:lpstr>A126001094F_Latest</vt:lpstr>
      <vt:lpstr>A126001098R</vt:lpstr>
      <vt:lpstr>A126001098R_Data</vt:lpstr>
      <vt:lpstr>A126001098R_Latest</vt:lpstr>
      <vt:lpstr>A126001102V</vt:lpstr>
      <vt:lpstr>A126001102V_Data</vt:lpstr>
      <vt:lpstr>A126001102V_Latest</vt:lpstr>
      <vt:lpstr>A126001106C</vt:lpstr>
      <vt:lpstr>A126001106C_Data</vt:lpstr>
      <vt:lpstr>A126001106C_Latest</vt:lpstr>
      <vt:lpstr>A126001110V</vt:lpstr>
      <vt:lpstr>A126001110V_Data</vt:lpstr>
      <vt:lpstr>A126001110V_Latest</vt:lpstr>
      <vt:lpstr>A126001114C</vt:lpstr>
      <vt:lpstr>A126001114C_Data</vt:lpstr>
      <vt:lpstr>A126001114C_Latest</vt:lpstr>
      <vt:lpstr>A126001122C</vt:lpstr>
      <vt:lpstr>A126001122C_Data</vt:lpstr>
      <vt:lpstr>A126001122C_Latest</vt:lpstr>
      <vt:lpstr>A126001126L</vt:lpstr>
      <vt:lpstr>A126001126L_Data</vt:lpstr>
      <vt:lpstr>A126001126L_Latest</vt:lpstr>
      <vt:lpstr>A126001130C</vt:lpstr>
      <vt:lpstr>A126001130C_Data</vt:lpstr>
      <vt:lpstr>A126001130C_Latest</vt:lpstr>
      <vt:lpstr>A126001134L</vt:lpstr>
      <vt:lpstr>A126001134L_Data</vt:lpstr>
      <vt:lpstr>A126001134L_Latest</vt:lpstr>
      <vt:lpstr>A126001138W</vt:lpstr>
      <vt:lpstr>A126001138W_Data</vt:lpstr>
      <vt:lpstr>A126001138W_Latest</vt:lpstr>
      <vt:lpstr>A126001142L</vt:lpstr>
      <vt:lpstr>A126001142L_Data</vt:lpstr>
      <vt:lpstr>A126001142L_Latest</vt:lpstr>
      <vt:lpstr>A126001146W</vt:lpstr>
      <vt:lpstr>A126001146W_Data</vt:lpstr>
      <vt:lpstr>A126001146W_Latest</vt:lpstr>
      <vt:lpstr>A126001150L</vt:lpstr>
      <vt:lpstr>A126001150L_Data</vt:lpstr>
      <vt:lpstr>A126001150L_Latest</vt:lpstr>
      <vt:lpstr>A126001154W</vt:lpstr>
      <vt:lpstr>A126001154W_Data</vt:lpstr>
      <vt:lpstr>A126001154W_Latest</vt:lpstr>
      <vt:lpstr>A126001158F</vt:lpstr>
      <vt:lpstr>A126001158F_Data</vt:lpstr>
      <vt:lpstr>A126001158F_Latest</vt:lpstr>
      <vt:lpstr>A126001162W</vt:lpstr>
      <vt:lpstr>A126001162W_Data</vt:lpstr>
      <vt:lpstr>A126001162W_Latest</vt:lpstr>
      <vt:lpstr>A126001166F</vt:lpstr>
      <vt:lpstr>A126001166F_Data</vt:lpstr>
      <vt:lpstr>A126001166F_Latest</vt:lpstr>
      <vt:lpstr>A126001170W</vt:lpstr>
      <vt:lpstr>A126001170W_Data</vt:lpstr>
      <vt:lpstr>A126001170W_Latest</vt:lpstr>
      <vt:lpstr>A126001174F</vt:lpstr>
      <vt:lpstr>A126001174F_Data</vt:lpstr>
      <vt:lpstr>A126001174F_Latest</vt:lpstr>
      <vt:lpstr>A126001178R</vt:lpstr>
      <vt:lpstr>A126001178R_Data</vt:lpstr>
      <vt:lpstr>A126001178R_Latest</vt:lpstr>
      <vt:lpstr>A126001182F</vt:lpstr>
      <vt:lpstr>A126001182F_Data</vt:lpstr>
      <vt:lpstr>A126001182F_Latest</vt:lpstr>
      <vt:lpstr>A126001186R</vt:lpstr>
      <vt:lpstr>A126001186R_Data</vt:lpstr>
      <vt:lpstr>A126001186R_Latest</vt:lpstr>
      <vt:lpstr>A126001190F</vt:lpstr>
      <vt:lpstr>A126001190F_Data</vt:lpstr>
      <vt:lpstr>A126001190F_Latest</vt:lpstr>
      <vt:lpstr>A126001194R</vt:lpstr>
      <vt:lpstr>A126001194R_Data</vt:lpstr>
      <vt:lpstr>A126001194R_Latest</vt:lpstr>
      <vt:lpstr>A126001198X</vt:lpstr>
      <vt:lpstr>A126001198X_Data</vt:lpstr>
      <vt:lpstr>A126001198X_Latest</vt:lpstr>
      <vt:lpstr>A126001202C</vt:lpstr>
      <vt:lpstr>A126001202C_Data</vt:lpstr>
      <vt:lpstr>A126001202C_Latest</vt:lpstr>
      <vt:lpstr>A126001206L</vt:lpstr>
      <vt:lpstr>A126001206L_Data</vt:lpstr>
      <vt:lpstr>A126001206L_Latest</vt:lpstr>
      <vt:lpstr>A126001210C</vt:lpstr>
      <vt:lpstr>A126001210C_Data</vt:lpstr>
      <vt:lpstr>A126001210C_Latest</vt:lpstr>
      <vt:lpstr>A126001214L</vt:lpstr>
      <vt:lpstr>A126001214L_Data</vt:lpstr>
      <vt:lpstr>A126001214L_Latest</vt:lpstr>
      <vt:lpstr>A126001218W</vt:lpstr>
      <vt:lpstr>A126001218W_Data</vt:lpstr>
      <vt:lpstr>A126001218W_Latest</vt:lpstr>
      <vt:lpstr>A126001222L</vt:lpstr>
      <vt:lpstr>A126001222L_Data</vt:lpstr>
      <vt:lpstr>A126001222L_Latest</vt:lpstr>
      <vt:lpstr>A126001226W</vt:lpstr>
      <vt:lpstr>A126001226W_Data</vt:lpstr>
      <vt:lpstr>A126001226W_Latest</vt:lpstr>
      <vt:lpstr>A126001230L</vt:lpstr>
      <vt:lpstr>A126001230L_Data</vt:lpstr>
      <vt:lpstr>A126001230L_Latest</vt:lpstr>
      <vt:lpstr>A126001234W</vt:lpstr>
      <vt:lpstr>A126001234W_Data</vt:lpstr>
      <vt:lpstr>A126001234W_Latest</vt:lpstr>
      <vt:lpstr>A126001238F</vt:lpstr>
      <vt:lpstr>A126001238F_Data</vt:lpstr>
      <vt:lpstr>A126001238F_Latest</vt:lpstr>
      <vt:lpstr>A126001242W</vt:lpstr>
      <vt:lpstr>A126001242W_Data</vt:lpstr>
      <vt:lpstr>A126001242W_Latest</vt:lpstr>
      <vt:lpstr>A126001246F</vt:lpstr>
      <vt:lpstr>A126001246F_Data</vt:lpstr>
      <vt:lpstr>A126001246F_Latest</vt:lpstr>
      <vt:lpstr>A126001250W</vt:lpstr>
      <vt:lpstr>A126001250W_Data</vt:lpstr>
      <vt:lpstr>A126001250W_Latest</vt:lpstr>
      <vt:lpstr>A126001254F</vt:lpstr>
      <vt:lpstr>A126001254F_Data</vt:lpstr>
      <vt:lpstr>A126001254F_Latest</vt:lpstr>
      <vt:lpstr>A126001258R</vt:lpstr>
      <vt:lpstr>A126001258R_Data</vt:lpstr>
      <vt:lpstr>A126001258R_Latest</vt:lpstr>
      <vt:lpstr>A126001262F</vt:lpstr>
      <vt:lpstr>A126001262F_Data</vt:lpstr>
      <vt:lpstr>A126001262F_Latest</vt:lpstr>
      <vt:lpstr>A126001266R</vt:lpstr>
      <vt:lpstr>A126001266R_Data</vt:lpstr>
      <vt:lpstr>A126001266R_Latest</vt:lpstr>
      <vt:lpstr>A126001270F</vt:lpstr>
      <vt:lpstr>A126001270F_Data</vt:lpstr>
      <vt:lpstr>A126001270F_Latest</vt:lpstr>
      <vt:lpstr>A126001274R</vt:lpstr>
      <vt:lpstr>A126001274R_Data</vt:lpstr>
      <vt:lpstr>A126001274R_Latest</vt:lpstr>
      <vt:lpstr>A126001278X</vt:lpstr>
      <vt:lpstr>A126001278X_Data</vt:lpstr>
      <vt:lpstr>A126001278X_Latest</vt:lpstr>
      <vt:lpstr>A126001282R</vt:lpstr>
      <vt:lpstr>A126001282R_Data</vt:lpstr>
      <vt:lpstr>A126001282R_Latest</vt:lpstr>
      <vt:lpstr>A126001286X</vt:lpstr>
      <vt:lpstr>A126001286X_Data</vt:lpstr>
      <vt:lpstr>A126001286X_Latest</vt:lpstr>
      <vt:lpstr>A126001290R</vt:lpstr>
      <vt:lpstr>A126001290R_Data</vt:lpstr>
      <vt:lpstr>A126001290R_Latest</vt:lpstr>
      <vt:lpstr>A126001294X</vt:lpstr>
      <vt:lpstr>A126001294X_Data</vt:lpstr>
      <vt:lpstr>A126001294X_Latest</vt:lpstr>
      <vt:lpstr>A126001298J</vt:lpstr>
      <vt:lpstr>A126001298J_Data</vt:lpstr>
      <vt:lpstr>A126001298J_Latest</vt:lpstr>
      <vt:lpstr>A126001302L</vt:lpstr>
      <vt:lpstr>A126001302L_Data</vt:lpstr>
      <vt:lpstr>A126001302L_Latest</vt:lpstr>
      <vt:lpstr>A126001306W</vt:lpstr>
      <vt:lpstr>A126001306W_Data</vt:lpstr>
      <vt:lpstr>A126001306W_Latest</vt:lpstr>
      <vt:lpstr>A126001310L</vt:lpstr>
      <vt:lpstr>A126001310L_Data</vt:lpstr>
      <vt:lpstr>A126001310L_Latest</vt:lpstr>
      <vt:lpstr>A126001314W</vt:lpstr>
      <vt:lpstr>A126001314W_Data</vt:lpstr>
      <vt:lpstr>A126001314W_Latest</vt:lpstr>
      <vt:lpstr>A126001322W</vt:lpstr>
      <vt:lpstr>A126001322W_Data</vt:lpstr>
      <vt:lpstr>A126001322W_Latest</vt:lpstr>
      <vt:lpstr>A126001326F</vt:lpstr>
      <vt:lpstr>A126001326F_Data</vt:lpstr>
      <vt:lpstr>A126001326F_Latest</vt:lpstr>
      <vt:lpstr>A126001330W</vt:lpstr>
      <vt:lpstr>A126001330W_Data</vt:lpstr>
      <vt:lpstr>A126001330W_Latest</vt:lpstr>
      <vt:lpstr>A126001334F</vt:lpstr>
      <vt:lpstr>A126001334F_Data</vt:lpstr>
      <vt:lpstr>A126001334F_Latest</vt:lpstr>
      <vt:lpstr>A126001338R</vt:lpstr>
      <vt:lpstr>A126001338R_Data</vt:lpstr>
      <vt:lpstr>A126001338R_Latest</vt:lpstr>
      <vt:lpstr>A126001342F</vt:lpstr>
      <vt:lpstr>A126001342F_Data</vt:lpstr>
      <vt:lpstr>A126001342F_Latest</vt:lpstr>
      <vt:lpstr>A126001346R</vt:lpstr>
      <vt:lpstr>A126001346R_Data</vt:lpstr>
      <vt:lpstr>A126001346R_Latest</vt:lpstr>
      <vt:lpstr>A126001350F</vt:lpstr>
      <vt:lpstr>A126001350F_Data</vt:lpstr>
      <vt:lpstr>A126001350F_Latest</vt:lpstr>
      <vt:lpstr>A126001354R</vt:lpstr>
      <vt:lpstr>A126001354R_Data</vt:lpstr>
      <vt:lpstr>A126001354R_Latest</vt:lpstr>
      <vt:lpstr>A126001358X</vt:lpstr>
      <vt:lpstr>A126001358X_Data</vt:lpstr>
      <vt:lpstr>A126001358X_Latest</vt:lpstr>
      <vt:lpstr>A126001362R</vt:lpstr>
      <vt:lpstr>A126001362R_Data</vt:lpstr>
      <vt:lpstr>A126001362R_Latest</vt:lpstr>
      <vt:lpstr>A126001366X</vt:lpstr>
      <vt:lpstr>A126001366X_Data</vt:lpstr>
      <vt:lpstr>A126001366X_Latest</vt:lpstr>
      <vt:lpstr>A126001370R</vt:lpstr>
      <vt:lpstr>A126001370R_Data</vt:lpstr>
      <vt:lpstr>A126001370R_Latest</vt:lpstr>
      <vt:lpstr>A126001374X</vt:lpstr>
      <vt:lpstr>A126001374X_Data</vt:lpstr>
      <vt:lpstr>A126001374X_Latest</vt:lpstr>
      <vt:lpstr>A126001378J</vt:lpstr>
      <vt:lpstr>A126001378J_Data</vt:lpstr>
      <vt:lpstr>A126001378J_Latest</vt:lpstr>
      <vt:lpstr>A126001382X</vt:lpstr>
      <vt:lpstr>A126001382X_Data</vt:lpstr>
      <vt:lpstr>A126001382X_Latest</vt:lpstr>
      <vt:lpstr>A126001386J</vt:lpstr>
      <vt:lpstr>A126001386J_Data</vt:lpstr>
      <vt:lpstr>A126001386J_Latest</vt:lpstr>
      <vt:lpstr>A126001390X</vt:lpstr>
      <vt:lpstr>A126001390X_Data</vt:lpstr>
      <vt:lpstr>A126001390X_Latest</vt:lpstr>
      <vt:lpstr>A126001394J</vt:lpstr>
      <vt:lpstr>A126001394J_Data</vt:lpstr>
      <vt:lpstr>A126001394J_Latest</vt:lpstr>
      <vt:lpstr>A126001398T</vt:lpstr>
      <vt:lpstr>A126001398T_Data</vt:lpstr>
      <vt:lpstr>A126001398T_Latest</vt:lpstr>
      <vt:lpstr>A126001402W</vt:lpstr>
      <vt:lpstr>A126001402W_Data</vt:lpstr>
      <vt:lpstr>A126001402W_Latest</vt:lpstr>
      <vt:lpstr>A126001406F</vt:lpstr>
      <vt:lpstr>A126001406F_Data</vt:lpstr>
      <vt:lpstr>A126001406F_Latest</vt:lpstr>
      <vt:lpstr>A126001410W</vt:lpstr>
      <vt:lpstr>A126001410W_Data</vt:lpstr>
      <vt:lpstr>A126001410W_Latest</vt:lpstr>
      <vt:lpstr>A126001414F</vt:lpstr>
      <vt:lpstr>A126001414F_Data</vt:lpstr>
      <vt:lpstr>A126001414F_Latest</vt:lpstr>
      <vt:lpstr>A126001418R</vt:lpstr>
      <vt:lpstr>A126001418R_Data</vt:lpstr>
      <vt:lpstr>A126001418R_Latest</vt:lpstr>
      <vt:lpstr>A126001422F</vt:lpstr>
      <vt:lpstr>A126001422F_Data</vt:lpstr>
      <vt:lpstr>A126001422F_Latest</vt:lpstr>
      <vt:lpstr>A126001426R</vt:lpstr>
      <vt:lpstr>A126001426R_Data</vt:lpstr>
      <vt:lpstr>A126001426R_Latest</vt:lpstr>
      <vt:lpstr>A126001430F</vt:lpstr>
      <vt:lpstr>A126001430F_Data</vt:lpstr>
      <vt:lpstr>A126001430F_Latest</vt:lpstr>
      <vt:lpstr>A126001434R</vt:lpstr>
      <vt:lpstr>A126001434R_Data</vt:lpstr>
      <vt:lpstr>A126001434R_Latest</vt:lpstr>
      <vt:lpstr>A126001438X</vt:lpstr>
      <vt:lpstr>A126001438X_Data</vt:lpstr>
      <vt:lpstr>A126001438X_Latest</vt:lpstr>
      <vt:lpstr>A126001442R</vt:lpstr>
      <vt:lpstr>A126001442R_Data</vt:lpstr>
      <vt:lpstr>A126001442R_Latest</vt:lpstr>
      <vt:lpstr>A126001446X</vt:lpstr>
      <vt:lpstr>A126001446X_Data</vt:lpstr>
      <vt:lpstr>A126001446X_Latest</vt:lpstr>
      <vt:lpstr>A126001450R</vt:lpstr>
      <vt:lpstr>A126001450R_Data</vt:lpstr>
      <vt:lpstr>A126001450R_Latest</vt:lpstr>
      <vt:lpstr>Date_Range</vt:lpstr>
      <vt:lpstr>Date_Range_Data</vt:lpstr>
    </vt:vector>
  </TitlesOfParts>
  <Company>Australian Bureau of Statistics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Sam Smith</cp:lastModifiedBy>
  <dcterms:created xsi:type="dcterms:W3CDTF">2024-06-25T15:12:20Z</dcterms:created>
  <dcterms:modified xsi:type="dcterms:W3CDTF">2024-07-01T02:20:09Z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2024-06-25T22:52:42Z</vt:lpwstr>
  </property>
  <property fmtid="{D5CDD505-2E9C-101B-9397-08002B2CF9AE}" pid="4" name="MSIP_Label_c8e5a7ee-c283-40b0-98eb-fa437df4c031_Method">
    <vt:lpwstr>Standard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6fb2b343-bf61-4981-ae4d-00b4e4dc3418</vt:lpwstr>
  </property>
  <property fmtid="{D5CDD505-2E9C-101B-9397-08002B2CF9AE}" pid="8" name="MSIP_Label_c8e5a7ee-c283-40b0-98eb-fa437df4c031_ContentBits">
    <vt:lpwstr>0</vt:lpwstr>
  </property>
</Properties>
</file>